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8.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3.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4.xml" ContentType="application/vnd.openxmlformats-officedocument.drawingml.chartshapes+xml"/>
  <Override PartName="/xl/drawings/drawing35.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9.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4.xml" ContentType="application/vnd.openxmlformats-officedocument.drawingml.chartshapes+xml"/>
  <Override PartName="/xl/drawings/drawing4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6.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47.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8.xml" ContentType="application/vnd.openxmlformats-officedocument.drawingml.chartshapes+xml"/>
  <Override PartName="/xl/drawings/drawing49.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0.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1.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2.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55.xml" ContentType="application/vnd.openxmlformats-officedocument.drawingml.chartshapes+xml"/>
  <Override PartName="/xl/drawings/drawing56.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57.xml" ContentType="application/vnd.openxmlformats-officedocument.drawing+xml"/>
  <Override PartName="/xl/charts/chartEx1.xml" ContentType="application/vnd.ms-office.chartex+xml"/>
  <Override PartName="/xl/charts/style46.xml" ContentType="application/vnd.ms-office.chartstyle+xml"/>
  <Override PartName="/xl/charts/colors46.xml" ContentType="application/vnd.ms-office.chartcolorstyle+xml"/>
  <Override PartName="/xl/drawings/drawing58.xml" ContentType="application/vnd.openxmlformats-officedocument.drawing+xml"/>
  <Override PartName="/xl/charts/chart46.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59.xml" ContentType="application/vnd.openxmlformats-officedocument.drawingml.chartshapes+xml"/>
  <Override PartName="/xl/drawings/drawing60.xml" ContentType="application/vnd.openxmlformats-officedocument.drawing+xml"/>
  <Override PartName="/xl/charts/chart47.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8.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3.xml" ContentType="application/vnd.openxmlformats-officedocument.drawingml.chartshapes+xml"/>
  <Override PartName="/xl/charts/chart49.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4.xml" ContentType="application/vnd.openxmlformats-officedocument.drawingml.chartshapes+xml"/>
  <Override PartName="/xl/drawings/drawing65.xml" ContentType="application/vnd.openxmlformats-officedocument.drawing+xml"/>
  <Override PartName="/xl/charts/chart50.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66.xml" ContentType="application/vnd.openxmlformats-officedocument.drawing+xml"/>
  <Override PartName="/xl/drawings/drawing67.xml" ContentType="application/vnd.openxmlformats-officedocument.drawing+xml"/>
  <Override PartName="/xl/charts/chart51.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68.xml" ContentType="application/vnd.openxmlformats-officedocument.drawingml.chartshapes+xml"/>
  <Override PartName="/xl/drawings/drawing69.xml" ContentType="application/vnd.openxmlformats-officedocument.drawing+xml"/>
  <Override PartName="/xl/charts/chart52.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0.xml" ContentType="application/vnd.openxmlformats-officedocument.drawingml.chartshapes+xml"/>
  <Override PartName="/xl/charts/chart53.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1.xml" ContentType="application/vnd.openxmlformats-officedocument.drawingml.chartshapes+xml"/>
  <Override PartName="/xl/drawings/drawing72.xml" ContentType="application/vnd.openxmlformats-officedocument.drawing+xml"/>
  <Override PartName="/xl/charts/chart54.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3.xml" ContentType="application/vnd.openxmlformats-officedocument.drawing+xml"/>
  <Override PartName="/xl/charts/chartEx2.xml" ContentType="application/vnd.ms-office.chartex+xml"/>
  <Override PartName="/xl/charts/style56.xml" ContentType="application/vnd.ms-office.chartstyle+xml"/>
  <Override PartName="/xl/charts/colors56.xml" ContentType="application/vnd.ms-office.chartcolorstyle+xml"/>
  <Override PartName="/xl/charts/chartEx3.xml" ContentType="application/vnd.ms-office.chartex+xml"/>
  <Override PartName="/xl/charts/style57.xml" ContentType="application/vnd.ms-office.chartstyle+xml"/>
  <Override PartName="/xl/charts/colors57.xml" ContentType="application/vnd.ms-office.chartcolorstyle+xml"/>
  <Override PartName="/xl/drawings/drawing74.xml" ContentType="application/vnd.openxmlformats-officedocument.drawing+xml"/>
  <Override PartName="/xl/charts/chart55.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75.xml" ContentType="application/vnd.openxmlformats-officedocument.drawingml.chartshapes+xml"/>
  <Override PartName="/xl/charts/chart56.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76.xml" ContentType="application/vnd.openxmlformats-officedocument.drawingml.chartshapes+xml"/>
  <Override PartName="/xl/drawings/drawing77.xml" ContentType="application/vnd.openxmlformats-officedocument.drawing+xml"/>
  <Override PartName="/xl/charts/chart57.xml" ContentType="application/vnd.openxmlformats-officedocument.drawingml.chart+xml"/>
  <Override PartName="/xl/charts/style60.xml" ContentType="application/vnd.ms-office.chartstyle+xml"/>
  <Override PartName="/xl/charts/colors60.xml" ContentType="application/vnd.ms-office.chartcolorstyle+xml"/>
  <Override PartName="/xl/charts/chart58.xml" ContentType="application/vnd.openxmlformats-officedocument.drawingml.chart+xml"/>
  <Override PartName="/xl/drawings/drawing78.xml" ContentType="application/vnd.openxmlformats-officedocument.drawing+xml"/>
  <Override PartName="/xl/charts/chart59.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79.xml" ContentType="application/vnd.openxmlformats-officedocument.drawing+xml"/>
  <Override PartName="/xl/charts/chart60.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0.xml" ContentType="application/vnd.openxmlformats-officedocument.drawingml.chartshapes+xml"/>
  <Override PartName="/xl/charts/chart61.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2.xml" ContentType="application/vnd.openxmlformats-officedocument.drawingml.chart+xml"/>
  <Override PartName="/xl/drawings/drawing83.xml" ContentType="application/vnd.openxmlformats-officedocument.drawing+xml"/>
  <Override PartName="/xl/charts/chart63.xml" ContentType="application/vnd.openxmlformats-officedocument.drawingml.chart+xml"/>
  <Override PartName="/xl/charts/style64.xml" ContentType="application/vnd.ms-office.chartstyle+xml"/>
  <Override PartName="/xl/charts/colors64.xml" ContentType="application/vnd.ms-office.chartcolorstyle+xml"/>
  <Override PartName="/xl/charts/chart64.xml" ContentType="application/vnd.openxmlformats-officedocument.drawingml.chart+xml"/>
  <Override PartName="/xl/charts/style65.xml" ContentType="application/vnd.ms-office.chartstyle+xml"/>
  <Override PartName="/xl/charts/colors65.xml" ContentType="application/vnd.ms-office.chartcolorstyle+xml"/>
  <Override PartName="/xl/charts/chart65.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84.xml" ContentType="application/vnd.openxmlformats-officedocument.drawing+xml"/>
  <Override PartName="/xl/drawings/drawing85.xml" ContentType="application/vnd.openxmlformats-officedocument.drawing+xml"/>
  <Override PartName="/xl/charts/chart66.xml" ContentType="application/vnd.openxmlformats-officedocument.drawingml.chart+xml"/>
  <Override PartName="/xl/drawings/drawing86.xml" ContentType="application/vnd.openxmlformats-officedocument.drawingml.chartshapes+xml"/>
  <Override PartName="/xl/drawings/drawing87.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88.xml" ContentType="application/vnd.openxmlformats-officedocument.drawingml.chartshapes+xml"/>
  <Override PartName="/xl/charts/chartEx4.xml" ContentType="application/vnd.ms-office.chartex+xml"/>
  <Override PartName="/xl/charts/style68.xml" ContentType="application/vnd.ms-office.chartstyle+xml"/>
  <Override PartName="/xl/charts/colors68.xml" ContentType="application/vnd.ms-office.chartcolorstyle+xml"/>
  <Override PartName="/xl/drawings/drawing89.xml" ContentType="application/vnd.openxmlformats-officedocument.drawing+xml"/>
  <Override PartName="/xl/charts/chart68.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0.xml" ContentType="application/vnd.openxmlformats-officedocument.drawing+xml"/>
  <Override PartName="/xl/charts/chart69.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Q:\DATA\FP\Fiscal Monitor\2019-04-April Monitor\Database\"/>
    </mc:Choice>
  </mc:AlternateContent>
  <xr:revisionPtr revIDLastSave="0" documentId="14_{00D5289F-8886-48CE-8F0F-C339CC40FA46}" xr6:coauthVersionLast="36" xr6:coauthVersionMax="36" xr10:uidLastSave="{00000000-0000-0000-0000-000000000000}"/>
  <bookViews>
    <workbookView xWindow="0" yWindow="60" windowWidth="28755" windowHeight="12330" tabRatio="860" firstSheet="72" activeTab="82" xr2:uid="{00000000-000D-0000-FFFF-FFFF00000000}"/>
  </bookViews>
  <sheets>
    <sheet name="FM Database Apr. 2019" sheetId="1" r:id="rId1"/>
    <sheet name="Table of Contents" sheetId="73" r:id="rId2"/>
    <sheet name="Table 1.1." sheetId="336" r:id="rId3"/>
    <sheet name="Table 1.2." sheetId="337" r:id="rId4"/>
    <sheet name="Table 1.3." sheetId="338" r:id="rId5"/>
    <sheet name="Table 1.4." sheetId="339" r:id="rId6"/>
    <sheet name="Table 1.5." sheetId="286" r:id="rId7"/>
    <sheet name="Figure 1.1." sheetId="340" r:id="rId8"/>
    <sheet name="Figure 1.2." sheetId="341" r:id="rId9"/>
    <sheet name="Figure 1.3." sheetId="342" r:id="rId10"/>
    <sheet name="Figure 1.4." sheetId="343" r:id="rId11"/>
    <sheet name="Figure 1.5." sheetId="344" r:id="rId12"/>
    <sheet name="Figure 1.6." sheetId="345" r:id="rId13"/>
    <sheet name="Figure 1.7." sheetId="346" r:id="rId14"/>
    <sheet name="Figure 1.8." sheetId="347" r:id="rId15"/>
    <sheet name="Figure 1.9." sheetId="348" r:id="rId16"/>
    <sheet name="Figure 1.10." sheetId="349" r:id="rId17"/>
    <sheet name="Figure 1.11." sheetId="350" r:id="rId18"/>
    <sheet name="Figure 1.12." sheetId="351" r:id="rId19"/>
    <sheet name="Figure 1.13." sheetId="352" r:id="rId20"/>
    <sheet name="Figure 1.14." sheetId="369" r:id="rId21"/>
    <sheet name="Figure 1.15." sheetId="370" r:id="rId22"/>
    <sheet name="Figure 1.16." sheetId="371" r:id="rId23"/>
    <sheet name="Figure 1.17." sheetId="353" r:id="rId24"/>
    <sheet name="Figure 1.18." sheetId="354" r:id="rId25"/>
    <sheet name="Figure 1.19." sheetId="355" r:id="rId26"/>
    <sheet name="Figure 1.20." sheetId="356" r:id="rId27"/>
    <sheet name="Figure 1.21." sheetId="357" r:id="rId28"/>
    <sheet name="Figure 1.22." sheetId="358" r:id="rId29"/>
    <sheet name="Figure 1.23." sheetId="359" r:id="rId30"/>
    <sheet name="Figure 1.24." sheetId="361" r:id="rId31"/>
    <sheet name="Figure 1.25." sheetId="360" r:id="rId32"/>
    <sheet name="Figure 1.26." sheetId="362" r:id="rId33"/>
    <sheet name="Figure 1.27." sheetId="363" r:id="rId34"/>
    <sheet name="Figure 1.28." sheetId="364" r:id="rId35"/>
    <sheet name="Figure 1.29." sheetId="365" r:id="rId36"/>
    <sheet name="Figure 1.30." sheetId="366" r:id="rId37"/>
    <sheet name="Figure 1.31." sheetId="367" r:id="rId38"/>
    <sheet name="Figure 1.32." sheetId="368" r:id="rId39"/>
    <sheet name="Box 1.1.1." sheetId="302" r:id="rId40"/>
    <sheet name="Box Table 1.2.1." sheetId="372" r:id="rId41"/>
    <sheet name="Box 1.2.1." sheetId="204" r:id="rId42"/>
    <sheet name="Box 1.2.2." sheetId="239" r:id="rId43"/>
    <sheet name="Figure 2.1." sheetId="307" r:id="rId44"/>
    <sheet name="Figure 2.2." sheetId="308" r:id="rId45"/>
    <sheet name="Figure 2.3." sheetId="309" r:id="rId46"/>
    <sheet name="Figure 2.4." sheetId="310" r:id="rId47"/>
    <sheet name="Figure 2.5." sheetId="311" r:id="rId48"/>
    <sheet name="Figure 2.6." sheetId="312" r:id="rId49"/>
    <sheet name="Figure 2.7." sheetId="313" r:id="rId50"/>
    <sheet name="Figure 2.8." sheetId="314" r:id="rId51"/>
    <sheet name="Figure 2.9." sheetId="315" r:id="rId52"/>
    <sheet name="Figure 2.10." sheetId="316" r:id="rId53"/>
    <sheet name="Figure 2.11." sheetId="317" r:id="rId54"/>
    <sheet name="Figure 2.12." sheetId="318" r:id="rId55"/>
    <sheet name="Figure 2.13." sheetId="319" r:id="rId56"/>
    <sheet name="Figure 2.14." sheetId="320" r:id="rId57"/>
    <sheet name="Figure 2.15." sheetId="321" r:id="rId58"/>
    <sheet name="Figure 2.16." sheetId="322" r:id="rId59"/>
    <sheet name="Figure 2.17." sheetId="323" r:id="rId60"/>
    <sheet name="Figure 2.18." sheetId="324" r:id="rId61"/>
    <sheet name="Table A1." sheetId="374" r:id="rId62"/>
    <sheet name="Table A2." sheetId="375" r:id="rId63"/>
    <sheet name="Table A3." sheetId="376" r:id="rId64"/>
    <sheet name="Table A4." sheetId="377" r:id="rId65"/>
    <sheet name="Table A5." sheetId="378" r:id="rId66"/>
    <sheet name="Table A6." sheetId="379" r:id="rId67"/>
    <sheet name="Table A7." sheetId="380" r:id="rId68"/>
    <sheet name="Table A8." sheetId="381" r:id="rId69"/>
    <sheet name="Table A9." sheetId="382" r:id="rId70"/>
    <sheet name="Table A10." sheetId="383" r:id="rId71"/>
    <sheet name="Table A11." sheetId="384" r:id="rId72"/>
    <sheet name="Table A12." sheetId="385" r:id="rId73"/>
    <sheet name="Table A13." sheetId="386" r:id="rId74"/>
    <sheet name="Table A14." sheetId="387" r:id="rId75"/>
    <sheet name="Table A15." sheetId="388" r:id="rId76"/>
    <sheet name="Table A16." sheetId="389" r:id="rId77"/>
    <sheet name="Table A17." sheetId="390" r:id="rId78"/>
    <sheet name="Table A18." sheetId="391" r:id="rId79"/>
    <sheet name="Table A19." sheetId="392" r:id="rId80"/>
    <sheet name="Table A20." sheetId="393" r:id="rId81"/>
    <sheet name="Table A21." sheetId="394" r:id="rId82"/>
    <sheet name="Table A22." sheetId="395" r:id="rId83"/>
    <sheet name="Table A23." sheetId="396" r:id="rId84"/>
    <sheet name="Table A24." sheetId="397" r:id="rId85"/>
    <sheet name="Table A25." sheetId="398" r:id="rId86"/>
    <sheet name="Table B." sheetId="245" r:id="rId87"/>
    <sheet name="Table C." sheetId="246" r:id="rId88"/>
    <sheet name="Table D." sheetId="247" r:id="rId89"/>
  </sheets>
  <externalReferences>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hidden="1">#REF!</definedName>
    <definedName name="__123Graph_ABERLGRAP" hidden="1">'[1]Time series'!#REF!</definedName>
    <definedName name="__123Graph_ABKSRESRV" hidden="1">[2]BOG!#REF!</definedName>
    <definedName name="__123Graph_ABSYSASST" hidden="1">[3]interv!$C$37:$K$37</definedName>
    <definedName name="__123Graph_ACATCH1" hidden="1">'[1]Time series'!#REF!</definedName>
    <definedName name="__123Graph_ACBASSETS" hidden="1">[3]interv!$C$34:$K$34</definedName>
    <definedName name="__123Graph_AChart1" hidden="1">'[4]2'!#REF!</definedName>
    <definedName name="__123Graph_AChart2" hidden="1">'[4]2'!#REF!</definedName>
    <definedName name="__123Graph_AChart3" hidden="1">'[4]2'!#REF!</definedName>
    <definedName name="__123Graph_ACONVERG1" hidden="1">'[1]Time series'!#REF!</definedName>
    <definedName name="__123Graph_ACurrent" hidden="1">[5]CPIINDEX!$O$263:$O$310</definedName>
    <definedName name="__123Graph_AECTOT" hidden="1">#REF!</definedName>
    <definedName name="__123Graph_AERDOLLAR" hidden="1">'[6]ex rate'!$F$30:$AM$30</definedName>
    <definedName name="__123Graph_AERRUBLE" hidden="1">'[6]ex rate'!$F$31:$AM$31</definedName>
    <definedName name="__123Graph_AGFS.3" hidden="1">[7]GFS!$T$14:$V$14</definedName>
    <definedName name="__123Graph_AGRAPH2" hidden="1">'[1]Time series'!#REF!</definedName>
    <definedName name="__123Graph_AGRAPH41" hidden="1">'[1]Time series'!#REF!</definedName>
    <definedName name="__123Graph_AGRAPH42" hidden="1">'[1]Time series'!#REF!</definedName>
    <definedName name="__123Graph_AGRAPH44" hidden="1">'[1]Time series'!#REF!</definedName>
    <definedName name="__123Graph_AIBRD_LEND" hidden="1">[8]WB!$Q$13:$AK$13</definedName>
    <definedName name="__123Graph_AIMPORTS" hidden="1">'[9]CA input'!#REF!</definedName>
    <definedName name="__123Graph_AMIMPMAC" hidden="1">[10]monimp!$E$38:$N$38</definedName>
    <definedName name="__123Graph_AMONEY" hidden="1">'[11]MonSurv-BC'!#REF!</definedName>
    <definedName name="__123Graph_AMONIMP" hidden="1">[10]monimp!$E$31:$N$31</definedName>
    <definedName name="__123Graph_AMULTVELO" hidden="1">[10]interv!$C$31:$K$31</definedName>
    <definedName name="__123Graph_APERIB" hidden="1">'[1]Time series'!#REF!</definedName>
    <definedName name="__123Graph_APIPELINE" hidden="1">[8]BoP!$U$359:$AQ$359</definedName>
    <definedName name="__123Graph_APRODABSC" hidden="1">'[1]Time series'!#REF!</definedName>
    <definedName name="__123Graph_APRODABSD" hidden="1">'[1]Time series'!#REF!</definedName>
    <definedName name="__123Graph_APRODTRE2" hidden="1">'[1]Time series'!#REF!</definedName>
    <definedName name="__123Graph_APRODTRE3" hidden="1">'[1]Time series'!#REF!</definedName>
    <definedName name="__123Graph_APRODTRE4" hidden="1">'[1]Time series'!#REF!</definedName>
    <definedName name="__123Graph_APRODTREND" hidden="1">'[1]Time series'!#REF!</definedName>
    <definedName name="__123Graph_AREALRATE" hidden="1">'[6]ex rate'!$F$36:$AU$36</definedName>
    <definedName name="__123Graph_AREER" hidden="1">[8]ER!#REF!</definedName>
    <definedName name="__123Graph_ARESCOV" hidden="1">[10]fiscout!$J$146:$J$166</definedName>
    <definedName name="__123Graph_ARESERVES" hidden="1">[2]BOG!#REF!</definedName>
    <definedName name="__123Graph_ARUBRATE" hidden="1">'[6]ex rate'!$K$37:$AN$37</definedName>
    <definedName name="__123Graph_ASEASON_CASH" hidden="1">'[11]MonSurv-BC'!#REF!</definedName>
    <definedName name="__123Graph_ASEASON_MONEY" hidden="1">'[11]MonSurv-BC'!#REF!</definedName>
    <definedName name="__123Graph_ASEASON_SIGHT" hidden="1">'[11]MonSurv-BC'!#REF!</definedName>
    <definedName name="__123Graph_ASEASON_TIME" hidden="1">'[11]MonSurv-BC'!#REF!</definedName>
    <definedName name="__123Graph_ATAX1" hidden="1">[7]TAX!$V$21:$X$21</definedName>
    <definedName name="__123Graph_ATRADECPI" hidden="1">[12]CPI!#REF!</definedName>
    <definedName name="__123Graph_AUSRATE" hidden="1">'[6]ex rate'!$K$36:$AN$36</definedName>
    <definedName name="__123Graph_AUTRECHT" hidden="1">'[1]Time series'!#REF!</definedName>
    <definedName name="__123Graph_AWEEKLY" hidden="1">#REF!</definedName>
    <definedName name="__123Graph_AXRATE" hidden="1">[13]data!$K$125:$K$243</definedName>
    <definedName name="__123Graph_B" hidden="1">'[14]Table 5'!$C$11:$C$11</definedName>
    <definedName name="__123Graph_BBERLGRAP" hidden="1">'[1]Time series'!#REF!</definedName>
    <definedName name="__123Graph_BBKSRESRV" hidden="1">[2]BOG!#REF!</definedName>
    <definedName name="__123Graph_BBSYSASST" hidden="1">[10]interv!$C$38:$K$38</definedName>
    <definedName name="__123Graph_BCATCH1" hidden="1">'[1]Time series'!#REF!</definedName>
    <definedName name="__123Graph_BCBASSETS" hidden="1">[10]interv!$C$35:$K$35</definedName>
    <definedName name="__123Graph_BChart1" hidden="1">'[4]2'!#REF!</definedName>
    <definedName name="__123Graph_BChart2" hidden="1">'[4]2'!#REF!</definedName>
    <definedName name="__123Graph_BChart3" hidden="1">'[4]2'!#REF!</definedName>
    <definedName name="__123Graph_BCONVERG1" hidden="1">'[1]Time series'!#REF!</definedName>
    <definedName name="__123Graph_BCurrent" hidden="1">[15]G!#REF!</definedName>
    <definedName name="__123Graph_BECTOT" hidden="1">#REF!</definedName>
    <definedName name="__123Graph_BERDOLLAR" hidden="1">'[6]ex rate'!$F$36:$AM$36</definedName>
    <definedName name="__123Graph_BERRUBLE" hidden="1">'[6]ex rate'!$F$37:$AM$37</definedName>
    <definedName name="__123Graph_BGFS.1" hidden="1">[7]GFS!$T$9:$V$9</definedName>
    <definedName name="__123Graph_BGFS.3" hidden="1">[7]GFS!$T$15:$V$15</definedName>
    <definedName name="__123Graph_BGRAPH2" hidden="1">'[1]Time series'!#REF!</definedName>
    <definedName name="__123Graph_BGRAPH41" hidden="1">'[1]Time series'!#REF!</definedName>
    <definedName name="__123Graph_BIBRD_LEND" hidden="1">[8]WB!$Q$61:$AK$61</definedName>
    <definedName name="__123Graph_BIMPORTS" hidden="1">'[9]CA input'!#REF!</definedName>
    <definedName name="__123Graph_BMONEY" hidden="1">'[11]MonSurv-BC'!#REF!</definedName>
    <definedName name="__123Graph_BMONIMP" hidden="1">[10]monimp!$E$38:$N$38</definedName>
    <definedName name="__123Graph_BMULTVELO" hidden="1">[10]interv!$C$32:$K$32</definedName>
    <definedName name="__123Graph_BPERIB" hidden="1">'[1]Time series'!#REF!</definedName>
    <definedName name="__123Graph_BPIPELINE" hidden="1">[8]BoP!$U$358:$AQ$358</definedName>
    <definedName name="__123Graph_BPRODABSC" hidden="1">'[1]Time series'!#REF!</definedName>
    <definedName name="__123Graph_BPRODABSD" hidden="1">'[1]Time series'!#REF!</definedName>
    <definedName name="__123Graph_BREALRATE" hidden="1">'[6]ex rate'!$F$37:$AU$37</definedName>
    <definedName name="__123Graph_BREER" hidden="1">[8]ER!#REF!</definedName>
    <definedName name="__123Graph_BRESCOV" hidden="1">[10]fiscout!$K$146:$K$166</definedName>
    <definedName name="__123Graph_BRESERVES" hidden="1">[2]BOG!#REF!</definedName>
    <definedName name="__123Graph_BRUBRATE" hidden="1">'[6]ex rate'!$K$31:$AN$31</definedName>
    <definedName name="__123Graph_BSEASON_CASH" hidden="1">'[11]MonSurv-BC'!#REF!</definedName>
    <definedName name="__123Graph_BSEASON_MONEY" hidden="1">'[11]MonSurv-BC'!#REF!</definedName>
    <definedName name="__123Graph_BSEASON_TIME" hidden="1">'[11]MonSurv-BC'!#REF!</definedName>
    <definedName name="__123Graph_BTAX1" hidden="1">[7]TAX!$V$22:$X$22</definedName>
    <definedName name="__123Graph_BTRADECPI" hidden="1">[12]CPI!#REF!</definedName>
    <definedName name="__123Graph_BUSRATE" hidden="1">'[6]ex rate'!$K$30:$AN$30</definedName>
    <definedName name="__123Graph_C" localSheetId="22" hidden="1">#REF!</definedName>
    <definedName name="__123Graph_C" hidden="1">[7]GFS!$T$16:$V$16</definedName>
    <definedName name="__123Graph_CBERLGRAP" hidden="1">'[1]Time series'!#REF!</definedName>
    <definedName name="__123Graph_CBKSRESRV" hidden="1">[2]BOG!#REF!</definedName>
    <definedName name="__123Graph_CBSYSASST" hidden="1">[10]interv!$C$39:$K$39</definedName>
    <definedName name="__123Graph_CCATCH1" hidden="1">'[1]Time series'!#REF!</definedName>
    <definedName name="__123Graph_CChart1" hidden="1">'[4]2'!#REF!</definedName>
    <definedName name="__123Graph_CChart2" hidden="1">'[4]2'!#REF!</definedName>
    <definedName name="__123Graph_CChart3" hidden="1">'[4]2'!#REF!</definedName>
    <definedName name="__123Graph_CCONVERG1" hidden="1">#REF!</definedName>
    <definedName name="__123Graph_CCURRENT" hidden="1">'[16]Dep fonct'!#REF!</definedName>
    <definedName name="__123Graph_CECTOT" hidden="1">#REF!</definedName>
    <definedName name="__123Graph_CGFS.3" hidden="1">[7]GFS!$T$16:$V$16</definedName>
    <definedName name="__123Graph_CGRAPH1" hidden="1">[17]T17_T18_MSURC!$E$834:$I$834</definedName>
    <definedName name="__123Graph_CGRAPH41" hidden="1">'[1]Time series'!#REF!</definedName>
    <definedName name="__123Graph_CGRAPH44" hidden="1">'[1]Time series'!#REF!</definedName>
    <definedName name="__123Graph_CIMPORTS" hidden="1">#REF!</definedName>
    <definedName name="__123Graph_CMONEY" hidden="1">'[11]MonSurv-BC'!#REF!</definedName>
    <definedName name="__123Graph_CPERIA" hidden="1">'[1]Time series'!#REF!</definedName>
    <definedName name="__123Graph_CPERIB" hidden="1">'[1]Time series'!#REF!</definedName>
    <definedName name="__123Graph_CPRODABSC" hidden="1">'[1]Time series'!#REF!</definedName>
    <definedName name="__123Graph_CPRODTRE2" hidden="1">'[1]Time series'!#REF!</definedName>
    <definedName name="__123Graph_CPRODTREND" hidden="1">'[1]Time series'!#REF!</definedName>
    <definedName name="__123Graph_CREER" hidden="1">[8]ER!#REF!</definedName>
    <definedName name="__123Graph_CRESCOV" hidden="1">[10]fiscout!$I$146:$I$166</definedName>
    <definedName name="__123Graph_CRESERVES" hidden="1">[2]BOG!#REF!</definedName>
    <definedName name="__123Graph_CSEASON_CASH" hidden="1">'[11]MonSurv-BC'!#REF!</definedName>
    <definedName name="__123Graph_CSEASON_MONEY" hidden="1">'[11]MonSurv-BC'!#REF!</definedName>
    <definedName name="__123Graph_CSEASON_SIGHT" hidden="1">'[11]MonSurv-BC'!#REF!</definedName>
    <definedName name="__123Graph_CSEASON_TIME" hidden="1">'[11]MonSurv-BC'!#REF!</definedName>
    <definedName name="__123Graph_CTAX1" hidden="1">[7]TAX!$V$23:$X$23</definedName>
    <definedName name="__123Graph_CUTRECHT" hidden="1">'[1]Time series'!#REF!</definedName>
    <definedName name="__123Graph_CXRATE" hidden="1">[13]data!$V$125:$V$243</definedName>
    <definedName name="__123Graph_D" hidden="1">#REF!</definedName>
    <definedName name="__123Graph_DBERLGRAP" hidden="1">'[1]Time series'!#REF!</definedName>
    <definedName name="__123Graph_DCATCH1" hidden="1">'[1]Time series'!#REF!</definedName>
    <definedName name="__123Graph_DChart1" hidden="1">'[4]2'!#REF!</definedName>
    <definedName name="__123Graph_DChart2" hidden="1">'[4]2'!#REF!</definedName>
    <definedName name="__123Graph_DChart3" hidden="1">'[4]2'!#REF!</definedName>
    <definedName name="__123Graph_DCONVERG1" hidden="1">'[1]Time series'!#REF!</definedName>
    <definedName name="__123Graph_DCPI" hidden="1">[12]CPI!#REF!</definedName>
    <definedName name="__123Graph_DCURRENT" hidden="1">'[16]Dep fonct'!#REF!</definedName>
    <definedName name="__123Graph_DECTOT" hidden="1">#REF!</definedName>
    <definedName name="__123Graph_DGRAPH1" hidden="1">[17]T17_T18_MSURC!$E$835:$I$835</definedName>
    <definedName name="__123Graph_DGRAPH41" hidden="1">'[1]Time series'!#REF!</definedName>
    <definedName name="__123Graph_DPERIA" hidden="1">'[1]Time series'!#REF!</definedName>
    <definedName name="__123Graph_DPERIB" hidden="1">'[1]Time series'!#REF!</definedName>
    <definedName name="__123Graph_DPRODABSC" hidden="1">'[1]Time series'!#REF!</definedName>
    <definedName name="__123Graph_DSEASON_MONEY" hidden="1">'[11]MonSurv-BC'!#REF!</definedName>
    <definedName name="__123Graph_DSEASON_SIGHT" hidden="1">'[11]MonSurv-BC'!#REF!</definedName>
    <definedName name="__123Graph_DSEASON_TIME" hidden="1">'[11]MonSurv-BC'!#REF!</definedName>
    <definedName name="__123Graph_DTAX1" hidden="1">[7]TAX!$V$24:$X$24</definedName>
    <definedName name="__123Graph_DTRADECPI" hidden="1">[12]CPI!#REF!</definedName>
    <definedName name="__123Graph_DUTRECHT" hidden="1">'[1]Time series'!#REF!</definedName>
    <definedName name="__123Graph_E" localSheetId="22" hidden="1">#REF!</definedName>
    <definedName name="__123Graph_E" hidden="1">[7]TAX!$V$26:$X$26</definedName>
    <definedName name="__123Graph_EBERLGRAP" hidden="1">'[1]Time series'!#REF!</definedName>
    <definedName name="__123Graph_ECATCH1" hidden="1">#REF!</definedName>
    <definedName name="__123Graph_EChart1" hidden="1">'[4]2'!#REF!</definedName>
    <definedName name="__123Graph_EChart2" hidden="1">'[4]2'!#REF!</definedName>
    <definedName name="__123Graph_EChart3" hidden="1">'[4]2'!#REF!</definedName>
    <definedName name="__123Graph_ECONVERG1" hidden="1">'[1]Time series'!#REF!</definedName>
    <definedName name="__123Graph_ECURRENT" hidden="1">'[16]Dep fonct'!#REF!</definedName>
    <definedName name="__123Graph_EECTOT" hidden="1">#REF!</definedName>
    <definedName name="__123Graph_EGRAPH1" hidden="1">[17]T17_T18_MSURC!$E$837:$I$837</definedName>
    <definedName name="__123Graph_EGRAPH41" hidden="1">'[1]Time series'!#REF!</definedName>
    <definedName name="__123Graph_EPERIA" hidden="1">'[1]Time series'!#REF!</definedName>
    <definedName name="__123Graph_EPRODABSC" hidden="1">'[1]Time series'!#REF!</definedName>
    <definedName name="__123Graph_ESEASON_CASH" hidden="1">'[11]MonSurv-BC'!#REF!</definedName>
    <definedName name="__123Graph_ESEASON_MONEY" hidden="1">'[11]MonSurv-BC'!#REF!</definedName>
    <definedName name="__123Graph_ESEASON_TIME" hidden="1">'[11]MonSurv-BC'!#REF!</definedName>
    <definedName name="__123Graph_ETAX1" hidden="1">[7]TAX!$V$26:$X$26</definedName>
    <definedName name="__123Graph_F" hidden="1">'[18]Table SR'!#REF!</definedName>
    <definedName name="__123Graph_FBERLGRAP" hidden="1">'[1]Time series'!#REF!</definedName>
    <definedName name="__123Graph_FChart1" hidden="1">'[4]2'!#REF!</definedName>
    <definedName name="__123Graph_FChart2" hidden="1">'[4]2'!#REF!</definedName>
    <definedName name="__123Graph_FChart3" hidden="1">'[4]2'!#REF!</definedName>
    <definedName name="__123Graph_FCurrent" hidden="1">'[4]2'!#REF!</definedName>
    <definedName name="__123Graph_FGRAPH1" hidden="1">[17]T17_T18_MSURC!$E$838:$I$838</definedName>
    <definedName name="__123Graph_FGRAPH41" hidden="1">'[1]Time series'!#REF!</definedName>
    <definedName name="__123Graph_FPRODABSC" hidden="1">'[1]Time series'!#REF!</definedName>
    <definedName name="__123Graph_X" hidden="1">#REF!</definedName>
    <definedName name="__123Graph_XBKSRESRV" hidden="1">[2]BOG!#REF!</definedName>
    <definedName name="__123Graph_XChart1" hidden="1">'[19]Summary BOP'!#REF!</definedName>
    <definedName name="__123Graph_XCREDIT" hidden="1">'[11]MonSurv-BC'!#REF!</definedName>
    <definedName name="__123Graph_XCurrent" hidden="1">[5]CPIINDEX!$B$263:$B$310</definedName>
    <definedName name="__123Graph_XECTOT" hidden="1">#REF!</definedName>
    <definedName name="__123Graph_XERDOLLAR" hidden="1">'[6]ex rate'!$F$15:$AM$15</definedName>
    <definedName name="__123Graph_XERRUBLE" hidden="1">'[6]ex rate'!$F$15:$AM$15</definedName>
    <definedName name="__123Graph_XGFS.1" hidden="1">[7]GFS!$T$6:$V$6</definedName>
    <definedName name="__123Graph_XGFS.3" hidden="1">[7]GFS!$T$6:$V$6</definedName>
    <definedName name="__123Graph_XGRAPH1" hidden="1">[17]T17_T18_MSURC!$E$829:$I$829</definedName>
    <definedName name="__123Graph_XIBRD_LEND" hidden="1">[8]WB!$Q$9:$AK$9</definedName>
    <definedName name="__123Graph_XIMPORTS" hidden="1">'[9]CA input'!#REF!</definedName>
    <definedName name="__123Graph_XRUBRATE" hidden="1">'[6]ex rate'!$K$15:$AN$15</definedName>
    <definedName name="__123Graph_XTAX1" hidden="1">[7]TAX!$V$4:$X$4</definedName>
    <definedName name="__123Graph_XUSRATE" hidden="1">'[6]ex rate'!$K$15:$AN$15</definedName>
    <definedName name="__123Graph_XXRATE" hidden="1">[13]data!$AE$124:$AE$242</definedName>
    <definedName name="__dde" hidden="1">'[20]Time series'!#REF!</definedName>
    <definedName name="_1___123Graph_AChart_1A" hidden="1">[5]CPIINDEX!$O$263:$O$310</definedName>
    <definedName name="_1__123Graph_AChart_1A" hidden="1">[21]CPIINDEX!$O$263:$O$310</definedName>
    <definedName name="_10___123Graph_XChart_3A" hidden="1">[5]CPIINDEX!$B$203:$B$310</definedName>
    <definedName name="_10__123Graph_BCHART_2" hidden="1">[22]A!$C$36:$AJ$36</definedName>
    <definedName name="_10__123Graph_CCHART_2" hidden="1">[22]A!$C$38:$AJ$38</definedName>
    <definedName name="_103__123Graph_BSEIGNOR" hidden="1">[23]seignior!#REF!</definedName>
    <definedName name="_104__123Graph_BWB_ADJ_PRJ" hidden="1">[8]WB!$Q$257:$AK$257</definedName>
    <definedName name="_105__123Graph_CMIMPMA_0" hidden="1">#REF!</definedName>
    <definedName name="_11___123Graph_XChart_4A" hidden="1">[5]CPIINDEX!$B$239:$B$298</definedName>
    <definedName name="_11__123Graph_AWB_ADJ_PRJ" hidden="1">[24]WB!$Q$255:$AK$255</definedName>
    <definedName name="_11__123Graph_XCHART_1" hidden="1">[22]A!$C$5:$AJ$5</definedName>
    <definedName name="_11_0ju" hidden="1">#REF!</definedName>
    <definedName name="_116__123Graph_DGROWTH_CPI" hidden="1">[25]Data!#REF!</definedName>
    <definedName name="_117__123Graph_DMIMPMA_1" hidden="1">#REF!</definedName>
    <definedName name="_118__123Graph_EMIMPMA_0" hidden="1">#REF!</definedName>
    <definedName name="_119__123Graph_EMIMPMA_1" hidden="1">#REF!</definedName>
    <definedName name="_12__123Graph_AWB_ADJ_PRJ" hidden="1">[24]WB!$Q$255:$AK$255</definedName>
    <definedName name="_12__123Graph_BCHART_1" hidden="1">[22]A!$C$28:$AJ$28</definedName>
    <definedName name="_12__123Graph_CCHART_1" hidden="1">[22]A!$C$24:$AJ$24</definedName>
    <definedName name="_12__123Graph_XChart_1A" hidden="1">[21]CPIINDEX!$B$263:$B$310</definedName>
    <definedName name="_12__123Graph_XCHART_2" hidden="1">[22]A!$C$39:$AJ$39</definedName>
    <definedName name="_120__123Graph_FMIMPMA_0" hidden="1">#REF!</definedName>
    <definedName name="_121__123Graph_XCHART_2" hidden="1">[26]IPC1988!$A$176:$A$182</definedName>
    <definedName name="_122__123Graph_XMIMPMA_0" hidden="1">#REF!</definedName>
    <definedName name="_123__123Graph_XR_BMONEY" hidden="1">#REF!</definedName>
    <definedName name="_1234graph_b" hidden="1">[27]GFS!$T$15:$V$15</definedName>
    <definedName name="_123Graph_A1" hidden="1">#REF!</definedName>
    <definedName name="_123graph_b" hidden="1">[28]A!#REF!</definedName>
    <definedName name="_123graph_bgfs.3" hidden="1">[27]GFS!$T$15:$V$15</definedName>
    <definedName name="_123Graph_BGFS.4" hidden="1">[27]GFS!$T$15:$V$15</definedName>
    <definedName name="_123GRAPH_BTAX1" hidden="1">[27]TAX!$V$22:$X$22</definedName>
    <definedName name="_123GRAPH_C" hidden="1">[27]GFS!$T$16:$V$16</definedName>
    <definedName name="_123GRAPH_CGFS.3" hidden="1">[27]GFS!$T$16:$V$16</definedName>
    <definedName name="_123Graph_CTAX1" hidden="1">[27]TAX!$V$23:$X$23</definedName>
    <definedName name="_123GRAPH_CTAX2" hidden="1">[27]TAX!$V$23:$X$23</definedName>
    <definedName name="_123GRAPH_D" hidden="1">[27]TAX!$V$24:$X$24</definedName>
    <definedName name="_123GRAPH_DTAX1" hidden="1">[27]TAX!$V$24:$X$24</definedName>
    <definedName name="_123Graph_E" hidden="1">[27]TAX!$V$26:$X$26</definedName>
    <definedName name="_123GRAPH_ETAX2" hidden="1">[27]TAX!$V$26:$X$26</definedName>
    <definedName name="_123GRAPH_F" hidden="1">[27]TAX!$V$26:$X$26</definedName>
    <definedName name="_123GRAPH_K" hidden="1">[27]TAX!$V$24:$X$24</definedName>
    <definedName name="_123GRAPH_X" hidden="1">[27]GFS!$T$6:$V$6</definedName>
    <definedName name="_123GRAPH_XGFS.1" hidden="1">[27]GFS!$T$6:$V$6</definedName>
    <definedName name="_123GRAPH_XGFS.3" hidden="1">[27]GFS!$T$6:$V$6</definedName>
    <definedName name="_123gRAPH_XTAX1" hidden="1">[27]TAX!$V$4:$X$4</definedName>
    <definedName name="_123GRAPH_XTAX2" hidden="1">[27]TAX!$V$4:$X$4</definedName>
    <definedName name="_12no" hidden="1">'[16]Dep fonct'!#REF!</definedName>
    <definedName name="_13__123Graph_BCHART_1" hidden="1">[22]A!$C$28:$AJ$28</definedName>
    <definedName name="_13__123Graph_BCHART_2" hidden="1">[22]A!$C$36:$AJ$36</definedName>
    <definedName name="_13__123Graph_CCHART_2" hidden="1">[22]A!$C$38:$AJ$38</definedName>
    <definedName name="_13__123Graph_XChart_2A" hidden="1">[21]CPIINDEX!$B$203:$B$310</definedName>
    <definedName name="_134__123Graph_XREALEX_WAGE" hidden="1">[29]PRIVATE!#REF!</definedName>
    <definedName name="_14__123Graph_BCHART_2" hidden="1">[22]A!$C$36:$AJ$36</definedName>
    <definedName name="_14__123Graph_BWB_ADJ_PRJ" hidden="1">[24]WB!$Q$257:$AK$257</definedName>
    <definedName name="_14__123Graph_XCHART_1" hidden="1">[22]A!$C$5:$AJ$5</definedName>
    <definedName name="_14__123Graph_XChart_3A" hidden="1">[21]CPIINDEX!$B$203:$B$310</definedName>
    <definedName name="_15__123Graph_CCHART_1" hidden="1">[22]A!$C$24:$AJ$24</definedName>
    <definedName name="_15__123Graph_XCHART_2" hidden="1">[22]A!$C$39:$AJ$39</definedName>
    <definedName name="_15__123Graph_XChart_4A" hidden="1">[21]CPIINDEX!$B$239:$B$298</definedName>
    <definedName name="_16__123Graph_CCHART_2" hidden="1">[22]A!$C$38:$AJ$38</definedName>
    <definedName name="_165_0ju" hidden="1">#REF!</definedName>
    <definedName name="_17__123Graph_XCHART_1" hidden="1">[22]A!$C$5:$AJ$5</definedName>
    <definedName name="_18__123Graph_XCHART_2" hidden="1">[22]A!$C$39:$AJ$39</definedName>
    <definedName name="_2___123Graph_AChart_2A" hidden="1">[5]CPIINDEX!$K$203:$K$304</definedName>
    <definedName name="_2__123Graph_AChart_2A" hidden="1">[21]CPIINDEX!$K$203:$K$304</definedName>
    <definedName name="_2__123Graph_ACHART_8" hidden="1">#REF!</definedName>
    <definedName name="_2__123Graph_BCHART_1A" hidden="1">[13]data!$K$13:$K$91</definedName>
    <definedName name="_20__123Graph_BWB_ADJ_PRJ" hidden="1">[24]WB!$Q$257:$AK$257</definedName>
    <definedName name="_21__123Graph_BWB_ADJ_PRJ" hidden="1">[24]WB!$Q$257:$AK$257</definedName>
    <definedName name="_21__123Graph_CCHART_1" hidden="1">[22]A!$C$24:$AJ$24</definedName>
    <definedName name="_22__123Graph_CCHART_1" hidden="1">[22]A!$C$24:$AJ$24</definedName>
    <definedName name="_22__123Graph_CCHART_2" hidden="1">[22]A!$C$38:$AJ$38</definedName>
    <definedName name="_23__123Graph_CCHART_2" hidden="1">[22]A!$C$38:$AJ$38</definedName>
    <definedName name="_23__123Graph_XCHART_1" hidden="1">[22]A!$C$5:$AJ$5</definedName>
    <definedName name="_24__123Graph_ACHART_1" hidden="1">[26]IPC1988!$C$176:$C$182</definedName>
    <definedName name="_24__123Graph_XCHART_1" hidden="1">[22]A!$C$5:$AJ$5</definedName>
    <definedName name="_24__123Graph_XCHART_2" hidden="1">[22]A!$C$39:$AJ$39</definedName>
    <definedName name="_25__123Graph_ACHART_2" hidden="1">[26]IPC1988!$B$176:$B$182</definedName>
    <definedName name="_25__123Graph_XCHART_2" hidden="1">[22]A!$C$39:$AJ$39</definedName>
    <definedName name="_3___123Graph_AChart_3A" hidden="1">[5]CPIINDEX!$O$203:$O$304</definedName>
    <definedName name="_3__123Graph_ACHART_1" hidden="1">[22]A!$C$31:$AJ$31</definedName>
    <definedName name="_3__123Graph_AChart_3A" hidden="1">[21]CPIINDEX!$O$203:$O$304</definedName>
    <definedName name="_3__123Graph_AGROWTH_CPI" hidden="1">[30]Data!#REF!</definedName>
    <definedName name="_3__123Graph_BCHART_8" hidden="1">#REF!</definedName>
    <definedName name="_3__123Graph_XCHART_1A" hidden="1">[13]data!$B$13:$B$91</definedName>
    <definedName name="_37__123Graph_ACPI_ER_LOG" hidden="1">[31]ER!#REF!</definedName>
    <definedName name="_4___123Graph_AChart_4A" hidden="1">[5]CPIINDEX!$O$239:$O$298</definedName>
    <definedName name="_4__123Graph_ACHART_1" hidden="1">[22]A!$C$31:$AJ$31</definedName>
    <definedName name="_4__123Graph_ACHART_2" hidden="1">[22]A!$C$31:$AJ$31</definedName>
    <definedName name="_4__123Graph_AChart_4A" hidden="1">[21]CPIINDEX!$O$239:$O$298</definedName>
    <definedName name="_4__123Graph_CCHART_8" hidden="1">#REF!</definedName>
    <definedName name="_48__123Graph_AGROWTH_CPI" hidden="1">[25]Data!#REF!</definedName>
    <definedName name="_49__123Graph_AIBA_IBRD" hidden="1">[8]WB!$Q$62:$AK$62</definedName>
    <definedName name="_5___123Graph_BChart_1A" hidden="1">[5]CPIINDEX!$S$263:$S$310</definedName>
    <definedName name="_5__123Graph_ACHART_2" hidden="1">[22]A!$C$31:$AJ$31</definedName>
    <definedName name="_5__123Graph_BChart_1A" hidden="1">[21]CPIINDEX!$S$263:$S$310</definedName>
    <definedName name="_5__123Graph_DCHART_8" hidden="1">#REF!</definedName>
    <definedName name="_50__123Graph_AINVENT_SALES" hidden="1">#REF!</definedName>
    <definedName name="_51__123Graph_AMIMPMA_1" hidden="1">#REF!</definedName>
    <definedName name="_52__123Graph_ANDA_OIN" hidden="1">#REF!</definedName>
    <definedName name="_53__123Graph_AR_BMONEY" hidden="1">#REF!</definedName>
    <definedName name="_6___123Graph_BChart_3A" hidden="1">[5]CPIINDEX!#REF!</definedName>
    <definedName name="_6__123Graph_AIBA_IBRD" hidden="1">[24]WB!$Q$62:$AK$62</definedName>
    <definedName name="_6__123Graph_BCHART_1" hidden="1">[22]A!$C$28:$AJ$28</definedName>
    <definedName name="_6__123Graph_DGROWTH_CPI" hidden="1">[30]Data!#REF!</definedName>
    <definedName name="_6__123Graph_XCHART_8" hidden="1">#REF!</definedName>
    <definedName name="_64__123Graph_ASEIGNOR" hidden="1">[23]seignior!#REF!</definedName>
    <definedName name="_65__123Graph_AWB_ADJ_PRJ" hidden="1">[8]WB!$Q$255:$AK$255</definedName>
    <definedName name="_66__123Graph_BCHART_1" hidden="1">[26]IPC1988!$E$176:$E$182</definedName>
    <definedName name="_67__123Graph_BCHART_2" hidden="1">[26]IPC1988!$D$176:$D$182</definedName>
    <definedName name="_7___123Graph_BChart_4A" hidden="1">[5]CPIINDEX!#REF!</definedName>
    <definedName name="_7__123Graph_BCHART_2" hidden="1">[22]A!$C$36:$AJ$36</definedName>
    <definedName name="_7__123Graph_XREALEX_WAGE" hidden="1">[32]PRIVATE!#REF!</definedName>
    <definedName name="_79__123Graph_BCPI_ER_LOG" hidden="1">[31]ER!#REF!</definedName>
    <definedName name="_8___123Graph_XChart_1A" hidden="1">[5]CPIINDEX!$B$263:$B$310</definedName>
    <definedName name="_8__123Graph_AIBA_IBRD" hidden="1">[24]WB!$Q$62:$AK$62</definedName>
    <definedName name="_8__123Graph_AWB_ADJ_PRJ" hidden="1">[24]WB!$Q$255:$AK$255</definedName>
    <definedName name="_8__123Graph_BCHART_1" hidden="1">[22]A!$C$28:$AJ$28</definedName>
    <definedName name="_9___123Graph_XChart_2A" hidden="1">[5]CPIINDEX!$B$203:$B$310</definedName>
    <definedName name="_9__123Graph_BCHART_1" hidden="1">[22]A!$C$28:$AJ$28</definedName>
    <definedName name="_9__123Graph_BCHART_2" hidden="1">[22]A!$C$36:$AJ$36</definedName>
    <definedName name="_9__123Graph_CCHART_1" hidden="1">[22]A!$C$24:$AJ$24</definedName>
    <definedName name="_90__123Graph_BIBA_IBRD" hidden="1">[31]WB!#REF!</definedName>
    <definedName name="_91__123Graph_BNDA_OIN" hidden="1">#REF!</definedName>
    <definedName name="_92__123Graph_BR_BMONEY" hidden="1">#REF!</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UniqueIdentifier" hidden="1">"'611f1fb8-c223-48c7-bca5-898713a7b5eb'"</definedName>
    <definedName name="_AMO_XmlVersion" hidden="1">"'1'"</definedName>
    <definedName name="_Dist_Bin" hidden="1">#REF!</definedName>
    <definedName name="_Dist_Values" hidden="1">#REF!</definedName>
    <definedName name="_Fill" hidden="1">#REF!</definedName>
    <definedName name="_Fill1" hidden="1">#REF!</definedName>
    <definedName name="_Filler" hidden="1">[33]A!$A$43:$A$598</definedName>
    <definedName name="_FILLL" hidden="1">[34]Fund_Credit!#REF!</definedName>
    <definedName name="_filterd" localSheetId="30" hidden="1">[35]C!$P$428:$T$428</definedName>
    <definedName name="_filterd" localSheetId="35" hidden="1">[36]C!$P$428:$T$428</definedName>
    <definedName name="_filterd" localSheetId="9" hidden="1">[36]C!$P$428:$T$428</definedName>
    <definedName name="_filterd" localSheetId="12" hidden="1">[36]C!$P$428:$T$428</definedName>
    <definedName name="_filterd" hidden="1">[37]C!$P$428:$T$428</definedName>
    <definedName name="_xlnm._FilterDatabase" localSheetId="30" hidden="1">[38]C!$P$428:$T$428</definedName>
    <definedName name="_xlnm._FilterDatabase" localSheetId="55" hidden="1">'Figure 2.13.'!#REF!</definedName>
    <definedName name="_xlnm._FilterDatabase" localSheetId="58" hidden="1">'Figure 2.16.'!$A$27:$D$47</definedName>
    <definedName name="_xlnm._FilterDatabase" localSheetId="46" hidden="1">'Figure 2.4.'!$A$26:$D$212</definedName>
    <definedName name="_xlnm._FilterDatabase" localSheetId="47" hidden="1">'Figure 2.5.'!$J$3:$J$283</definedName>
    <definedName name="_xlnm._FilterDatabase" localSheetId="49" hidden="1">'Figure 2.7.'!$A$24:$E$185</definedName>
    <definedName name="_xlnm._FilterDatabase" localSheetId="50" hidden="1">'Figure 2.8.'!$F$22:$I$215</definedName>
    <definedName name="_xlnm._FilterDatabase" hidden="1">[39]C!$P$428:$T$428</definedName>
    <definedName name="_gt4" hidden="1">{#N/A,#N/A,FALSE,"DOC";"TB_28",#N/A,FALSE,"FITB_28";"TB_91",#N/A,FALSE,"FITB_91";"TB_182",#N/A,FALSE,"FITB_182";"TB_273",#N/A,FALSE,"FITB_273";"TB_364",#N/A,FALSE,"FITB_364 ";"SUMMARY",#N/A,FALSE,"Summary"}</definedName>
    <definedName name="_Key1" hidden="1">#REF!</definedName>
    <definedName name="_Key2" hidden="1">#REF!</definedName>
    <definedName name="_LL2" hidden="1">{FALSE,FALSE,-1.25,-15.5,484.5,276.75,FALSE,FALSE,TRUE,TRUE,0,12,#N/A,46,#N/A,2.93460490463215,15.35,1,FALSE,FALSE,3,TRUE,1,FALSE,100,"Swvu.PLA1.","ACwvu.PLA1.",#N/A,FALSE,FALSE,0,0,0,0,2,"","",TRUE,TRUE,FALSE,FALSE,1,60,#N/A,#N/A,FALSE,FALSE,FALSE,FALSE,FALSE,FALSE,FALSE,9,65532,65532,FALSE,FALSE,TRUE,TRUE,TRUE}</definedName>
    <definedName name="_Order1" localSheetId="40" hidden="1">255</definedName>
    <definedName name="_Order1" localSheetId="30" hidden="1">255</definedName>
    <definedName name="_Order1" hidden="1">0</definedName>
    <definedName name="_Order2" localSheetId="40" hidden="1">255</definedName>
    <definedName name="_Order2" localSheetId="30" hidden="1">255</definedName>
    <definedName name="_Order2" hidden="1">0</definedName>
    <definedName name="_Parse_In" hidden="1">#REF!</definedName>
    <definedName name="_Parse_Out" hidden="1">#REF!</definedName>
    <definedName name="_Regression_Int" hidden="1">1</definedName>
    <definedName name="_Regression_Out" localSheetId="22" hidden="1">#REF!</definedName>
    <definedName name="_Regression_Out" hidden="1">[40]C!$AK$18:$AK$18</definedName>
    <definedName name="_Regression_X" localSheetId="22" hidden="1">#REF!</definedName>
    <definedName name="_Regression_X" hidden="1">[40]C!$AK$11:$AU$11</definedName>
    <definedName name="_Regression_Y" localSheetId="22" hidden="1">#REF!</definedName>
    <definedName name="_Regression_Y" hidden="1">[40]C!$AK$10:$AU$10</definedName>
    <definedName name="_Sort" hidden="1">#REF!</definedName>
    <definedName name="_SRT11" hidden="1">{"Minpmon",#N/A,FALSE,"Monthinput"}</definedName>
    <definedName name="_ty" hidden="1">'[20]Time series'!#REF!</definedName>
    <definedName name="_xlchart.v1.0" hidden="1">'Box 1.1.1.'!$O$3:$O$33</definedName>
    <definedName name="_xlchart.v1.1" hidden="1">'Box 1.1.1.'!$P$2</definedName>
    <definedName name="_xlchart.v1.10" hidden="1">'Figure 2.7.'!$V$3:$V$199</definedName>
    <definedName name="_xlchart.v1.11" hidden="1">'Figure 2.7.'!$W$2</definedName>
    <definedName name="_xlchart.v1.12" hidden="1">'Figure 2.7.'!$W$3:$W$767</definedName>
    <definedName name="_xlchart.v1.13" hidden="1">'Figure 2.7.'!$X$2</definedName>
    <definedName name="_xlchart.v1.14" hidden="1">'Figure 2.7.'!$X$3:$X$469</definedName>
    <definedName name="_xlchart.v1.15" hidden="1">'Figure 2.7.'!$AA$2</definedName>
    <definedName name="_xlchart.v1.16" hidden="1">'Figure 2.7.'!$AA$3:$AA$767</definedName>
    <definedName name="_xlchart.v1.17" hidden="1">'Figure 2.7.'!$AB$2</definedName>
    <definedName name="_xlchart.v1.18" hidden="1">'Figure 2.7.'!$AB$3:$AB$470</definedName>
    <definedName name="_xlchart.v1.19" hidden="1">'Figure 2.7.'!$Z$2</definedName>
    <definedName name="_xlchart.v1.2" hidden="1">'Box 1.1.1.'!$P$3:$P$33</definedName>
    <definedName name="_xlchart.v1.20" hidden="1">'Figure 2.7.'!$Z$3:$Z$200</definedName>
    <definedName name="_xlchart.v1.21" hidden="1">'Figure 2.16.'!$AC$3</definedName>
    <definedName name="_xlchart.v1.22" hidden="1">'Figure 2.16.'!$AC$4:$AC$158</definedName>
    <definedName name="_xlchart.v1.23" hidden="1">'Figure 2.16.'!$AD$3</definedName>
    <definedName name="_xlchart.v1.24" hidden="1">'Figure 2.16.'!$AD$4:$AD$158</definedName>
    <definedName name="_xlchart.v1.3" hidden="1">'Box 1.1.1.'!$Q$2</definedName>
    <definedName name="_xlchart.v1.4" hidden="1">'Box 1.1.1.'!$Q$3:$Q$33</definedName>
    <definedName name="_xlchart.v1.5" hidden="1">'Box 1.1.1.'!$R$2</definedName>
    <definedName name="_xlchart.v1.6" hidden="1">'Box 1.1.1.'!$R$3:$R$33</definedName>
    <definedName name="_xlchart.v1.7" hidden="1">'Box 1.1.1.'!$S$2</definedName>
    <definedName name="_xlchart.v1.8" hidden="1">'Box 1.1.1.'!$S$3:$S$33</definedName>
    <definedName name="_xlchart.v1.9" hidden="1">'Figure 2.7.'!$V$2</definedName>
    <definedName name="a" hidden="1">#REF!</definedName>
    <definedName name="aa" hidden="1">{FALSE,FALSE,-1.25,-15.5,484.5,276.75,FALSE,FALSE,TRUE,TRUE,0,12,#N/A,46,#N/A,2.93460490463215,15.35,1,FALSE,FALSE,3,TRUE,1,FALSE,100,"Swvu.PLA1.","ACwvu.PLA1.",#N/A,FALSE,FALSE,0,0,0,0,2,"","",TRUE,TRUE,FALSE,FALSE,1,60,#N/A,#N/A,FALSE,FALSE,FALSE,FALSE,FALSE,FALSE,FALSE,9,65532,65532,FALSE,FALSE,TRUE,TRUE,TRUE}</definedName>
    <definedName name="aaa" hidden="1">{FALSE,FALSE,-1.25,-15.5,484.5,276.75,FALSE,FALSE,TRUE,TRUE,0,12,#N/A,46,#N/A,2.93460490463215,15.35,1,FALSE,FALSE,3,TRUE,1,FALSE,100,"Swvu.PLA1.","ACwvu.PLA1.",#N/A,FALSE,FALSE,0,0,0,0,2,"","",TRUE,TRUE,FALSE,FALSE,1,60,#N/A,#N/A,FALSE,FALSE,FALSE,FALSE,FALSE,FALSE,FALSE,9,65532,65532,FALSE,FALSE,TRUE,TRUE,TRUE}</definedName>
    <definedName name="aaaaaa" hidden="1">{"Riqfin97",#N/A,FALSE,"Tran";"Riqfinpro",#N/A,FALSE,"Tran"}</definedName>
    <definedName name="aagdfg">OFFSET(ChartDates,0,3)</definedName>
    <definedName name="abu" hidden="1">{FALSE,FALSE,-1.25,-15.5,484.5,276.75,FALSE,FALSE,TRUE,TRUE,0,12,#N/A,46,#N/A,2.93460490463215,15.35,1,FALSE,FALSE,3,TRUE,1,FALSE,100,"Swvu.PLA1.","ACwvu.PLA1.",#N/A,FALSE,FALSE,0,0,0,0,2,"","",TRUE,TRUE,FALSE,FALSE,1,60,#N/A,#N/A,FALSE,FALSE,FALSE,FALSE,FALSE,FALSE,FALSE,9,65532,65532,FALSE,FALSE,TRUE,TRUE,TRUE}</definedName>
    <definedName name="AccessDatabase" localSheetId="30" hidden="1">"C:\Documents and Settings\Wagner Fernandes\Os meus documentos\PIP 2004 2.mdb"</definedName>
    <definedName name="AccessDatabase" hidden="1">"C:\ncux\bud\rms_inv.mdb"</definedName>
    <definedName name="ACwvu.PLA1." hidden="1">'[41]COP FED'!#REF!</definedName>
    <definedName name="ACwvu.PLA2." hidden="1">'[41]COP FED'!$A$1:$N$49</definedName>
    <definedName name="ACwvu.Print." hidden="1">[42]Med!#REF!</definedName>
    <definedName name="adsf">OFFSET(AllDates,,,,5)</definedName>
    <definedName name="AllData">OFFSET(AllDates,,,,5)</definedName>
    <definedName name="anscount" hidden="1">1</definedName>
    <definedName name="Argentina" hidden="1">{FALSE,FALSE,-1.25,-15.5,484.5,276.75,FALSE,FALSE,TRUE,TRUE,0,12,#N/A,46,#N/A,2.93460490463215,15.35,1,FALSE,FALSE,3,TRUE,1,FALSE,100,"Swvu.PLA1.","ACwvu.PLA1.",#N/A,FALSE,FALSE,0,0,0,0,2,"","",TRUE,TRUE,FALSE,FALSE,1,60,#N/A,#N/A,FALSE,FALSE,FALSE,FALSE,FALSE,FALSE,FALSE,9,65532,65532,FALSE,FALSE,TRUE,TRUE,TRUE}</definedName>
    <definedName name="as" hidden="1">{"TRADE_COMP",#N/A,FALSE,"TAB23APP";"BOP",#N/A,FALSE,"TAB6";"DOT",#N/A,FALSE,"TAB24APP";"EXTDEBT",#N/A,FALSE,"TAB25APP"}</definedName>
    <definedName name="asd" hidden="1">{"Riqfin97",#N/A,FALSE,"Tran";"Riqfinpro",#N/A,FALSE,"Tran"}</definedName>
    <definedName name="asdasd" hidden="1">{"Riqfin97",#N/A,FALSE,"Tran";"Riqfinpro",#N/A,FALSE,"Tran"}</definedName>
    <definedName name="asdasdad" hidden="1">{"Riqfin97",#N/A,FALSE,"Tran";"Riqfinpro",#N/A,FALSE,"Tran"}</definedName>
    <definedName name="asdasdadad" hidden="1">{"Riqfin97",#N/A,FALSE,"Tran";"Riqfinpro",#N/A,FALSE,"Tran"}</definedName>
    <definedName name="asdf" localSheetId="22" hidden="1">{"BOP_TAB",#N/A,FALSE,"N";"MIDTERM_TAB",#N/A,FALSE,"O"}</definedName>
    <definedName name="asdf">OFFSET(ChartDates,0,1)</definedName>
    <definedName name="ase" hidden="1">{"Minpmon",#N/A,FALSE,"Monthinput"}</definedName>
    <definedName name="bb" hidden="1">{"Riqfin97",#N/A,FALSE,"Tran";"Riqfinpro",#N/A,FALSE,"Tran"}</definedName>
    <definedName name="bbbb" hidden="1">{"Minpmon",#N/A,FALSE,"Monthinput"}</definedName>
    <definedName name="bbbbb" hidden="1">{"Riqfin97",#N/A,FALSE,"Tran";"Riqfinpro",#N/A,FALSE,"Tran"}</definedName>
    <definedName name="bfftsy" hidden="1">[8]ER!#REF!</definedName>
    <definedName name="BFLD_DF">#N/A</definedName>
    <definedName name="bfsdhtr" hidden="1">[8]WB!#REF!</definedName>
    <definedName name="bg" hidden="1">{"Tab1",#N/A,FALSE,"P";"Tab2",#N/A,FALSE,"P"}</definedName>
    <definedName name="BLPH1" localSheetId="22" hidden="1">#REF!</definedName>
    <definedName name="BLPH1" hidden="1">'[43]Ex rate bloom'!$A$4</definedName>
    <definedName name="BLPH10" hidden="1">#REF!</definedName>
    <definedName name="BLPH100" hidden="1">[44]SpotExchangeRates!#REF!</definedName>
    <definedName name="BLPH101" hidden="1">[44]SpotExchangeRates!#REF!</definedName>
    <definedName name="BLPH102" hidden="1">[44]SpotExchangeRates!#REF!</definedName>
    <definedName name="BLPH103" hidden="1">[44]SpotExchangeRates!#REF!</definedName>
    <definedName name="BLPH104" hidden="1">[44]SpotExchangeRates!#REF!</definedName>
    <definedName name="BLPH105" hidden="1">[44]SpotExchangeRates!#REF!</definedName>
    <definedName name="BLPH106" hidden="1">[44]SpotExchangeRates!#REF!</definedName>
    <definedName name="BLPH107" hidden="1">[44]SpotExchangeRates!#REF!</definedName>
    <definedName name="BLPH108" hidden="1">[44]SpotExchangeRates!#REF!</definedName>
    <definedName name="BLPH109" hidden="1">[44]SpotExchangeRates!#REF!</definedName>
    <definedName name="BLPH110" hidden="1">[44]SpotExchangeRates!#REF!</definedName>
    <definedName name="BLPH111" hidden="1">[44]SpotExchangeRates!#REF!</definedName>
    <definedName name="BLPH112" hidden="1">[44]SpotExchangeRates!#REF!</definedName>
    <definedName name="BLPH113" hidden="1">[44]SpotExchangeRates!#REF!</definedName>
    <definedName name="BLPH114" hidden="1">[44]SpotExchangeRates!#REF!</definedName>
    <definedName name="BLPH115" hidden="1">[44]SpotExchangeRates!#REF!</definedName>
    <definedName name="BLPH116" hidden="1">[44]SpotExchangeRates!#REF!</definedName>
    <definedName name="BLPH117" hidden="1">[44]SpotExchangeRates!#REF!</definedName>
    <definedName name="BLPH118" hidden="1">[44]SpotExchangeRates!#REF!</definedName>
    <definedName name="BLPH119" hidden="1">[44]SpotExchangeRates!#REF!</definedName>
    <definedName name="BLPH12" hidden="1">#REF!</definedName>
    <definedName name="BLPH120" hidden="1">[44]SpotExchangeRates!#REF!</definedName>
    <definedName name="BLPH121" hidden="1">[44]SpotExchangeRates!#REF!</definedName>
    <definedName name="BLPH122" hidden="1">[44]SpotExchangeRates!#REF!</definedName>
    <definedName name="BLPH123" hidden="1">[44]SpotExchangeRates!#REF!</definedName>
    <definedName name="BLPH124" hidden="1">[44]SpotExchangeRates!#REF!</definedName>
    <definedName name="BLPH125" hidden="1">[44]SpotExchangeRates!#REF!</definedName>
    <definedName name="BLPH126" hidden="1">[44]SpotExchangeRates!#REF!</definedName>
    <definedName name="BLPH127" hidden="1">[44]SpotExchangeRates!#REF!</definedName>
    <definedName name="BLPH128" hidden="1">[44]SpotExchangeRates!#REF!</definedName>
    <definedName name="BLPH129" hidden="1">[44]SpotExchangeRates!#REF!</definedName>
    <definedName name="BLPH13" hidden="1">#REF!</definedName>
    <definedName name="BLPH130" hidden="1">[44]SpotExchangeRates!#REF!</definedName>
    <definedName name="BLPH131" hidden="1">[44]SpotExchangeRates!#REF!</definedName>
    <definedName name="BLPH132" hidden="1">[44]SpotExchangeRates!#REF!</definedName>
    <definedName name="BLPH133" hidden="1">[44]SpotExchangeRates!#REF!</definedName>
    <definedName name="BLPH134" hidden="1">[44]SpotExchangeRates!#REF!</definedName>
    <definedName name="BLPH135" hidden="1">[44]SpotExchangeRates!#REF!</definedName>
    <definedName name="BLPH136" hidden="1">[44]SpotExchangeRates!#REF!</definedName>
    <definedName name="BLPH137" hidden="1">[44]SpotExchangeRates!#REF!</definedName>
    <definedName name="BLPH138" hidden="1">[44]SpotExchangeRates!#REF!</definedName>
    <definedName name="BLPH139" hidden="1">[44]SpotExchangeRates!#REF!</definedName>
    <definedName name="BLPH14" hidden="1">[45]Raw_1!#REF!</definedName>
    <definedName name="BLPH140" hidden="1">[44]SpotExchangeRates!#REF!</definedName>
    <definedName name="BLPH141" hidden="1">[44]SpotExchangeRates!#REF!</definedName>
    <definedName name="BLPH142" hidden="1">[44]SpotExchangeRates!#REF!</definedName>
    <definedName name="BLPH143" hidden="1">[44]SpotExchangeRates!#REF!</definedName>
    <definedName name="BLPH144" hidden="1">[44]SpotExchangeRates!#REF!</definedName>
    <definedName name="BLPH145" hidden="1">[44]SpotExchangeRates!#REF!</definedName>
    <definedName name="BLPH146" hidden="1">[44]SpotExchangeRates!#REF!</definedName>
    <definedName name="BLPH147" hidden="1">[44]SpotExchangeRates!#REF!</definedName>
    <definedName name="BLPH148" hidden="1">[44]SpotExchangeRates!#REF!</definedName>
    <definedName name="BLPH149" hidden="1">[44]SpotExchangeRates!#REF!</definedName>
    <definedName name="BLPH15" hidden="1">[44]SpotExchangeRates!#REF!</definedName>
    <definedName name="BLPH150" hidden="1">[44]SpotExchangeRates!#REF!</definedName>
    <definedName name="BLPH151" hidden="1">[44]SpotExchangeRates!#REF!</definedName>
    <definedName name="BLPH152" hidden="1">[44]SpotExchangeRates!#REF!</definedName>
    <definedName name="BLPH153" hidden="1">[44]SpotExchangeRates!#REF!</definedName>
    <definedName name="BLPH154" hidden="1">[44]SpotExchangeRates!#REF!</definedName>
    <definedName name="BLPH155" hidden="1">[44]SpotExchangeRates!#REF!</definedName>
    <definedName name="BLPH156" hidden="1">[44]SpotExchangeRates!#REF!</definedName>
    <definedName name="BLPH157" hidden="1">[44]SpotExchangeRates!#REF!</definedName>
    <definedName name="BLPH158" hidden="1">[44]SpotExchangeRates!#REF!</definedName>
    <definedName name="BLPH159" hidden="1">[44]SpotExchangeRates!#REF!</definedName>
    <definedName name="BLPH16" hidden="1">[44]SpotExchangeRates!#REF!</definedName>
    <definedName name="BLPH160" hidden="1">[44]SpotExchangeRates!#REF!</definedName>
    <definedName name="BLPH161" hidden="1">[44]SpotExchangeRates!#REF!</definedName>
    <definedName name="BLPH162" hidden="1">[44]SpotExchangeRates!#REF!</definedName>
    <definedName name="BLPH163" hidden="1">[44]SpotExchangeRates!#REF!</definedName>
    <definedName name="BLPH164" hidden="1">[44]StockMarketIndices!#REF!</definedName>
    <definedName name="BLPH165" hidden="1">[44]StockMarketIndices!#REF!</definedName>
    <definedName name="BLPH166" hidden="1">[44]StockMarketIndices!$J$7</definedName>
    <definedName name="BLPH167" hidden="1">[44]StockMarketIndices!$I$7</definedName>
    <definedName name="BLPH168" hidden="1">[44]StockMarketIndices!$H$7</definedName>
    <definedName name="BLPH169" hidden="1">[44]StockMarketIndices!#REF!</definedName>
    <definedName name="BLPH17" hidden="1">[44]SpotExchangeRates!#REF!</definedName>
    <definedName name="BLPH170" hidden="1">[44]StockMarketIndices!#REF!</definedName>
    <definedName name="BLPH171" hidden="1">[44]StockMarketIndices!$G$7</definedName>
    <definedName name="BLPH172" hidden="1">[44]StockMarketIndices!$F$7</definedName>
    <definedName name="BLPH173" hidden="1">[44]StockMarketIndices!#REF!</definedName>
    <definedName name="BLPH174" hidden="1">[44]StockMarketIndices!$E$7</definedName>
    <definedName name="BLPH175" hidden="1">[44]StockMarketIndices!#REF!</definedName>
    <definedName name="BLPH176" hidden="1">[44]StockMarketIndices!$D$7</definedName>
    <definedName name="BLPH177" hidden="1">[44]StockMarketIndices!$B$7</definedName>
    <definedName name="BLPH18" hidden="1">[44]SpotExchangeRates!#REF!</definedName>
    <definedName name="BLPH19" hidden="1">[44]SpotExchangeRates!#REF!</definedName>
    <definedName name="BLPH2" localSheetId="22" hidden="1">#REF!</definedName>
    <definedName name="BLPH2" hidden="1">'[43]Ex rate bloom'!$D$4</definedName>
    <definedName name="BLPH20" hidden="1">[44]SpotExchangeRates!#REF!</definedName>
    <definedName name="BLPH20023" hidden="1">#REF!</definedName>
    <definedName name="BLPH21" hidden="1">[44]SpotExchangeRates!#REF!</definedName>
    <definedName name="BLPH22" hidden="1">[44]SpotExchangeRates!#REF!</definedName>
    <definedName name="BLPH23" hidden="1">[44]SpotExchangeRates!#REF!</definedName>
    <definedName name="BLPH24" hidden="1">[44]SpotExchangeRates!#REF!</definedName>
    <definedName name="BLPH25" hidden="1">[44]SpotExchangeRates!#REF!</definedName>
    <definedName name="BLPH26" hidden="1">[44]SpotExchangeRates!#REF!</definedName>
    <definedName name="BLPH27" hidden="1">[44]SpotExchangeRates!#REF!</definedName>
    <definedName name="BLPH28" hidden="1">[44]SpotExchangeRates!#REF!</definedName>
    <definedName name="BLPH29" hidden="1">[44]SpotExchangeRates!#REF!</definedName>
    <definedName name="BLPH3" localSheetId="22" hidden="1">[46]dataEmbiDeficit!#REF!</definedName>
    <definedName name="BLPH3" hidden="1">'[43]Ex rate bloom'!$G$4</definedName>
    <definedName name="BLPH30" hidden="1">[44]SpotExchangeRates!#REF!</definedName>
    <definedName name="BLPH31" hidden="1">[44]SpotExchangeRates!#REF!</definedName>
    <definedName name="BLPH32" hidden="1">[44]SpotExchangeRates!#REF!</definedName>
    <definedName name="BLPH33" hidden="1">[44]SpotExchangeRates!#REF!</definedName>
    <definedName name="BLPH34" hidden="1">[44]SpotExchangeRates!#REF!</definedName>
    <definedName name="BLPH35" hidden="1">[44]SpotExchangeRates!#REF!</definedName>
    <definedName name="BLPH36" hidden="1">[44]SpotExchangeRates!#REF!</definedName>
    <definedName name="BLPH37" hidden="1">[44]SpotExchangeRates!#REF!</definedName>
    <definedName name="BLPH38" hidden="1">[44]SpotExchangeRates!#REF!</definedName>
    <definedName name="BLPH39" hidden="1">[44]SpotExchangeRates!#REF!</definedName>
    <definedName name="BLPH4" localSheetId="22" hidden="1">[46]dataEmbiDeficit!#REF!</definedName>
    <definedName name="BLPH4" hidden="1">'[43]Ex rate bloom'!$J$4</definedName>
    <definedName name="BLPH40" hidden="1">[44]SpotExchangeRates!#REF!</definedName>
    <definedName name="BLPH40000004" hidden="1">[47]SPOTS!$A$7</definedName>
    <definedName name="BLPH40000007" hidden="1">[47]SPOTS!$B$7</definedName>
    <definedName name="BLPH40000008" hidden="1">[47]SPOTS!$B$8</definedName>
    <definedName name="BLPH40000009" hidden="1">[47]SPOTS!$B$9</definedName>
    <definedName name="BLPH4000002" hidden="1">[48]embi_day!#REF!</definedName>
    <definedName name="BLPH40000026" hidden="1">[47]FUTURES!$I$18</definedName>
    <definedName name="BLPH40000027" hidden="1">[47]FUTURES!$I$21</definedName>
    <definedName name="BLPH40000028" hidden="1">[47]FUTURES!$I$22</definedName>
    <definedName name="BLPH4000003" hidden="1">[48]embi_day!#REF!</definedName>
    <definedName name="BLPH40000036" hidden="1">[47]FUTURES!$H$6</definedName>
    <definedName name="BLPH4000004" hidden="1">[48]embi_day!#REF!</definedName>
    <definedName name="BLPH4000005" hidden="1">[48]embi_day!#REF!</definedName>
    <definedName name="BLPH40000050" hidden="1">[47]FUTURES!$I$6</definedName>
    <definedName name="BLPH40000058" hidden="1">[47]FUTURES!$H$23</definedName>
    <definedName name="BLPH40000059" hidden="1">[47]SPOTS!$D$7</definedName>
    <definedName name="BLPH4000006" hidden="1">[48]embi_day!#REF!</definedName>
    <definedName name="BLPH40000060" hidden="1">[47]SPOTS!$F$7</definedName>
    <definedName name="BLPH40000061" hidden="1">[47]SPOTS!$H$7</definedName>
    <definedName name="BLPH40000062" hidden="1">[47]FUTURES!$H$17</definedName>
    <definedName name="BLPH40000063" hidden="1">[47]FUTURES!$H$16</definedName>
    <definedName name="BLPH40000064" hidden="1">[47]FUTURES!$H$15</definedName>
    <definedName name="BLPH40000065" hidden="1">[47]FUTURES!$H$14</definedName>
    <definedName name="BLPH40000066" hidden="1">[47]FUTURES!$H$13</definedName>
    <definedName name="BLPH40000067" hidden="1">[47]FUTURES!$H$12</definedName>
    <definedName name="BLPH40000068" hidden="1">[47]FUTURES!$H$11</definedName>
    <definedName name="BLPH40000069" hidden="1">[47]FUTURES!$H$10</definedName>
    <definedName name="BLPH4000007" hidden="1">[48]embi_day!#REF!</definedName>
    <definedName name="BLPH40000070" hidden="1">[47]FUTURES!$H$9</definedName>
    <definedName name="BLPH40000071" hidden="1">[47]FUTURES!$H$7</definedName>
    <definedName name="BLPH40000073" hidden="1">[47]FUTURES!$I$9</definedName>
    <definedName name="BLPH40000074" hidden="1">[47]FUTURES!$I$12</definedName>
    <definedName name="BLPH40000075" hidden="1">[47]FUTURES!$H$24</definedName>
    <definedName name="BLPH4000008" hidden="1">[48]embi_day!#REF!</definedName>
    <definedName name="BLPH4000009" hidden="1">[48]embi_day!#REF!</definedName>
    <definedName name="BLPH4000011" hidden="1">[48]embi_day!#REF!</definedName>
    <definedName name="BLPH4000012" hidden="1">[48]embi_day!#REF!</definedName>
    <definedName name="BLPH4000014" hidden="1">[48]embi_day!#REF!</definedName>
    <definedName name="BLPH4000015" hidden="1">[48]embi_day!#REF!</definedName>
    <definedName name="BLPH41" hidden="1">[44]SpotExchangeRates!#REF!</definedName>
    <definedName name="BLPH42" hidden="1">[44]SpotExchangeRates!#REF!</definedName>
    <definedName name="BLPH43" hidden="1">[44]SpotExchangeRates!#REF!</definedName>
    <definedName name="BLPH44" hidden="1">[44]SpotExchangeRates!#REF!</definedName>
    <definedName name="BLPH45" hidden="1">[44]SpotExchangeRates!#REF!</definedName>
    <definedName name="BLPH46" hidden="1">[44]SpotExchangeRates!#REF!</definedName>
    <definedName name="BLPH47" hidden="1">#REF!</definedName>
    <definedName name="BLPH5" localSheetId="22" hidden="1">#REF!</definedName>
    <definedName name="BLPH5" hidden="1">'[43]Ex rate bloom'!$M$4</definedName>
    <definedName name="BLPH56" hidden="1">[44]SpotExchangeRates!#REF!</definedName>
    <definedName name="BLPH57" hidden="1">[44]SpotExchangeRates!#REF!</definedName>
    <definedName name="BLPH58" hidden="1">[44]SpotExchangeRates!#REF!</definedName>
    <definedName name="BLPH6" localSheetId="22" hidden="1">#REF!</definedName>
    <definedName name="BLPH6" hidden="1">'[43]Ex rate bloom'!$P$4</definedName>
    <definedName name="BLPH7" localSheetId="22" hidden="1">[44]SpotExchangeRates!#REF!</definedName>
    <definedName name="BLPH7" hidden="1">'[43]Ex rate bloom'!$S$4</definedName>
    <definedName name="BLPH78" hidden="1">[48]GenericIR!#REF!</definedName>
    <definedName name="BLPH8" hidden="1">'[49]Ex rate bloom'!$V$4</definedName>
    <definedName name="BLPH86" hidden="1">[44]SpotExchangeRates!#REF!</definedName>
    <definedName name="BLPH87" hidden="1">[44]SpotExchangeRates!#REF!</definedName>
    <definedName name="BLPH88" hidden="1">[44]SpotExchangeRates!$D$10</definedName>
    <definedName name="BLPH89" hidden="1">[44]SpotExchangeRates!#REF!</definedName>
    <definedName name="BLPH9" hidden="1">'[50]Excel History Wizard'!#REF!</definedName>
    <definedName name="BLPH90" hidden="1">[44]SpotExchangeRates!$E$10</definedName>
    <definedName name="BLPH91" hidden="1">[44]SpotExchangeRates!$F$10</definedName>
    <definedName name="BLPH92" hidden="1">[44]SpotExchangeRates!#REF!</definedName>
    <definedName name="BLPH93" hidden="1">[44]SpotExchangeRates!#REF!</definedName>
    <definedName name="BLPH94" hidden="1">[44]SpotExchangeRates!$G$10</definedName>
    <definedName name="BLPH95" hidden="1">[44]SpotExchangeRates!$H$10</definedName>
    <definedName name="BLPH96" hidden="1">[44]SpotExchangeRates!$I$10</definedName>
    <definedName name="BLPH97" hidden="1">[44]SpotExchangeRates!#REF!</definedName>
    <definedName name="BLPH98" hidden="1">[44]SpotExchangeRates!#REF!</definedName>
    <definedName name="BLPH99" hidden="1">[44]SpotExchangeRates!#REF!</definedName>
    <definedName name="board" hidden="1">{FALSE,FALSE,-1.25,-15.5,484.5,276.75,FALSE,FALSE,TRUE,TRUE,0,12,#N/A,46,#N/A,2.93460490463215,15.35,1,FALSE,FALSE,3,TRUE,1,FALSE,100,"Swvu.PLA1.","ACwvu.PLA1.",#N/A,FALSE,FALSE,0,0,0,0,2,"","",TRUE,TRUE,FALSE,FALSE,1,60,#N/A,#N/A,FALSE,FALSE,FALSE,FALSE,FALSE,FALSE,FALSE,9,65532,65532,FALSE,FALSE,TRUE,TRUE,TRUE}</definedName>
    <definedName name="brf" hidden="1">{"Tab1",#N/A,FALSE,"P";"Tab2",#N/A,FALSE,"P"}</definedName>
    <definedName name="bv" hidden="1">{"Main Economic Indicators",#N/A,FALSE,"C"}</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1"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ja3" hidden="1">{FALSE,FALSE,-1.25,-15.5,484.5,276.75,FALSE,FALSE,TRUE,TRUE,0,12,#N/A,46,#N/A,2.93460490463215,15.35,1,FALSE,FALSE,3,TRUE,1,FALSE,100,"Swvu.PLA1.","ACwvu.PLA1.",#N/A,FALSE,FALSE,0,0,0,0,2,"","",TRUE,TRUE,FALSE,FALSE,1,60,#N/A,#N/A,FALSE,FALSE,FALSE,FALSE,FALSE,FALSE,FALSE,9,65532,65532,FALSE,FALSE,TRUE,TRUE,TRUE}</definedName>
    <definedName name="cc" hidden="1">{"Riqfin97",#N/A,FALSE,"Tran";"Riqfinpro",#N/A,FALSE,"Tran"}</definedName>
    <definedName name="ccc" hidden="1">{"Riqfin97",#N/A,FALSE,"Tran";"Riqfinpro",#N/A,FALSE,"Tran"}</definedName>
    <definedName name="ccccc" hidden="1">{"Minpmon",#N/A,FALSE,"Monthinput"}</definedName>
    <definedName name="cccm" hidden="1">{"Riqfin97",#N/A,FALSE,"Tran";"Riqfinpro",#N/A,FALSE,"Tran"}</definedName>
    <definedName name="CD_CHN">[51]TOC!$B$8</definedName>
    <definedName name="cde" hidden="1">{"Riqfin97",#N/A,FALSE,"Tran";"Riqfinpro",#N/A,FALSE,"Tran"}</definedName>
    <definedName name="cdert" hidden="1">{"Minpmon",#N/A,FALSE,"Monthinput"}</definedName>
    <definedName name="Ch7Date">OFFSET('[52]Hist-Monthly'!$J$6,0,0,COUNT('[52]Hist-Monthly'!$J$1:$J$65536))</definedName>
    <definedName name="Ch7Ser1">OFFSET('[52]Hist-Monthly'!$K$6,0,0,COUNT('[52]Hist-Monthly'!$J$1:$J$65536))</definedName>
    <definedName name="Ch7Ser2">OFFSET('[52]Hist-Monthly'!$L$6,0,0,COUNT('[52]Hist-Monthly'!$J$1:$J$65536))</definedName>
    <definedName name="char20" hidden="1">'[53]Savings &amp; Invest.'!$M$5</definedName>
    <definedName name="chart19" hidden="1">[54]C!$P$428:$T$428</definedName>
    <definedName name="chart27" hidden="1">0</definedName>
    <definedName name="chart28" hidden="1">0</definedName>
    <definedName name="chart35" hidden="1">'[53]Savings &amp; Invest.'!$M$5:$T$5</definedName>
    <definedName name="chart9" hidden="1">[55]CPIINDEX!$B$263:$B$310</definedName>
    <definedName name="ChartDates">OFFSET(NewDates,0,0,COUNT(NewDates),1)</definedName>
    <definedName name="ChartFirmA">OFFSET(ChartDates,0,1)</definedName>
    <definedName name="ChartFirmB">OFFSET(ChartDates,0,2)</definedName>
    <definedName name="ChartFirmC">OFFSET(ChartDates,0,3)</definedName>
    <definedName name="ChartFirmD">OFFSET(ChartDates,0,4)</definedName>
    <definedName name="Chartsik" hidden="1">[56]REER!$I$53:$AM$53</definedName>
    <definedName name="CHN_CEIC">[51]TOC!$B$7</definedName>
    <definedName name="CHN_MT">[51]TOC!$B$9</definedName>
    <definedName name="contents2" hidden="1">[57]MSRV!#REF!</definedName>
    <definedName name="cp" hidden="1">'[58]C Summary'!#REF!</definedName>
    <definedName name="Cwvu.a." hidden="1">[59]BOP!$A$36:$IV$36,[59]BOP!$A$44:$IV$44,[59]BOP!$A$59:$IV$59,[59]BOP!#REF!,[59]BOP!#REF!,[59]BOP!$A$81:$IV$88</definedName>
    <definedName name="Cwvu.bop." hidden="1">[59]BOP!$A$36:$IV$36,[59]BOP!$A$44:$IV$44,[59]BOP!$A$59:$IV$59,[59]BOP!#REF!,[59]BOP!#REF!,[59]BOP!$A$81:$IV$88</definedName>
    <definedName name="Cwvu.bop.sr." hidden="1">[59]BOP!$A$36:$IV$36,[59]BOP!$A$44:$IV$44,[59]BOP!$A$59:$IV$59,[59]BOP!#REF!,[59]BOP!#REF!,[59]BOP!$A$81:$IV$88</definedName>
    <definedName name="Cwvu.bopsdr.sr." hidden="1">[59]BOP!$A$36:$IV$36,[59]BOP!$A$44:$IV$44,[59]BOP!$A$59:$IV$59,[59]BOP!#REF!,[59]BOP!#REF!,[59]BOP!$A$81:$IV$88</definedName>
    <definedName name="Cwvu.cotton." hidden="1">[59]BOP!$A$36:$IV$36,[59]BOP!$A$44:$IV$44,[59]BOP!$A$59:$IV$59,[59]BOP!#REF!,[59]BOP!#REF!,[59]BOP!$A$79:$IV$79,[59]BOP!$A$81:$IV$88,[59]BOP!#REF!</definedName>
    <definedName name="Cwvu.cottonall." hidden="1">[59]BOP!$A$36:$IV$36,[59]BOP!$A$44:$IV$44,[59]BOP!$A$59:$IV$59,[59]BOP!#REF!,[59]BOP!#REF!,[59]BOP!$A$79:$IV$79,[59]BOP!$A$81:$IV$88</definedName>
    <definedName name="Cwvu.exportdetails." hidden="1">[59]BOP!$A$36:$IV$36,[59]BOP!$A$44:$IV$44,[59]BOP!$A$59:$IV$59,[59]BOP!#REF!,[59]BOP!#REF!,[59]BOP!$A$79:$IV$79,[59]BOP!#REF!</definedName>
    <definedName name="Cwvu.exports." hidden="1">[59]BOP!$A$36:$IV$36,[59]BOP!$A$44:$IV$44,[59]BOP!$A$59:$IV$59,[59]BOP!#REF!,[59]BOP!#REF!,[59]BOP!$A$79:$IV$79,[59]BOP!$A$81:$IV$88,[59]BOP!#REF!</definedName>
    <definedName name="Cwvu.gold." hidden="1">[59]BOP!$A$36:$IV$36,[59]BOP!$A$44:$IV$44,[59]BOP!$A$59:$IV$59,[59]BOP!#REF!,[59]BOP!#REF!,[59]BOP!$A$79:$IV$79,[59]BOP!$A$81:$IV$88,[59]BOP!#REF!</definedName>
    <definedName name="Cwvu.goldall." hidden="1">[59]BOP!$A$36:$IV$36,[59]BOP!$A$44:$IV$44,[59]BOP!$A$59:$IV$59,[59]BOP!#REF!,[59]BOP!#REF!,[59]BOP!$A$79:$IV$79,[59]BOP!$A$81:$IV$88,[59]BOP!#REF!</definedName>
    <definedName name="Cwvu.IMPORT." hidden="1">#REF!</definedName>
    <definedName name="Cwvu.imports." hidden="1">[59]BOP!$A$36:$IV$36,[59]BOP!$A$44:$IV$44,[59]BOP!$A$59:$IV$59,[59]BOP!#REF!,[59]BOP!#REF!,[59]BOP!$A$79:$IV$79,[59]BOP!$A$81:$IV$88,[59]BOP!#REF!,[59]BOP!#REF!</definedName>
    <definedName name="Cwvu.importsall." hidden="1">[59]BOP!$A$36:$IV$36,[59]BOP!$A$44:$IV$44,[59]BOP!$A$59:$IV$59,[59]BOP!#REF!,[59]BOP!#REF!,[59]BOP!$A$79:$IV$79,[59]BOP!$A$81:$IV$88,[59]BOP!#REF!,[59]BOP!#REF!</definedName>
    <definedName name="Cwvu.Print." localSheetId="30" hidden="1">[60]Indic!$A$109:$IV$109,[60]Indic!$A$196:$IV$197,[60]Indic!$A$208:$IV$209,[60]Indic!$A$217:$IV$218</definedName>
    <definedName name="Cwvu.Print." hidden="1">[61]Indic!$A$109:$IV$109,[61]Indic!$A$196:$IV$197,[61]Indic!$A$208:$IV$209,[61]Indic!$A$217:$IV$218</definedName>
    <definedName name="Cwvu.sa97." hidden="1">[62]Rev!$A$23:$IV$26,[62]Rev!$A$37:$IV$38</definedName>
    <definedName name="Cwvu.tot." hidden="1">[59]BOP!$A$36:$IV$36,[59]BOP!$A$44:$IV$44,[59]BOP!$A$59:$IV$59,[59]BOP!#REF!,[59]BOP!#REF!,[59]BOP!$A$79:$IV$79</definedName>
    <definedName name="dd" hidden="1">{"Riqfin97",#N/A,FALSE,"Tran";"Riqfinpro",#N/A,FALSE,"Tran"}</definedName>
    <definedName name="ddd" hidden="1">{"Riqfin97",#N/A,FALSE,"Tran";"Riqfinpro",#N/A,FALSE,"Tran"}</definedName>
    <definedName name="dddd" hidden="1">{"Minpmon",#N/A,FALSE,"Monthinput"}</definedName>
    <definedName name="ddddd" hidden="1">{"Riqfin97",#N/A,FALSE,"Tran";"Riqfinpro",#N/A,FALSE,"Tran"}</definedName>
    <definedName name="dddddd" hidden="1">{"Tab1",#N/A,FALSE,"P";"Tab2",#N/A,FALSE,"P"}</definedName>
    <definedName name="der" hidden="1">{"Tab1",#N/A,FALSE,"P";"Tab2",#N/A,FALSE,"P"}</definedName>
    <definedName name="dfdf" hidden="1">{#N/A,#N/A,FALSE,"slvsrtb1";#N/A,#N/A,FALSE,"slvsrtb2";#N/A,#N/A,FALSE,"slvsrtb3";#N/A,#N/A,FALSE,"slvsrtb4";#N/A,#N/A,FALSE,"slvsrtb5";#N/A,#N/A,FALSE,"slvsrtb6";#N/A,#N/A,FALSE,"slvsrtb7";#N/A,#N/A,FALSE,"slvsrtb8";#N/A,#N/A,FALSE,"slvsrtb9";#N/A,#N/A,FALSE,"slvsrtb10";#N/A,#N/A,FALSE,"slvsrtb12"}</definedName>
    <definedName name="DME_Dirty" hidden="1">"False"</definedName>
    <definedName name="DME_LocalFile" hidden="1">"True"</definedName>
    <definedName name="drth" hidden="1">{"Minpmon",#N/A,FALSE,"Monthinput"}</definedName>
    <definedName name="dsa" hidden="1">{"Tab1",#N/A,FALSE,"P";"Tab2",#N/A,FALSE,"P"}</definedName>
    <definedName name="edr" hidden="1">{"Riqfin97",#N/A,FALSE,"Tran";"Riqfinpro",#N/A,FALSE,"Tran"}</definedName>
    <definedName name="ee" hidden="1">{"Tab1",#N/A,FALSE,"P";"Tab2",#N/A,FALSE,"P"}</definedName>
    <definedName name="eee" hidden="1">{"Tab1",#N/A,FALSE,"P";"Tab2",#N/A,FALSE,"P"}</definedName>
    <definedName name="eeee" hidden="1">{"Riqfin97",#N/A,FALSE,"Tran";"Riqfinpro",#N/A,FALSE,"Tran"}</definedName>
    <definedName name="eeeee" hidden="1">{"Riqfin97",#N/A,FALSE,"Tran";"Riqfinpro",#N/A,FALSE,"Tran"}</definedName>
    <definedName name="ergferger" hidden="1">{"Main Economic Indicators",#N/A,FALSE,"C"}</definedName>
    <definedName name="ert" hidden="1">{"Minpmon",#N/A,FALSE,"Monthinput"}</definedName>
    <definedName name="erty" hidden="1">{"Riqfin97",#N/A,FALSE,"Tran";"Riqfinpro",#N/A,FALSE,"Tran"}</definedName>
    <definedName name="ertyyeawet" hidden="1">'[20]Time series'!#REF!</definedName>
    <definedName name="erwre" hidden="1">{"'Resources'!$A$1:$W$34","'Balance Sheet'!$A$1:$W$58","'SFD'!$A$1:$J$52"}</definedName>
    <definedName name="ewqr" hidden="1">[25]Data!#REF!</definedName>
    <definedName name="F24Date">OFFSET('[63]dt-f20'!$H$5,0,0,COUNTA('[63]dt-f20'!$H$1:$H$65536))</definedName>
    <definedName name="F24Ser1">OFFSET('[63]dt-f20'!$O$5,0,0,COUNTA('[63]dt-f20'!$H$1:$H$65536))</definedName>
    <definedName name="F24Ser2">OFFSET('[63]dt-f20'!$N$5,0,0,COUNTA('[63]dt-f20'!$H$1:$H$65536))</definedName>
    <definedName name="F9Date1">OFFSET('[63]dt-f20'!$H$5,0,0,COUNTA('[63]dt-f20'!$H$1:$H$65536))</definedName>
    <definedName name="F9Date2">OFFSET('[63]dt-f20'!$A$5,0,0,COUNTA('[63]dt-f20'!$A$1:$A$65536))</definedName>
    <definedName name="F9Ser1">OFFSET('[63]dt-f20'!$J$5,0,0,COUNTA('[63]dt-f20'!$H$1:$H$65536))</definedName>
    <definedName name="F9Ser2">OFFSET('[63]dt-f20'!$I$5,0,0,COUNTA('[63]dt-f20'!$H$1:$H$65536))</definedName>
    <definedName name="F9Ser3">OFFSET('[63]dt-f20'!$C$5,0,0,COUNTA('[63]dt-f20'!$A$1:$A$65536))</definedName>
    <definedName name="F9Ser4">OFFSET('[63]dt-f20'!$M$5,0,0,COUNTA('[63]dt-f20'!$H$1:$H$65536))</definedName>
    <definedName name="fed" hidden="1">{"Riqfin97",#N/A,FALSE,"Tran";"Riqfinpro",#N/A,FALSE,"Tran"}</definedName>
    <definedName name="fer" hidden="1">{"Riqfin97",#N/A,FALSE,"Tran";"Riqfinpro",#N/A,FALSE,"Tran"}</definedName>
    <definedName name="ff" hidden="1">{"Tab1",#N/A,FALSE,"P";"Tab2",#N/A,FALSE,"P"}</definedName>
    <definedName name="fff" hidden="1">{"Tab1",#N/A,FALSE,"P";"Tab2",#N/A,FALSE,"P"}</definedName>
    <definedName name="ffff" hidden="1">{"Riqfin97",#N/A,FALSE,"Tran";"Riqfinpro",#N/A,FALSE,"Tran"}</definedName>
    <definedName name="ffffff" hidden="1">{"Tab1",#N/A,FALSE,"P";"Tab2",#N/A,FALSE,"P"}</definedName>
    <definedName name="fffffff" hidden="1">{"Minpmon",#N/A,FALSE,"Monthinput"}</definedName>
    <definedName name="ffggg" hidden="1">{"Tab1",#N/A,FALSE,"P";"Tab2",#N/A,FALSE,"P"}</definedName>
    <definedName name="fgf" hidden="1">{"Riqfin97",#N/A,FALSE,"Tran";"Riqfinpro",#N/A,FALSE,"Tran"}</definedName>
    <definedName name="FIG2wp1" hidden="1">#REF!</definedName>
    <definedName name="Financing" hidden="1">{"Tab1",#N/A,FALSE,"P";"Tab2",#N/A,FALSE,"P"}</definedName>
    <definedName name="fiscal"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fre" hidden="1">{"Tab1",#N/A,FALSE,"P";"Tab2",#N/A,FALSE,"P"}</definedName>
    <definedName name="fshrts" hidden="1">[8]WB!$Q$255:$AK$255</definedName>
    <definedName name="ftr" hidden="1">{"Riqfin97",#N/A,FALSE,"Tran";"Riqfinpro",#N/A,FALSE,"Tran"}</definedName>
    <definedName name="fty" hidden="1">{"Riqfin97",#N/A,FALSE,"Tran";"Riqfinpro",#N/A,FALSE,"Tran"}</definedName>
    <definedName name="fuck" hidden="1">#REF!</definedName>
    <definedName name="gbnj" hidden="1">{"Tab1",#N/A,FALSE,"P";"Tab2",#N/A,FALSE,"P"}</definedName>
    <definedName name="gffd" hidden="1">{"Riqfin97",#N/A,FALSE,"Tran";"Riqfinpro",#N/A,FALSE,"Tran"}</definedName>
    <definedName name="gg" hidden="1">{"TBILLS_ALL",#N/A,FALSE,"FITB_all"}</definedName>
    <definedName name="ggg" hidden="1">{"Riqfin97",#N/A,FALSE,"Tran";"Riqfinpro",#N/A,FALSE,"Tran"}</definedName>
    <definedName name="gggg" hidden="1">{"Minpmon",#N/A,FALSE,"Monthinput"}</definedName>
    <definedName name="ggggg" hidden="1">'[64]J(Priv.Cap)'!#REF!</definedName>
    <definedName name="gggggggg" hidden="1">{"Tab1",#N/A,FALSE,"P";"Tab2",#N/A,FALSE,"P"}</definedName>
    <definedName name="ght" hidden="1">{"Tab1",#N/A,FALSE,"P";"Tab2",#N/A,FALSE,"P"}</definedName>
    <definedName name="graph" hidden="1">[65]Report1!$G$227:$G$243</definedName>
    <definedName name="gre" hidden="1">{"Riqfin97",#N/A,FALSE,"Tran";"Riqfinpro",#N/A,FALSE,"Tran"}</definedName>
    <definedName name="gyu" hidden="1">{"Tab1",#N/A,FALSE,"P";"Tab2",#N/A,FALSE,"P"}</definedName>
    <definedName name="hfrstes" hidden="1">[8]ER!#REF!</definedName>
    <definedName name="hfshfrt" hidden="1">[8]WB!$Q$62:$AK$62</definedName>
    <definedName name="hgfd" hidden="1">{#N/A,#N/A,FALSE,"I";#N/A,#N/A,FALSE,"J";#N/A,#N/A,FALSE,"K";#N/A,#N/A,FALSE,"L";#N/A,#N/A,FALSE,"M";#N/A,#N/A,FALSE,"N";#N/A,#N/A,FALSE,"O"}</definedName>
    <definedName name="hhh" hidden="1">'[66]J(Priv.Cap)'!#REF!</definedName>
    <definedName name="hhhhh" hidden="1">{"Tab1",#N/A,FALSE,"P";"Tab2",#N/A,FALSE,"P"}</definedName>
    <definedName name="hio" hidden="1">{"Tab1",#N/A,FALSE,"P";"Tab2",#N/A,FALSE,"P"}</definedName>
    <definedName name="hjk" hidden="1">{"Riqfin97",#N/A,FALSE,"Tran";"Riqfinpro",#N/A,FALSE,"Tran"}</definedName>
    <definedName name="hn" hidden="1">{"Riqfin97",#N/A,FALSE,"Tran";"Riqfinpro",#N/A,FALSE,"Tran"}</definedName>
    <definedName name="hpu" hidden="1">{"Tab1",#N/A,FALSE,"P";"Tab2",#N/A,FALSE,"P"}</definedName>
    <definedName name="HTML_CodePage" hidden="1">1252</definedName>
    <definedName name="HTML_Control" localSheetId="40" hidden="1">{"'Resources'!$A$1:$W$34","'Balance Sheet'!$A$1:$W$58","'SFD'!$A$1:$J$52"}</definedName>
    <definedName name="HTML_Control" localSheetId="21" hidden="1">{"'Resources'!$A$1:$W$34","'Balance Sheet'!$A$1:$W$58","'SFD'!$A$1:$J$52"}</definedName>
    <definedName name="HTML_Control" localSheetId="22" hidden="1">{"'Resources'!$A$1:$W$34","'Balance Sheet'!$A$1:$W$58","'SFD'!$A$1:$J$52"}</definedName>
    <definedName name="HTML_Control" localSheetId="30" hidden="1">{"'Resources'!$A$1:$W$34","'Balance Sheet'!$A$1:$W$58","'SFD'!$A$1:$J$52"}</definedName>
    <definedName name="HTML_Control" localSheetId="31" hidden="1">{"'Resources'!$A$1:$W$34","'Balance Sheet'!$A$1:$W$58","'SFD'!$A$1:$J$52"}</definedName>
    <definedName name="HTML_Control" localSheetId="33" hidden="1">{"'Resources'!$A$1:$W$34","'Balance Sheet'!$A$1:$W$58","'SFD'!$A$1:$J$52"}</definedName>
    <definedName name="HTML_Control" localSheetId="35" hidden="1">{"'Resources'!$A$1:$W$34","'Balance Sheet'!$A$1:$W$58","'SFD'!$A$1:$J$52"}</definedName>
    <definedName name="HTML_Control" localSheetId="9" hidden="1">{"'Resources'!$A$1:$W$34","'Balance Sheet'!$A$1:$W$58","'SFD'!$A$1:$J$52"}</definedName>
    <definedName name="HTML_Control" localSheetId="36" hidden="1">{"'Resources'!$A$1:$W$34","'Balance Sheet'!$A$1:$W$58","'SFD'!$A$1:$J$52"}</definedName>
    <definedName name="HTML_Control" localSheetId="38" hidden="1">{"'Resources'!$A$1:$W$34","'Balance Sheet'!$A$1:$W$58","'SFD'!$A$1:$J$52"}</definedName>
    <definedName name="HTML_Control" localSheetId="10" hidden="1">{"'Resources'!$A$1:$W$34","'Balance Sheet'!$A$1:$W$58","'SFD'!$A$1:$J$52"}</definedName>
    <definedName name="HTML_Control" localSheetId="11" hidden="1">{"'Resources'!$A$1:$W$34","'Balance Sheet'!$A$1:$W$58","'SFD'!$A$1:$J$52"}</definedName>
    <definedName name="HTML_Control" localSheetId="12"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hidden="1">{"'Basic'!$A$1:$F$96"}</definedName>
    <definedName name="hui" hidden="1">{"Tab1",#N/A,FALSE,"P";"Tab2",#N/A,FALSE,"P"}</definedName>
    <definedName name="huo" hidden="1">{"Tab1",#N/A,FALSE,"P";"Tab2",#N/A,FALSE,"P"}</definedName>
    <definedName name="ii" hidden="1">{"Tab1",#N/A,FALSE,"P";"Tab2",#N/A,FALSE,"P"}</definedName>
    <definedName name="ikjh" hidden="1">{"Riqfin97",#N/A,FALSE,"Tran";"Riqfinpro",#N/A,FALSE,"Tran"}</definedName>
    <definedName name="ilo" hidden="1">{"Riqfin97",#N/A,FALSE,"Tran";"Riqfinpro",#N/A,FALSE,"Tran"}</definedName>
    <definedName name="ilu" hidden="1">{"Riqfin97",#N/A,FALSE,"Tran";"Riqfinpro",#N/A,FALSE,"Tran"}</definedName>
    <definedName name="input_in" hidden="1">{"TRADE_COMP",#N/A,FALSE,"TAB23APP";"BOP",#N/A,FALSE,"TAB6";"DOT",#N/A,FALSE,"TAB24APP";"EXTDEBT",#N/A,FALSE,"TAB25APP"}</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gukg" hidden="1">{#N/A,#N/A,FALSE,"DOC";"TB_28",#N/A,FALSE,"FITB_28";"TB_91",#N/A,FALSE,"FITB_91";"TB_182",#N/A,FALSE,"FITB_182";"TB_273",#N/A,FALSE,"FITB_273";"TB_364",#N/A,FALSE,"FITB_364 ";"SUMMARY",#N/A,FALSE,"Summary"}</definedName>
    <definedName name="jhgf" hidden="1">{"MONA",#N/A,FALSE,"S"}</definedName>
    <definedName name="jj" hidden="1">{"Riqfin97",#N/A,FALSE,"Tran";"Riqfinpro",#N/A,FALSE,"Tran"}</definedName>
    <definedName name="jjj" hidden="1">[67]M!#REF!</definedName>
    <definedName name="jjjj" hidden="1">{"Tab1",#N/A,FALSE,"P";"Tab2",#N/A,FALSE,"P"}</definedName>
    <definedName name="jjjjjj" hidden="1">'[64]J(Priv.Cap)'!#REF!</definedName>
    <definedName name="jkbjkb" hidden="1">{"DEPOSITS",#N/A,FALSE,"COMML_MON";"LOANS",#N/A,FALSE,"COMML_MON"}</definedName>
    <definedName name="ju" hidden="1">{#N/A,#N/A,FALSE,"slvsrtb1";#N/A,#N/A,FALSE,"slvsrtb2";#N/A,#N/A,FALSE,"slvsrtb3";#N/A,#N/A,FALSE,"slvsrtb4";#N/A,#N/A,FALSE,"slvsrtb5";#N/A,#N/A,FALSE,"slvsrtb6";#N/A,#N/A,FALSE,"slvsrtb7";#N/A,#N/A,FALSE,"slvsrtb8";#N/A,#N/A,FALSE,"slvsrtb9";#N/A,#N/A,FALSE,"slvsrtb10";#N/A,#N/A,FALSE,"slvsrtb12"}</definedName>
    <definedName name="jui" hidden="1">{"Riqfin97",#N/A,FALSE,"Tran";"Riqfinpro",#N/A,FALSE,"Tran"}</definedName>
    <definedName name="juy" hidden="1">{"Tab1",#N/A,FALSE,"P";"Tab2",#N/A,FALSE,"P"}</definedName>
    <definedName name="k" hidden="1">{"Riqfin97",#N/A,FALSE,"Tran";"Riqfinpro",#N/A,FALSE,"Tran"}</definedName>
    <definedName name="kb" hidden="1">{"Riqfin97",#N/A,FALSE,"Tran";"Riqfinpro",#N/A,FALSE,"Tran"}</definedName>
    <definedName name="kio" hidden="1">{"Tab1",#N/A,FALSE,"P";"Tab2",#N/A,FALSE,"P"}</definedName>
    <definedName name="kiu" hidden="1">{"Riqfin97",#N/A,FALSE,"Tran";"Riqfinpro",#N/A,FALSE,"Tran"}</definedName>
    <definedName name="kjas" hidden="1">{"Riqfin97",#N/A,FALSE,"Tran";"Riqfinpro",#N/A,FALSE,"Tran"}</definedName>
    <definedName name="kjg" hidden="1">{#N/A,#N/A,FALSE,"SimInp1";#N/A,#N/A,FALSE,"SimInp2";#N/A,#N/A,FALSE,"SimOut1";#N/A,#N/A,FALSE,"SimOut2";#N/A,#N/A,FALSE,"SimOut3";#N/A,#N/A,FALSE,"SimOut4";#N/A,#N/A,FALSE,"SimOut5"}</definedName>
    <definedName name="kjhg" hidden="1">{"BOP_TAB",#N/A,FALSE,"N";"MIDTERM_TAB",#N/A,FALSE,"O";"FUND_CRED",#N/A,FALSE,"P";"DEBT_TAB1",#N/A,FALSE,"Q";"DEBT_TAB2",#N/A,FALSE,"Q";"FORFIN_TAB1",#N/A,FALSE,"R";"FORFIN_TAB2",#N/A,FALSE,"R";"BOP_ANALY",#N/A,FALSE,"U"}</definedName>
    <definedName name="kjkj" hidden="1">{"Main Economic Indicators",#N/A,FALSE,"C"}</definedName>
    <definedName name="kk" hidden="1">{"Tab1",#N/A,FALSE,"P";"Tab2",#N/A,FALSE,"P"}</definedName>
    <definedName name="kkk" hidden="1">{"Tab1",#N/A,FALSE,"P";"Tab2",#N/A,FALSE,"P"}</definedName>
    <definedName name="kkkk" hidden="1">[68]M!#REF!</definedName>
    <definedName name="kkkkk" hidden="1">'[69]J(Priv.Cap)'!#REF!</definedName>
    <definedName name="kl" hidden="1">{"Riqfin97",#N/A,FALSE,"Tran";"Riqfinpro",#N/A,FALSE,"Tran"}</definedName>
    <definedName name="kljlkh" hidden="1">{"TRADE_COMP",#N/A,FALSE,"TAB23APP";"BOP",#N/A,FALSE,"TAB6";"DOT",#N/A,FALSE,"TAB24APP";"EXTDEBT",#N/A,FALSE,"TAB25APP"}</definedName>
    <definedName name="km" hidden="1">{"Tab1",#N/A,FALSE,"P";"Tab2",#N/A,FALSE,"P"}</definedName>
    <definedName name="kol" hidden="1">#REF!</definedName>
    <definedName name="kossi" hidden="1">'[16]Dep fonct'!#REF!</definedName>
    <definedName name="limcount" hidden="1">3</definedName>
    <definedName name="lkjh" hidden="1">{"Riqfin97",#N/A,FALSE,"Tran";"Riqfinpro",#N/A,FALSE,"Tran"}</definedName>
    <definedName name="ll" hidden="1">{"Tab1",#N/A,FALSE,"P";"Tab2",#N/A,FALSE,"P"}</definedName>
    <definedName name="lll" hidden="1">{"Riqfin97",#N/A,FALSE,"Tran";"Riqfinpro",#N/A,FALSE,"Tran"}</definedName>
    <definedName name="llll" hidden="1">[67]M!#REF!</definedName>
    <definedName name="lllll" hidden="1">{"Tab1",#N/A,FALSE,"P";"Tab2",#N/A,FALSE,"P"}</definedName>
    <definedName name="llllll" hidden="1">{"Minpmon",#N/A,FALSE,"Monthinput"}</definedName>
    <definedName name="lta" hidden="1">{"Riqfin97",#N/A,FALSE,"Tran";"Riqfinpro",#N/A,FALSE,"Tran"}</definedName>
    <definedName name="MDTab" hidden="1">{FALSE,FALSE,-1.25,-15.5,484.5,276.75,FALSE,FALSE,TRUE,TRUE,0,12,#N/A,46,#N/A,2.93460490463215,15.35,1,FALSE,FALSE,3,TRUE,1,FALSE,100,"Swvu.PLA1.","ACwvu.PLA1.",#N/A,FALSE,FALSE,0,0,0,0,2,"","",TRUE,TRUE,FALSE,FALSE,1,60,#N/A,#N/A,FALSE,FALSE,FALSE,FALSE,FALSE,FALSE,FALSE,9,65532,65532,FALSE,FALSE,TRUE,TRUE,TRUE}</definedName>
    <definedName name="mmm" hidden="1">{"Riqfin97",#N/A,FALSE,"Tran";"Riqfinpro",#N/A,FALSE,"Tran"}</definedName>
    <definedName name="mmmm" hidden="1">{"Tab1",#N/A,FALSE,"P";"Tab2",#N/A,FALSE,"P"}</definedName>
    <definedName name="mmmmm" hidden="1">{"Riqfin97",#N/A,FALSE,"Tran";"Riqfinpro",#N/A,FALSE,"Tran"}</definedName>
    <definedName name="mn" hidden="1">{"Riqfin97",#N/A,FALSE,"Tran";"Riqfinpro",#N/A,FALSE,"Tran"}</definedName>
    <definedName name="mte" hidden="1">{"Riqfin97",#N/A,FALSE,"Tran";"Riqfinpro",#N/A,FALSE,"Tran"}</definedName>
    <definedName name="n" hidden="1">{"Minpmon",#N/A,FALSE,"Monthinput"}</definedName>
    <definedName name="new" hidden="1">{"TBILLS_ALL",#N/A,FALSE,"FITB_all"}</definedName>
    <definedName name="NewDates">OFFSET(AllDates,,6)</definedName>
    <definedName name="newnew" hidden="1">{"TBILLS_ALL",#N/A,FALSE,"FITB_all"}</definedName>
    <definedName name="nfrtrs" hidden="1">[8]WB!$Q$257:$AK$257</definedName>
    <definedName name="nn" hidden="1">{"Riqfin97",#N/A,FALSE,"Tran";"Riqfinpro",#N/A,FALSE,"Tran"}</definedName>
    <definedName name="nnga" hidden="1">#REF!</definedName>
    <definedName name="nnn" hidden="1">{"Tab1",#N/A,FALSE,"P";"Tab2",#N/A,FALSE,"P"}</definedName>
    <definedName name="NTDD_RG">#N/A</definedName>
    <definedName name="old" hidden="1">{"TBILLS_ALL",#N/A,FALSE,"FITB_all"}</definedName>
    <definedName name="oliu" hidden="1">{"WEO",#N/A,FALSE,"T"}</definedName>
    <definedName name="oo" hidden="1">{"Riqfin97",#N/A,FALSE,"Tran";"Riqfinpro",#N/A,FALSE,"Tran"}</definedName>
    <definedName name="ooo" hidden="1">{"Tab1",#N/A,FALSE,"P";"Tab2",#N/A,FALSE,"P"}</definedName>
    <definedName name="oooo" hidden="1">{"Tab1",#N/A,FALSE,"P";"Tab2",#N/A,FALSE,"P"}</definedName>
    <definedName name="opu" hidden="1">{"Riqfin97",#N/A,FALSE,"Tran";"Riqfinpro",#N/A,FALSE,"Tran"}</definedName>
    <definedName name="oqui89" hidden="1">[59]BOP!$A$36:$IV$36,[59]BOP!$A$44:$IV$44,[59]BOP!$A$59:$IV$59,[59]BOP!#REF!,[59]BOP!#REF!,[59]BOP!$A$79:$IV$79,[59]BOP!$A$81:$IV$88,[59]BOP!#REF!</definedName>
    <definedName name="otro" hidden="1">{FALSE,FALSE,-1.25,-15.5,484.5,276.75,FALSE,FALSE,TRUE,TRUE,0,12,#N/A,46,#N/A,2.93460490463215,15.35,1,FALSE,FALSE,3,TRUE,1,FALSE,100,"Swvu.PLA1.","ACwvu.PLA1.",#N/A,FALSE,FALSE,0,0,0,0,2,"","",TRUE,TRUE,FALSE,FALSE,1,60,#N/A,#N/A,FALSE,FALSE,FALSE,FALSE,FALSE,FALSE,FALSE,9,65532,65532,FALSE,FALSE,TRUE,TRUE,TRUE}</definedName>
    <definedName name="p" hidden="1">{"Riqfin97",#N/A,FALSE,"Tran";"Riqfinpro",#N/A,FALSE,"Tran"}</definedName>
    <definedName name="pit" hidden="1">{"Riqfin97",#N/A,FALSE,"Tran";"Riqfinpro",#N/A,FALSE,"Tran"}</definedName>
    <definedName name="pol" hidden="1">[28]A!#REF!</definedName>
    <definedName name="popl" hidden="1">#REF!</definedName>
    <definedName name="pp" hidden="1">{"Riqfin97",#N/A,FALSE,"Tran";"Riqfinpro",#N/A,FALSE,"Tran"}</definedName>
    <definedName name="ppp" hidden="1">{"Riqfin97",#N/A,FALSE,"Tran";"Riqfinpro",#N/A,FALSE,"Tran"}</definedName>
    <definedName name="pppppp" hidden="1">{"Riqfin97",#N/A,FALSE,"Tran";"Riqfinpro",#N/A,FALSE,"Tran"}</definedName>
    <definedName name="_xlnm.Print_Titles">[70]Q5!$A$1:$C$65536,[70]Q5!$A$1:$IV$7</definedName>
    <definedName name="qaz" hidden="1">{"Tab1",#N/A,FALSE,"P";"Tab2",#N/A,FALSE,"P"}</definedName>
    <definedName name="qer" hidden="1">{"Tab1",#N/A,FALSE,"P";"Tab2",#N/A,FALSE,"P"}</definedName>
    <definedName name="qq" hidden="1">'[66]J(Priv.Cap)'!#REF!</definedName>
    <definedName name="qqq" hidden="1">{"Minpmon",#N/A,FALSE,"Monthinput"}</definedName>
    <definedName name="qqqqq" hidden="1">{"Minpmon",#N/A,FALSE,"Monthinput"}</definedName>
    <definedName name="qqqqqq" hidden="1">{"Riqfin97",#N/A,FALSE,"Tran";"Riqfinpro",#N/A,FALSE,"Tran"}</definedName>
    <definedName name="qqqqqqqqqq" hidden="1">{"Riqfin97",#N/A,FALSE,"Tran";"Riqfinpro",#N/A,FALSE,"Tran"}</definedName>
    <definedName name="qwer" hidden="1">{"Tab1",#N/A,FALSE,"P";"Tab2",#N/A,FALSE,"P"}</definedName>
    <definedName name="re" hidden="1">#N/A</definedName>
    <definedName name="rft" hidden="1">{"Riqfin97",#N/A,FALSE,"Tran";"Riqfinpro",#N/A,FALSE,"Tran"}</definedName>
    <definedName name="rfv" hidden="1">{"Tab1",#N/A,FALSE,"P";"Tab2",#N/A,FALSE,"P"}</definedName>
    <definedName name="rr" hidden="1">{"Riqfin97",#N/A,FALSE,"Tran";"Riqfinpro",#N/A,FALSE,"Tran"}</definedName>
    <definedName name="rrr" hidden="1">{"Riqfin97",#N/A,FALSE,"Tran";"Riqfinpro",#N/A,FALSE,"Tran"}</definedName>
    <definedName name="rrrgg" hidden="1">{"Riqfin97",#N/A,FALSE,"Tran";"Riqfinpro",#N/A,FALSE,"Tran"}</definedName>
    <definedName name="rrrr" hidden="1">{#N/A,#N/A,FALSE,"slvsrtb1";#N/A,#N/A,FALSE,"slvsrtb2";#N/A,#N/A,FALSE,"slvsrtb3";#N/A,#N/A,FALSE,"slvsrtb4";#N/A,#N/A,FALSE,"slvsrtb5";#N/A,#N/A,FALSE,"slvsrtb6";#N/A,#N/A,FALSE,"slvsrtb7";#N/A,#N/A,FALSE,"slvsrtb8";#N/A,#N/A,FALSE,"slvsrtb9";#N/A,#N/A,FALSE,"slvsrtb10";#N/A,#N/A,FALSE,"slvsrtb12"}</definedName>
    <definedName name="rrrrrr" hidden="1">{"Tab1",#N/A,FALSE,"P";"Tab2",#N/A,FALSE,"P"}</definedName>
    <definedName name="rrrrrrr" hidden="1">{"Tab1",#N/A,FALSE,"P";"Tab2",#N/A,FALSE,"P"}</definedName>
    <definedName name="rt" hidden="1">{"Minpmon",#N/A,FALSE,"Monthinput"}</definedName>
    <definedName name="rte" hidden="1">{"Riqfin97",#N/A,FALSE,"Tran";"Riqfinpro",#N/A,FALSE,"Tran"}</definedName>
    <definedName name="rtre" hidden="1">{"Main Economic Indicators",#N/A,FALSE,"C"}</definedName>
    <definedName name="rty" hidden="1">{"Riqfin97",#N/A,FALSE,"Tran";"Riqfinpro",#N/A,FALSE,"Tran"}</definedName>
    <definedName name="Rwvu.Export." hidden="1">#REF!,#REF!</definedName>
    <definedName name="Rwvu.IMPORT." hidden="1">#REF!</definedName>
    <definedName name="Rwvu.PLA2." hidden="1">'[41]COP FED'!#REF!</definedName>
    <definedName name="Rwvu.Print." hidden="1">#N/A</definedName>
    <definedName name="Rwvu.sa97." hidden="1">[62]Rev!$B$1:$B$65536,[62]Rev!$C$1:$D$65536,[62]Rev!$AB$1:$AB$65536,[62]Rev!$L$1:$Q$65536</definedName>
    <definedName name="rx" hidden="1">#REF!</definedName>
    <definedName name="ry" hidden="1">#REF!</definedName>
    <definedName name="s" hidden="1">#REF!</definedName>
    <definedName name="sad" hidden="1">{"Riqfin97",#N/A,FALSE,"Tran";"Riqfinpro",#N/A,FALSE,"Tran"}</definedName>
    <definedName name="SAPBEXrevision" hidden="1">1</definedName>
    <definedName name="SAPBEXsysID" hidden="1">"BWP"</definedName>
    <definedName name="SAPBEXwbID" hidden="1">"3JWNKPJPDI66MGYD92LLP8GMR"</definedName>
    <definedName name="sar"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sdf" hidden="1">{"Main Economic Indicators",#N/A,FALSE,"C"}</definedName>
    <definedName name="sdr" hidden="1">{"Riqfin97",#N/A,FALSE,"Tran";"Riqfinpro",#N/A,FALSE,"Tran"}</definedName>
    <definedName name="sdsd" hidden="1">{"Riqfin97",#N/A,FALSE,"Tran";"Riqfinpro",#N/A,FALSE,"Tran"}</definedName>
    <definedName name="sencount" hidden="1">2</definedName>
    <definedName name="ser" hidden="1">{"Riqfin97",#N/A,FALSE,"Tran";"Riqfinpro",#N/A,FALSE,"Tran"}</definedName>
    <definedName name="sfgsfg">OFFSET(ChartDates,0,4)</definedName>
    <definedName name="solver_lin" hidden="1">0</definedName>
    <definedName name="solver_num" hidden="1">0</definedName>
    <definedName name="solver_typ" hidden="1">1</definedName>
    <definedName name="solver_val" hidden="1">0</definedName>
    <definedName name="SR" hidden="1">{"CONSOLIDATED",#N/A,FALSE,"TAB2";"CONSOL_GDP",#N/A,FALSE,"TAB3";"STATE_OP",#N/A,FALSE,"TAB13APP";"STATE_GDP",#N/A,FALSE,"TAB14APP";"TAXREV",#N/A,FALSE,"TAB15APP";"CURREXP",#N/A,FALSE,"TAB16APP";"PEF",#N/A,FALSE,"TAB17APP";"PEF_GDP",#N/A,FALSE,"TAB18APP";"PENSION_AVG",#N/A,FALSE,"TAB19APP";"BENEFIT_UNEMP",#N/A,FALSE,"TAB20APP"}</definedName>
    <definedName name="sraff" hidden="1">{"CBA",#N/A,FALSE,"TAB4";"MS",#N/A,FALSE,"TAB5";"BANKLOANS",#N/A,FALSE,"TAB21APP ";"INTEREST",#N/A,FALSE,"TAB22APP"}</definedName>
    <definedName name="srv" hidden="1">{"CONSOLIDATED",#N/A,FALSE,"TAB2";"CONSOL_GDP",#N/A,FALSE,"TAB3";"STATE_OP",#N/A,FALSE,"TAB13APP";"STATE_GDP",#N/A,FALSE,"TAB14APP";"TAXREV",#N/A,FALSE,"TAB15APP";"CURREXP",#N/A,FALSE,"TAB16APP";"PEF",#N/A,FALSE,"TAB17APP";"PEF_GDP",#N/A,FALSE,"TAB18APP";"PENSION_AVG",#N/A,FALSE,"TAB19APP";"BENEFIT_UNEMP",#N/A,FALSE,"TAB20APP"}</definedName>
    <definedName name="ssss" hidden="1">{"Riqfin97",#N/A,FALSE,"Tran";"Riqfinpro",#N/A,FALSE,"Tran"}</definedName>
    <definedName name="swe" hidden="1">{"Tab1",#N/A,FALSE,"P";"Tab2",#N/A,FALSE,"P"}</definedName>
    <definedName name="Swvu.PLA1." hidden="1">'[41]COP FED'!#REF!</definedName>
    <definedName name="Swvu.PLA2." hidden="1">'[41]COP FED'!$A$1:$N$49</definedName>
    <definedName name="Swvu.Print." hidden="1">[42]Med!#REF!</definedName>
    <definedName name="sxc" hidden="1">{"Riqfin97",#N/A,FALSE,"Tran";"Riqfinpro",#N/A,FALSE,"Tran"}</definedName>
    <definedName name="sxe" hidden="1">{"Riqfin97",#N/A,FALSE,"Tran";"Riqfinpro",#N/A,FALSE,"Tran"}</definedName>
    <definedName name="tabx" hidden="1">{"g95_96m1",#N/A,FALSE,"Graf(95+96)M";"g95_96m2",#N/A,FALSE,"Graf(95+96)M";"g95_96mb1",#N/A,FALSE,"Graf(95+96)Mb";"g95_96mb2",#N/A,FALSE,"Graf(95+96)Mb";"g95_96f1",#N/A,FALSE,"Graf(95+96)F";"g95_96f2",#N/A,FALSE,"Graf(95+96)F";"g95_96fb1",#N/A,FALSE,"Graf(95+96)Fb";"g95_96fb2",#N/A,FALSE,"Graf(95+96)Fb"}</definedName>
    <definedName name="tenou" hidden="1">'[16]Dep fonct'!#REF!</definedName>
    <definedName name="test" hidden="1">{"Riqfin97",#N/A,FALSE,"Tran";"Riqfinpro",#N/A,FALSE,"Tran"}</definedName>
    <definedName name="tj" hidden="1">{"Riqfin97",#N/A,FALSE,"Tran";"Riqfinpro",#N/A,FALSE,"Tran"}</definedName>
    <definedName name="tretry" hidden="1">[25]Data!#REF!</definedName>
    <definedName name="tt" hidden="1">{"Tab1",#N/A,FALSE,"P";"Tab2",#N/A,FALSE,"P"}</definedName>
    <definedName name="ttt" hidden="1">{"Tab1",#N/A,FALSE,"P";"Tab2",#N/A,FALSE,"P"}</definedName>
    <definedName name="tttt" hidden="1">{"Tab1",#N/A,FALSE,"P";"Tab2",#N/A,FALSE,"P"}</definedName>
    <definedName name="ttttt" hidden="1">[67]M!#REF!</definedName>
    <definedName name="ttttttttt" hidden="1">{"Minpmon",#N/A,FALSE,"Monthinput"}</definedName>
    <definedName name="ttyy" hidden="1">{"Riqfin97",#N/A,FALSE,"Tran";"Riqfinpro",#N/A,FALSE,"Tran"}</definedName>
    <definedName name="twryrwe" hidden="1">[29]PRIVATE!#REF!</definedName>
    <definedName name="tyi" hidden="1">'[16]Dep fonct'!#REF!</definedName>
    <definedName name="tyui" hidden="1">{"Riqfin97",#N/A,FALSE,"Tran";"Riqfinpro",#N/A,FALSE,"Tran"}</definedName>
    <definedName name="uu" hidden="1">{"Riqfin97",#N/A,FALSE,"Tran";"Riqfinpro",#N/A,FALSE,"Tran"}</definedName>
    <definedName name="uuu" hidden="1">{"Riqfin97",#N/A,FALSE,"Tran";"Riqfinpro",#N/A,FALSE,"Tran"}</definedName>
    <definedName name="uuuuuu" hidden="1">{"Riqfin97",#N/A,FALSE,"Tran";"Riqfinpro",#N/A,FALSE,"Tran"}</definedName>
    <definedName name="v" hidden="1">#REF!</definedName>
    <definedName name="vv" hidden="1">{"Tab1",#N/A,FALSE,"P";"Tab2",#N/A,FALSE,"P"}</definedName>
    <definedName name="vvv" hidden="1">{"Tab1",#N/A,FALSE,"P";"Tab2",#N/A,FALSE,"P"}</definedName>
    <definedName name="vvvv" hidden="1">{"Minpmon",#N/A,FALSE,"Monthinput"}</definedName>
    <definedName name="w" hidden="1">{"PRI",#N/A,FALSE,"Data";"QUA",#N/A,FALSE,"Data";"STR",#N/A,FALSE,"Data";"VAL",#N/A,FALSE,"Data";"WEO",#N/A,FALSE,"Data";"WGT",#N/A,FALSE,"Data"}</definedName>
    <definedName name="wer" hidden="1">{"Riqfin97",#N/A,FALSE,"Tran";"Riqfinpro",#N/A,FALSE,"Tran"}</definedName>
    <definedName name="what" hidden="1">{"ca",#N/A,FALSE,"Detailed BOP";"ka",#N/A,FALSE,"Detailed BOP";"btl",#N/A,FALSE,"Detailed BOP";#N/A,#N/A,FALSE,"Debt  Stock TBL";"imfprint",#N/A,FALSE,"IMF";"imfdebtservice",#N/A,FALSE,"IMF";"tradeprint",#N/A,FALSE,"Trade"}</definedName>
    <definedName name="wht?" hidden="1">{"'Basic'!$A$1:$F$96"}</definedName>
    <definedName name="wrn.97REDBOP." hidden="1">{"TRADE_COMP",#N/A,FALSE,"TAB23APP";"BOP",#N/A,FALSE,"TAB6";"DOT",#N/A,FALSE,"TAB24APP";"EXTDEBT",#N/A,FALSE,"TAB25APP"}</definedName>
    <definedName name="wrn.98RED." hidden="1">{#N/A,#N/A,FALSE,"RED1SA";#N/A,#N/A,FALSE,"RED2SA";#N/A,#N/A,FALSE,"RED3SA";#N/A,#N/A,FALSE,"RED4SA";#N/A,#N/A,FALSE,"RED5SA";#N/A,#N/A,FALSE,"RED6SA";#N/A,#N/A,FALSE,"RED7SA";#N/A,#N/A,FALSE,"RED8SA";#N/A,#N/A,FALSE,"RED9SA";#N/A,#N/A,FALSE,"RED10SA";#N/A,#N/A,FALSE,"RED11SA";#N/A,#N/A,FALSE,"RED12SA";#N/A,#N/A,FALSE,"RED13SA";#N/A,#N/A,FALSE,"RED14SA";#N/A,#N/A,FALSE,"RED15SA";#N/A,#N/A,FALSE,"RED16SA";#N/A,#N/A,FALSE,"RED17SA"}</definedName>
    <definedName name="wrn.ajusteurs." hidden="1">{#N/A,#N/A,FALSE,"ajusteurs";#N/A,#N/A,FALSE,"Tab13";#N/A,#N/A,FALSE,"Tab12";#N/A,#N/A,FALSE,"Tab11";#N/A,#N/A,FALSE,"Tab8";#N/A,#N/A,FALSE,"Tab7";#N/A,#N/A,FALSE,"Tab5";#N/A,#N/A,FALSE,"Tab4";#N/A,#N/A,FALSE,"Tab3"}</definedName>
    <definedName name="wrn.annual." hidden="1">{"annual-cbr",#N/A,FALSE,"CENTBANK";"annual(banks)",#N/A,FALSE,"COMBANKS"}</definedName>
    <definedName name="wrn.ANNUAL_TABLES_01." hidden="1">{"SCEN_A01",#N/A,FALSE,"Prog_BSyst";"SCEN_A01",#N/A,FALSE,"Prog_BCM";"SCEN_A01",#N/A,FALSE,"Prog_ComB";"SCEN_A01",#N/A,FALSE,"Prog_Gov";"SCEN_A01",#N/A,FALSE,"B_mrks99";"SCEN_A01",#N/A,FALSE,"IN";"SCEN_A01",#N/A,FALSE,"OUT"}</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MA." hidden="1">{"3",#N/A,FALSE,"BASE MONETARIA";"4",#N/A,FALSE,"BASE MONETARIA"}</definedName>
    <definedName name="wrn.BOP_MIDTERM." hidden="1">{"BOP_TAB",#N/A,FALSE,"N";"MIDTERM_TAB",#N/A,FALSE,"O"}</definedName>
    <definedName name="wrn.Briefing._.98." hidden="1">{#N/A,#N/A,FALSE,"COVER";"brief98",#N/A,FALSE,"CGovmt";"brief98",#N/A,FALSE,"RONFPS";"brief98",#N/A,FALSE,"CONSNFPS";"brief98",#N/A,FALSE,"SRCGOVT";"brief98",#N/A,FALSE,"SRNFPS";"brief98",#N/A,FALSE,"NFPSFIN";"brief98",#N/A,FALSE,"BOP";"brief98",#N/A,FALSE,"CENTBANK";"brief98",#N/A,FALSE,"COMBANKS";"brief98",#N/A,FALSE,"BSYSTEM";"brief98",#N/A,FALSE,"NBANKFINST";"brief98",#N/A,FALSE,"FSYSTEM";"brief98",#N/A,FALSE,"PERCRITERIA";"brief98",#N/A,FALSE,"MONAGGREG"}</definedName>
    <definedName name="wrn.Briefing._.Tables." hidden="1">{#N/A,#N/A,TRUE,"Tab_1 Economic Ind.";#N/A,#N/A,TRUE,"Tab_2  Public Sector Op.";#N/A,#N/A,TRUE,"Tab_3";#N/A,#N/A,TRUE,"Tab_4 Monetary";#N/A,#N/A,TRUE,"Tab_5 Medium-Term Outlook";#N/A,#N/A,TRUE,"Tab_6";#N/A,#N/A,TRUE,"Tab_7 Indicators of Ext. Vul."}</definedName>
    <definedName name="wrn.englishset." hidden="1">{#N/A,#N/A,FALSE,"tab1eng";#N/A,#N/A,FALSE,"tab2eng";#N/A,#N/A,FALSE,"tab3eng";#N/A,#N/A,FALSE,"tab4eng";#N/A,#N/A,FALSE,"tab5eng";#N/A,#N/A,FALSE,"tab6eng";#N/A,#N/A,FALSE,"tab7eng";#N/A,#N/A,FALSE,"tab8eng";#N/A,#N/A,FALSE,"tab9eng";#N/A,#N/A,FALSE,"tab10eng";#N/A,#N/A,FALSE,"tab10eng";#N/A,#N/A,FALSE,"tab11eng";#N/A,#N/A,FALSE,"tab12eng";#N/A,#N/A,FALSE,"tab13eng";#N/A,#N/A,FALSE,"tab14"}</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raf95_96." hidden="1">{"g95_96m1",#N/A,FALSE,"Graf(95+96)M";"g95_96m2",#N/A,FALSE,"Graf(95+96)M";"g95_96mb1",#N/A,FALSE,"Graf(95+96)Mb";"g95_96mb2",#N/A,FALSE,"Graf(95+96)Mb";"g95_96f1",#N/A,FALSE,"Graf(95+96)F";"g95_96f2",#N/A,FALSE,"Graf(95+96)F";"g95_96fb1",#N/A,FALSE,"Graf(95+96)Fb";"g95_96fb2",#N/A,FALSE,"Graf(95+96)Fb"}</definedName>
    <definedName name="wrn.IMF._.RR._.Office." hidden="1">{"ca",#N/A,FALSE,"Detailed BOP";"ka",#N/A,FALSE,"Detailed BOP";"btl",#N/A,FALSE,"Detailed BOP";#N/A,#N/A,FALSE,"Debt  Stock TBL";"imfprint",#N/A,FALSE,"IMF";"imfdebtservice",#N/A,FALSE,"IMF";"tradeprint",#N/A,FALSE,"Trade"}</definedName>
    <definedName name="wrn.Input._.and._.output._.tables." hidden="1">{#N/A,#N/A,FALSE,"SimInp1";#N/A,#N/A,FALSE,"SimInp2";#N/A,#N/A,FALSE,"SimOut1";#N/A,#N/A,FALSE,"SimOut2";#N/A,#N/A,FALSE,"SimOut3";#N/A,#N/A,FALSE,"SimOut4";#N/A,#N/A,FALSE,"SimOut5"}</definedName>
    <definedName name="wrn.JANSEP97." hidden="1">{#N/A,#N/A,FALSE,"COVER";"sep97",#N/A,FALSE,"CGovmt";"sep97",#N/A,FALSE,"RONFPS";"sep97",#N/A,FALSE,"CONSNFPS";"sep97",#N/A,FALSE,"NFPSFIN";"sep97",#N/A,FALSE,"CENTBANK";"sep97",#N/A,FALSE,"COMBANKS";"sep97",#N/A,FALSE,"BSYSTEM";"sep97",#N/A,FALSE,"NBANKFINST";"sep97",#N/A,FALSE,"FSYSTEM";"sep97",#N/A,FALSE,"MONAGGREG";"sep97",#N/A,FALSE,"BOP";"sep97",#N/A,FALSE,"PERCRITERIA";"sep97",#N/A,FALSE,"SRCGOVT";"sep97",#N/A,FALSE,"SRNFPS"}</definedName>
    <definedName name="wrn.Main._.Economic._.Indicators." hidden="1">{"Main Economic Indicators",#N/A,FALSE,"C"}</definedName>
    <definedName name="wrn.MDABOP." hidden="1">{"BOP_TAB",#N/A,FALSE,"N";"MIDTERM_TAB",#N/A,FALSE,"O";"FUND_CRED",#N/A,FALSE,"P";"DEBT_TAB1",#N/A,FALSE,"Q";"DEBT_TAB2",#N/A,FALSE,"Q";"FORFIN_TAB1",#N/A,FALSE,"R";"FORFIN_TAB2",#N/A,FALSE,"R";"BOP_ANALY",#N/A,FALSE,"U"}</definedName>
    <definedName name="wrn.MONA." hidden="1">{"MONA",#N/A,FALSE,"S"}</definedName>
    <definedName name="wrn.Monthsheet." hidden="1">{"Minpmon",#N/A,FALSE,"Monthinput"}</definedName>
    <definedName name="wrn.original." hidden="1">{"Original",#N/A,FALSE,"CENTBANK";"Original",#N/A,FALSE,"COMBANKS"}</definedName>
    <definedName name="wrn.Output._.tables." hidden="1">{#N/A,#N/A,FALSE,"I";#N/A,#N/A,FALSE,"J";#N/A,#N/A,FALSE,"K";#N/A,#N/A,FALSE,"L";#N/A,#N/A,FALSE,"M";#N/A,#N/A,FALSE,"N";#N/A,#N/A,FALSE,"O"}</definedName>
    <definedName name="wrn.OUTTURN_TABLES_00." hidden="1">{"REAL_00",#N/A,FALSE,"Prog_BSyst";"REAL_00",#N/A,FALSE,"Prog_BCM";"REAL_00",#N/A,FALSE,"Prog_ComB";"REAL_00",#N/A,FALSE,"Prog_Gov";"REAL_00",#N/A,FALSE,"IN";"REAL_00",#N/A,FALSE,"B_mrks99";"REAL_00",#N/A,FALSE,"B_mrks00"}</definedName>
    <definedName name="wrn.OUTTURN_TABLES_99." hidden="1">{"REAL_99",#N/A,FALSE,"Prog_BSyst";"REAL_99",#N/A,FALSE,"Prog_BCM";"REAL_99",#N/A,FALSE,"Prog_ComB";"REAL_99",#N/A,FALSE,"Prog_Gov";"REAL_99",#N/A,FALSE,"B_mrks99"}</definedName>
    <definedName name="wrn.PASMON." hidden="1">{"1",#N/A,FALSE,"Pasivos Mon";"2",#N/A,FALSE,"Pasivos Mon"}</definedName>
    <definedName name="wrn.Per._.cri." hidden="1">{#N/A,#N/A,FALSE,"Per Cri"}</definedName>
    <definedName name="wrn.Print._.Detailed._.Tables." hidden="1">{"ca",#N/A,FALSE,"Detailed BOP";"ka",#N/A,FALSE,"Detailed BOP";"btl",#N/A,FALSE,"Detailed BOP";#N/A,#N/A,FALSE,"Debt  Stock TBL";"imfprint",#N/A,FALSE,"IMF";"nirprintview",#N/A,FALSE,"NIR";"tradeprint",#N/A,FALSE,"Trade";"imfdebtservice",#N/A,FALSE,"IMF"}</definedName>
    <definedName name="wrn.Program." hidden="1">{"Tab1",#N/A,FALSE,"P";"Tab2",#N/A,FALSE,"P"}</definedName>
    <definedName name="wrn.QUARTERLY_TABLES_00." hidden="1">{"SCEN_Q00",#N/A,FALSE,"Prog_BSyst";"SCEN_Q00",#N/A,FALSE,"Prog_BCM";"SCEN_Q00",#N/A,FALSE,"Prog_ComB";"SCEN_Q00",#N/A,FALSE,"Prog_Gov";"SCEN_Q00",#N/A,FALSE,"IN"}</definedName>
    <definedName name="wrn.quarters._.98." hidden="1">{"qu98",#N/A,FALSE,"CGovmt";"qu98",#N/A,FALSE,"RONFPS";"qu98",#N/A,FALSE,"CONSNFPS";"qu98",#N/A,FALSE,"NFPSFIN";"qu98",#N/A,FALSE,"CENTBANK";"qu98",#N/A,FALSE,"COMBANKS";"qu98",#N/A,FALSE,"BSYSTEM";"qu98",#N/A,FALSE,"NBANKFINST";"qu98",#N/A,FALSE,"FSYSTEM";"qu98",#N/A,FALSE,"MONAGGREG";"qu98",#N/A,FALSE,"BOP";"qu98",#N/A,FALSE,"SRCGOVT";"qu98",#N/A,FALSE,"SRNFPS";"qu98 (Deflator)",#N/A,FALSE,"Deflator";"qu98 (CPI)",#N/A,FALSE,"CPI"}</definedName>
    <definedName name="wrn.RED97MON." hidden="1">{"CBA",#N/A,FALSE,"TAB4";"MS",#N/A,FALSE,"TAB5";"BANKLOANS",#N/A,FALSE,"TAB21APP ";"INTEREST",#N/A,FALSE,"TAB22APP"}</definedName>
    <definedName name="wrn.Riqfin." hidden="1">{"Riqfin97",#N/A,FALSE,"Tran";"Riqfinpro",#N/A,FALSE,"Tran"}</definedName>
    <definedName name="wrn.Sel._.Ind." hidden="1">{#N/A,#N/A,FALSE,"Sel Ind"}</definedName>
    <definedName name="wrn.SET_OF_TABLES." hidden="1">{#N/A,#N/A,TRUE,"Tab1";#N/A,#N/A,TRUE,"Tab2";#N/A,#N/A,TRUE,"Tab3";#N/A,#N/A,TRUE,"Tab4";#N/A,#N/A,TRUE,"Tab5";#N/A,#N/A,TRUE,"Tab6";#N/A,#N/A,TRUE,"Tab7";#N/A,#N/A,TRUE,"Tab8";#N/A,#N/A,TRUE,"Tab9";#N/A,#N/A,TRUE,"Tab10";#N/A,#N/A,TRUE,"Tab11";#N/A,#N/A,TRUE,"Tab12";#N/A,#N/A,TRUE,"Tab13";#N/A,#N/A,TRUE,"tab14";#N/A,#N/A,TRUE,"tab14fr"}</definedName>
    <definedName name="wrn.sreport9899." hidden="1">{#N/A,#N/A,TRUE,"COVER";"srsep98",#N/A,TRUE,"CGovmt";"percentages",#N/A,TRUE,"CGovmt";"srsep98",#N/A,TRUE,"RONFPS";"percentages",#N/A,TRUE,"RONFPS";"srsep98",#N/A,TRUE,"CONSNFPS";"percentages",#N/A,TRUE,"CONSNFPS";"srsep98",#N/A,TRUE,"SRCGOVT";"srsep98",#N/A,TRUE,"SRNFPS";"srsep98",#N/A,TRUE,"NFPSFIN";"percentages",#N/A,TRUE,"NFPSFIN";"srsep98",#N/A,TRUE,"CENTBANK";"srsep98",#N/A,TRUE,"COMBANKS";"srsep98",#N/A,TRUE,"BSYSTEM";"srsep98",#N/A,TRUE,"NBANKFINST";"srsep98",#N/A,TRUE,"FSYSTEM";"srsep98",#N/A,TRUE,"MONAGGREG";"srsep98",#N/A,TRUE,"SRFSYSCRED";"srsep98",#N/A,TRUE,"SRFSYSTEM";"srsep98",#N/A,TRUE,"MACFLOWS";"srsep98",#N/A,TRUE,"SELINDICATORS";"srsep98",#N/A,TRUE,"Deflator";"srsep98",#N/A,TRUE,"PERCRITERIA";"srsep98",#N/A,TRUE,"CPI"}</definedName>
    <definedName name="wrn.STAFF_REPORT_TABLES." hidden="1">{"SR_tbs",#N/A,FALSE,"MGSSEI";"SR_tbs",#N/A,FALSE,"MGSBOX";"SR_tbs",#N/A,FALSE,"MGSOCIND"}</definedName>
    <definedName name="wrn.staffreport." hidden="1">{#N/A,#N/A,FALSE,"slvsrtb1";#N/A,#N/A,FALSE,"slvsrtb2";#N/A,#N/A,FALSE,"slvsrtb3";#N/A,#N/A,FALSE,"slvsrtb4";#N/A,#N/A,FALSE,"slvsrtb5";#N/A,#N/A,FALSE,"slvsrtb6";#N/A,#N/A,FALSE,"slvsrtb7";#N/A,#N/A,FALSE,"slvsrtb8";#N/A,#N/A,FALSE,"slvsrtb9";#N/A,#N/A,FALSE,"slvsrtb10";#N/A,#N/A,FALSE,"slvsrtb12"}</definedName>
    <definedName name="wrn.TabARA." hidden="1">{"Page1",#N/A,FALSE,"ARA M&amp;F&amp;T";"Page2",#N/A,FALSE,"ARA M&amp;F&amp;T";"Page3",#N/A,FALSE,"ARA M&amp;F&amp;T"}</definedName>
    <definedName name="wrn.Tb._.1._.Mc._.Flows." hidden="1">{#N/A,#N/A,FALSE,"Tb 1 Mc Flows"}</definedName>
    <definedName name="wrn.Tb._.2._.NFPS." hidden="1">{#N/A,#N/A,FALSE,"Tb 2 NFPS"}</definedName>
    <definedName name="wrn.Tb._.3._.C._.Gov." hidden="1">{#N/A,#N/A,FALSE,"tb 3 C Gov"}</definedName>
    <definedName name="wrn.Tb._.4._.MT._.Fiscal." hidden="1">{#N/A,#N/A,FALSE,"Tb 4 MT Fiscal"}</definedName>
    <definedName name="wrn.Trade._.Output._.All." hidden="1">{"PRI",#N/A,FALSE,"Data";"QUA",#N/A,FALSE,"Data";"STR",#N/A,FALSE,"Data";"VAL",#N/A,FALSE,"Data";"WEO",#N/A,FALSE,"Data";"WGT",#N/A,FALSE,"Data"}</definedName>
    <definedName name="wrn.Trade._.Table._.Core." hidden="1">{"WEO",#N/A,FALSE,"Data";"PRI",#N/A,FALSE,"Data";"QUA",#N/A,FALSE,"Data"}</definedName>
    <definedName name="wrn.WEO." hidden="1">{"WEO",#N/A,FALSE,"T"}</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 hidden="1">[67]M!#REF!</definedName>
    <definedName name="www" hidden="1">{"Riqfin97",#N/A,FALSE,"Tran";"Riqfinpro",#N/A,FALSE,"Tran"}</definedName>
    <definedName name="wwwjjj" hidden="1">{#N/A,#N/A,FALSE,"slvsrtb1";#N/A,#N/A,FALSE,"slvsrtb2";#N/A,#N/A,FALSE,"slvsrtb3";#N/A,#N/A,FALSE,"slvsrtb4";#N/A,#N/A,FALSE,"slvsrtb5";#N/A,#N/A,FALSE,"slvsrtb6";#N/A,#N/A,FALSE,"slvsrtb7";#N/A,#N/A,FALSE,"slvsrtb8";#N/A,#N/A,FALSE,"slvsrtb9";#N/A,#N/A,FALSE,"slvsrtb10";#N/A,#N/A,FALSE,"slvsrtb12"}</definedName>
    <definedName name="wwww" hidden="1">[71]M!#REF!</definedName>
    <definedName name="wwwww" hidden="1">{"Minpmon",#N/A,FALSE,"Monthinput"}</definedName>
    <definedName name="wwwwwww" hidden="1">{"Riqfin97",#N/A,FALSE,"Tran";"Riqfinpro",#N/A,FALSE,"Tran"}</definedName>
    <definedName name="xx" hidden="1">{"Riqfin97",#N/A,FALSE,"Tran";"Riqfinpro",#N/A,FALSE,"Tran"}</definedName>
    <definedName name="xxxx" hidden="1">{"Riqfin97",#N/A,FALSE,"Tran";"Riqfinpro",#N/A,FALSE,"Tran"}</definedName>
    <definedName name="yh" hidden="1">{"Riqfin97",#N/A,FALSE,"Tran";"Riqfinpro",#N/A,FALSE,"Tran"}</definedName>
    <definedName name="yiop" hidden="1">{"Riqfin97",#N/A,FALSE,"Tran";"Riqfinpro",#N/A,FALSE,"Tran"}</definedName>
    <definedName name="yu" hidden="1">{"Tab1",#N/A,FALSE,"P";"Tab2",#N/A,FALSE,"P"}</definedName>
    <definedName name="yy" hidden="1">{"Tab1",#N/A,FALSE,"P";"Tab2",#N/A,FALSE,"P"}</definedName>
    <definedName name="yyuu" hidden="1">{"Riqfin97",#N/A,FALSE,"Tran";"Riqfinpro",#N/A,FALSE,"Tran"}</definedName>
    <definedName name="yyy" hidden="1">{"Tab1",#N/A,FALSE,"P";"Tab2",#N/A,FALSE,"P"}</definedName>
    <definedName name="yyyy" hidden="1">{"Riqfin97",#N/A,FALSE,"Tran";"Riqfinpro",#N/A,FALSE,"Tran"}</definedName>
    <definedName name="yyyyyy" hidden="1">{"Minpmon",#N/A,FALSE,"Monthinput"}</definedName>
    <definedName name="Z_00C67BFA_FEDD_11D1_98B3_00C04FC96ABD_.wvu.Rows" hidden="1">[59]BOP!$A$36:$IV$36,[59]BOP!$A$44:$IV$44,[59]BOP!$A$59:$IV$59,[59]BOP!#REF!,[59]BOP!#REF!,[59]BOP!$A$81:$IV$88</definedName>
    <definedName name="Z_00C67BFB_FEDD_11D1_98B3_00C04FC96ABD_.wvu.Rows" hidden="1">[59]BOP!$A$36:$IV$36,[59]BOP!$A$44:$IV$44,[59]BOP!$A$59:$IV$59,[59]BOP!#REF!,[59]BOP!#REF!,[59]BOP!$A$81:$IV$88</definedName>
    <definedName name="Z_00C67BFC_FEDD_11D1_98B3_00C04FC96ABD_.wvu.Rows" hidden="1">[59]BOP!$A$36:$IV$36,[59]BOP!$A$44:$IV$44,[59]BOP!$A$59:$IV$59,[59]BOP!#REF!,[59]BOP!#REF!,[59]BOP!$A$81:$IV$88</definedName>
    <definedName name="Z_00C67BFD_FEDD_11D1_98B3_00C04FC96ABD_.wvu.Rows" hidden="1">[59]BOP!$A$36:$IV$36,[59]BOP!$A$44:$IV$44,[59]BOP!$A$59:$IV$59,[59]BOP!#REF!,[59]BOP!#REF!,[59]BOP!$A$81:$IV$88</definedName>
    <definedName name="Z_00C67BFE_FEDD_11D1_98B3_00C04FC96ABD_.wvu.Rows" hidden="1">[59]BOP!$A$36:$IV$36,[59]BOP!$A$44:$IV$44,[59]BOP!$A$59:$IV$59,[59]BOP!#REF!,[59]BOP!#REF!,[59]BOP!$A$79:$IV$79,[59]BOP!$A$81:$IV$88,[59]BOP!#REF!</definedName>
    <definedName name="Z_00C67BFF_FEDD_11D1_98B3_00C04FC96ABD_.wvu.Rows" hidden="1">[59]BOP!$A$36:$IV$36,[59]BOP!$A$44:$IV$44,[59]BOP!$A$59:$IV$59,[59]BOP!#REF!,[59]BOP!#REF!,[59]BOP!$A$79:$IV$79,[59]BOP!$A$81:$IV$88</definedName>
    <definedName name="Z_00C67C00_FEDD_11D1_98B3_00C04FC96ABD_.wvu.Rows" hidden="1">[59]BOP!$A$36:$IV$36,[59]BOP!$A$44:$IV$44,[59]BOP!$A$59:$IV$59,[59]BOP!#REF!,[59]BOP!#REF!,[59]BOP!$A$79:$IV$79,[59]BOP!#REF!</definedName>
    <definedName name="Z_00C67C01_FEDD_11D1_98B3_00C04FC96ABD_.wvu.Rows" hidden="1">[59]BOP!$A$36:$IV$36,[59]BOP!$A$44:$IV$44,[59]BOP!$A$59:$IV$59,[59]BOP!#REF!,[59]BOP!#REF!,[59]BOP!$A$79:$IV$79,[59]BOP!$A$81:$IV$88,[59]BOP!#REF!</definedName>
    <definedName name="Z_00C67C02_FEDD_11D1_98B3_00C04FC96ABD_.wvu.Rows" hidden="1">[59]BOP!$A$36:$IV$36,[59]BOP!$A$44:$IV$44,[59]BOP!$A$59:$IV$59,[59]BOP!#REF!,[59]BOP!#REF!,[59]BOP!$A$79:$IV$79,[59]BOP!$A$81:$IV$88,[59]BOP!#REF!</definedName>
    <definedName name="Z_00C67C03_FEDD_11D1_98B3_00C04FC96ABD_.wvu.Rows" hidden="1">[59]BOP!$A$36:$IV$36,[59]BOP!$A$44:$IV$44,[59]BOP!$A$59:$IV$59,[59]BOP!#REF!,[59]BOP!#REF!,[59]BOP!$A$79:$IV$79,[59]BOP!$A$81:$IV$88,[59]BOP!#REF!</definedName>
    <definedName name="Z_00C67C05_FEDD_11D1_98B3_00C04FC96ABD_.wvu.Rows" hidden="1">[59]BOP!$A$36:$IV$36,[59]BOP!$A$44:$IV$44,[59]BOP!$A$59:$IV$59,[59]BOP!#REF!,[59]BOP!#REF!,[59]BOP!$A$79:$IV$79,[59]BOP!$A$81:$IV$88,[59]BOP!#REF!,[59]BOP!#REF!</definedName>
    <definedName name="Z_00C67C06_FEDD_11D1_98B3_00C04FC96ABD_.wvu.Rows" hidden="1">[59]BOP!$A$36:$IV$36,[59]BOP!$A$44:$IV$44,[59]BOP!$A$59:$IV$59,[59]BOP!#REF!,[59]BOP!#REF!,[59]BOP!$A$79:$IV$79,[59]BOP!$A$81:$IV$88,[59]BOP!#REF!,[59]BOP!#REF!</definedName>
    <definedName name="Z_00C67C07_FEDD_11D1_98B3_00C04FC96ABD_.wvu.Rows" hidden="1">[59]BOP!$A$36:$IV$36,[59]BOP!$A$44:$IV$44,[59]BOP!$A$59:$IV$59,[59]BOP!#REF!,[59]BOP!#REF!,[59]BOP!$A$79:$IV$79</definedName>
    <definedName name="Z_041FA3A7_30CF_11D1_A8EA_00A02466B35E_.wvu.Cols" hidden="1">[62]Rev!$B$1:$B$65536,[62]Rev!$C$1:$D$65536,[62]Rev!$AB$1:$AB$65536,[62]Rev!$L$1:$Q$65536</definedName>
    <definedName name="Z_041FA3A7_30CF_11D1_A8EA_00A02466B35E_.wvu.Rows" hidden="1">[62]Rev!$A$23:$IV$26,[62]Rev!$A$37:$IV$38</definedName>
    <definedName name="Z_112039D0_FF0B_11D1_98B3_00C04FC96ABD_.wvu.Rows" hidden="1">[59]BOP!$A$36:$IV$36,[59]BOP!$A$44:$IV$44,[59]BOP!$A$59:$IV$59,[59]BOP!#REF!,[59]BOP!#REF!,[59]BOP!$A$81:$IV$88</definedName>
    <definedName name="Z_112039D1_FF0B_11D1_98B3_00C04FC96ABD_.wvu.Rows" hidden="1">[59]BOP!$A$36:$IV$36,[59]BOP!$A$44:$IV$44,[59]BOP!$A$59:$IV$59,[59]BOP!#REF!,[59]BOP!#REF!,[59]BOP!$A$81:$IV$88</definedName>
    <definedName name="Z_112039D2_FF0B_11D1_98B3_00C04FC96ABD_.wvu.Rows" hidden="1">[59]BOP!$A$36:$IV$36,[59]BOP!$A$44:$IV$44,[59]BOP!$A$59:$IV$59,[59]BOP!#REF!,[59]BOP!#REF!,[59]BOP!$A$81:$IV$88</definedName>
    <definedName name="Z_112039D3_FF0B_11D1_98B3_00C04FC96ABD_.wvu.Rows" hidden="1">[59]BOP!$A$36:$IV$36,[59]BOP!$A$44:$IV$44,[59]BOP!$A$59:$IV$59,[59]BOP!#REF!,[59]BOP!#REF!,[59]BOP!$A$81:$IV$88</definedName>
    <definedName name="Z_112039D4_FF0B_11D1_98B3_00C04FC96ABD_.wvu.Rows" hidden="1">[59]BOP!$A$36:$IV$36,[59]BOP!$A$44:$IV$44,[59]BOP!$A$59:$IV$59,[59]BOP!#REF!,[59]BOP!#REF!,[59]BOP!$A$79:$IV$79,[59]BOP!$A$81:$IV$88,[59]BOP!#REF!</definedName>
    <definedName name="Z_112039D5_FF0B_11D1_98B3_00C04FC96ABD_.wvu.Rows" hidden="1">[59]BOP!$A$36:$IV$36,[59]BOP!$A$44:$IV$44,[59]BOP!$A$59:$IV$59,[59]BOP!#REF!,[59]BOP!#REF!,[59]BOP!$A$79:$IV$79,[59]BOP!$A$81:$IV$88</definedName>
    <definedName name="Z_112039D6_FF0B_11D1_98B3_00C04FC96ABD_.wvu.Rows" hidden="1">[59]BOP!$A$36:$IV$36,[59]BOP!$A$44:$IV$44,[59]BOP!$A$59:$IV$59,[59]BOP!#REF!,[59]BOP!#REF!,[59]BOP!$A$79:$IV$79,[59]BOP!#REF!</definedName>
    <definedName name="Z_112039D7_FF0B_11D1_98B3_00C04FC96ABD_.wvu.Rows" hidden="1">[59]BOP!$A$36:$IV$36,[59]BOP!$A$44:$IV$44,[59]BOP!$A$59:$IV$59,[59]BOP!#REF!,[59]BOP!#REF!,[59]BOP!$A$79:$IV$79,[59]BOP!$A$81:$IV$88,[59]BOP!#REF!</definedName>
    <definedName name="Z_112039D8_FF0B_11D1_98B3_00C04FC96ABD_.wvu.Rows" hidden="1">[59]BOP!$A$36:$IV$36,[59]BOP!$A$44:$IV$44,[59]BOP!$A$59:$IV$59,[59]BOP!#REF!,[59]BOP!#REF!,[59]BOP!$A$79:$IV$79,[59]BOP!$A$81:$IV$88,[59]BOP!#REF!</definedName>
    <definedName name="Z_112039D9_FF0B_11D1_98B3_00C04FC96ABD_.wvu.Rows" hidden="1">[59]BOP!$A$36:$IV$36,[59]BOP!$A$44:$IV$44,[59]BOP!$A$59:$IV$59,[59]BOP!#REF!,[59]BOP!#REF!,[59]BOP!$A$79:$IV$79,[59]BOP!$A$81:$IV$88,[59]BOP!#REF!</definedName>
    <definedName name="Z_112039DB_FF0B_11D1_98B3_00C04FC96ABD_.wvu.Rows" hidden="1">[59]BOP!$A$36:$IV$36,[59]BOP!$A$44:$IV$44,[59]BOP!$A$59:$IV$59,[59]BOP!#REF!,[59]BOP!#REF!,[59]BOP!$A$79:$IV$79,[59]BOP!$A$81:$IV$88,[59]BOP!#REF!,[59]BOP!#REF!</definedName>
    <definedName name="Z_112039DC_FF0B_11D1_98B3_00C04FC96ABD_.wvu.Rows" hidden="1">[59]BOP!$A$36:$IV$36,[59]BOP!$A$44:$IV$44,[59]BOP!$A$59:$IV$59,[59]BOP!#REF!,[59]BOP!#REF!,[59]BOP!$A$79:$IV$79,[59]BOP!$A$81:$IV$88,[59]BOP!#REF!,[59]BOP!#REF!</definedName>
    <definedName name="Z_112039DD_FF0B_11D1_98B3_00C04FC96ABD_.wvu.Rows" hidden="1">[59]BOP!$A$36:$IV$36,[59]BOP!$A$44:$IV$44,[59]BOP!$A$59:$IV$59,[59]BOP!#REF!,[59]BOP!#REF!,[59]BOP!$A$79:$IV$79</definedName>
    <definedName name="Z_112B8339_2081_11D2_BFD2_00A02466506E_.wvu.PrintTitles" hidden="1">[72]SUMMARY!$B$1:$D$65536,[72]SUMMARY!$A$3:$IV$5</definedName>
    <definedName name="Z_112B833B_2081_11D2_BFD2_00A02466506E_.wvu.PrintTitles" hidden="1">[72]SUMMARY!$B$1:$D$65536,[72]SUMMARY!$A$3:$IV$5</definedName>
    <definedName name="Z_1A87067C_7102_4E77_BC8D_D9D9112AA17F_.wvu.Cols" hidden="1">#REF!</definedName>
    <definedName name="Z_1A87067C_7102_4E77_BC8D_D9D9112AA17F_.wvu.PrintArea" hidden="1">#REF!</definedName>
    <definedName name="Z_1A87067C_7102_4E77_BC8D_D9D9112AA17F_.wvu.PrintTitles" hidden="1">#REF!</definedName>
    <definedName name="Z_1A87067C_7102_4E77_BC8D_D9D9112AA17F_.wvu.Rows" hidden="1">#REF!</definedName>
    <definedName name="Z_1A8C061B_2301_11D3_BFD1_000039E37209_.wvu.Cols" hidden="1">'[73]IDA-tab7'!$K$1:$T$65536,'[73]IDA-tab7'!$V$1:$AE$65536,'[73]IDA-tab7'!$AG$1:$AP$65536</definedName>
    <definedName name="Z_1A8C061B_2301_11D3_BFD1_000039E37209_.wvu.Rows" hidden="1">'[73]IDA-tab7'!$A$10:$IV$11,'[73]IDA-tab7'!$A$14:$IV$14,'[73]IDA-tab7'!$A$18:$IV$18</definedName>
    <definedName name="Z_1A8C061C_2301_11D3_BFD1_000039E37209_.wvu.Cols" hidden="1">'[73]IDA-tab7'!$K$1:$T$65536,'[73]IDA-tab7'!$V$1:$AE$65536,'[73]IDA-tab7'!$AG$1:$AP$65536</definedName>
    <definedName name="Z_1A8C061C_2301_11D3_BFD1_000039E37209_.wvu.Rows" hidden="1">'[73]IDA-tab7'!$A$10:$IV$11,'[73]IDA-tab7'!$A$14:$IV$14,'[73]IDA-tab7'!$A$18:$IV$18</definedName>
    <definedName name="Z_1A8C061E_2301_11D3_BFD1_000039E37209_.wvu.Cols" hidden="1">'[73]IDA-tab7'!$K$1:$T$65536,'[73]IDA-tab7'!$V$1:$AE$65536,'[73]IDA-tab7'!$AG$1:$AP$65536</definedName>
    <definedName name="Z_1A8C061E_2301_11D3_BFD1_000039E37209_.wvu.Rows" hidden="1">'[73]IDA-tab7'!$A$10:$IV$11,'[73]IDA-tab7'!$A$14:$IV$14,'[73]IDA-tab7'!$A$18:$IV$18</definedName>
    <definedName name="Z_1A8C061F_2301_11D3_BFD1_000039E37209_.wvu.Cols" hidden="1">'[73]IDA-tab7'!$K$1:$T$65536,'[73]IDA-tab7'!$V$1:$AE$65536,'[73]IDA-tab7'!$AG$1:$AP$65536</definedName>
    <definedName name="Z_1A8C061F_2301_11D3_BFD1_000039E37209_.wvu.Rows" hidden="1">'[73]IDA-tab7'!$A$10:$IV$11,'[73]IDA-tab7'!$A$14:$IV$14,'[73]IDA-tab7'!$A$18:$IV$18</definedName>
    <definedName name="Z_1F4C2007_FFA7_11D1_98B6_00C04FC96ABD_.wvu.Rows" hidden="1">[59]BOP!$A$36:$IV$36,[59]BOP!$A$44:$IV$44,[59]BOP!$A$59:$IV$59,[59]BOP!#REF!,[59]BOP!#REF!,[59]BOP!$A$81:$IV$88</definedName>
    <definedName name="Z_1F4C2008_FFA7_11D1_98B6_00C04FC96ABD_.wvu.Rows" hidden="1">[59]BOP!$A$36:$IV$36,[59]BOP!$A$44:$IV$44,[59]BOP!$A$59:$IV$59,[59]BOP!#REF!,[59]BOP!#REF!,[59]BOP!$A$81:$IV$88</definedName>
    <definedName name="Z_1F4C2009_FFA7_11D1_98B6_00C04FC96ABD_.wvu.Rows" hidden="1">[59]BOP!$A$36:$IV$36,[59]BOP!$A$44:$IV$44,[59]BOP!$A$59:$IV$59,[59]BOP!#REF!,[59]BOP!#REF!,[59]BOP!$A$81:$IV$88</definedName>
    <definedName name="Z_1F4C200A_FFA7_11D1_98B6_00C04FC96ABD_.wvu.Rows" hidden="1">[59]BOP!$A$36:$IV$36,[59]BOP!$A$44:$IV$44,[59]BOP!$A$59:$IV$59,[59]BOP!#REF!,[59]BOP!#REF!,[59]BOP!$A$81:$IV$88</definedName>
    <definedName name="Z_1F4C200B_FFA7_11D1_98B6_00C04FC96ABD_.wvu.Rows" hidden="1">[59]BOP!$A$36:$IV$36,[59]BOP!$A$44:$IV$44,[59]BOP!$A$59:$IV$59,[59]BOP!#REF!,[59]BOP!#REF!,[59]BOP!$A$79:$IV$79,[59]BOP!$A$81:$IV$88,[59]BOP!#REF!</definedName>
    <definedName name="Z_1F4C200C_FFA7_11D1_98B6_00C04FC96ABD_.wvu.Rows" hidden="1">[59]BOP!$A$36:$IV$36,[59]BOP!$A$44:$IV$44,[59]BOP!$A$59:$IV$59,[59]BOP!#REF!,[59]BOP!#REF!,[59]BOP!$A$79:$IV$79,[59]BOP!$A$81:$IV$88</definedName>
    <definedName name="Z_1F4C200D_FFA7_11D1_98B6_00C04FC96ABD_.wvu.Rows" hidden="1">[59]BOP!$A$36:$IV$36,[59]BOP!$A$44:$IV$44,[59]BOP!$A$59:$IV$59,[59]BOP!#REF!,[59]BOP!#REF!,[59]BOP!$A$79:$IV$79,[59]BOP!#REF!</definedName>
    <definedName name="Z_1F4C200E_FFA7_11D1_98B6_00C04FC96ABD_.wvu.Rows" hidden="1">[59]BOP!$A$36:$IV$36,[59]BOP!$A$44:$IV$44,[59]BOP!$A$59:$IV$59,[59]BOP!#REF!,[59]BOP!#REF!,[59]BOP!$A$79:$IV$79,[59]BOP!$A$81:$IV$88,[59]BOP!#REF!</definedName>
    <definedName name="Z_1F4C200F_FFA7_11D1_98B6_00C04FC96ABD_.wvu.Rows" hidden="1">[59]BOP!$A$36:$IV$36,[59]BOP!$A$44:$IV$44,[59]BOP!$A$59:$IV$59,[59]BOP!#REF!,[59]BOP!#REF!,[59]BOP!$A$79:$IV$79,[59]BOP!$A$81:$IV$88,[59]BOP!#REF!</definedName>
    <definedName name="Z_1F4C2010_FFA7_11D1_98B6_00C04FC96ABD_.wvu.Rows" hidden="1">[59]BOP!$A$36:$IV$36,[59]BOP!$A$44:$IV$44,[59]BOP!$A$59:$IV$59,[59]BOP!#REF!,[59]BOP!#REF!,[59]BOP!$A$79:$IV$79,[59]BOP!$A$81:$IV$88,[59]BOP!#REF!</definedName>
    <definedName name="Z_1F4C2012_FFA7_11D1_98B6_00C04FC96ABD_.wvu.Rows" hidden="1">[59]BOP!$A$36:$IV$36,[59]BOP!$A$44:$IV$44,[59]BOP!$A$59:$IV$59,[59]BOP!#REF!,[59]BOP!#REF!,[59]BOP!$A$79:$IV$79,[59]BOP!$A$81:$IV$88,[59]BOP!#REF!,[59]BOP!#REF!</definedName>
    <definedName name="Z_1F4C2013_FFA7_11D1_98B6_00C04FC96ABD_.wvu.Rows" hidden="1">[59]BOP!$A$36:$IV$36,[59]BOP!$A$44:$IV$44,[59]BOP!$A$59:$IV$59,[59]BOP!#REF!,[59]BOP!#REF!,[59]BOP!$A$79:$IV$79,[59]BOP!$A$81:$IV$88,[59]BOP!#REF!,[59]BOP!#REF!</definedName>
    <definedName name="Z_1F4C2014_FFA7_11D1_98B6_00C04FC96ABD_.wvu.Rows" hidden="1">[59]BOP!$A$36:$IV$36,[59]BOP!$A$44:$IV$44,[59]BOP!$A$59:$IV$59,[59]BOP!#REF!,[59]BOP!#REF!,[59]BOP!$A$79:$IV$79</definedName>
    <definedName name="Z_49B0A4B0_963B_11D1_BFD1_00A02466B680_.wvu.Rows" hidden="1">[59]BOP!$A$36:$IV$36,[59]BOP!$A$44:$IV$44,[59]BOP!$A$59:$IV$59,[59]BOP!#REF!,[59]BOP!#REF!,[59]BOP!$A$81:$IV$88</definedName>
    <definedName name="Z_49B0A4B1_963B_11D1_BFD1_00A02466B680_.wvu.Rows" hidden="1">[59]BOP!$A$36:$IV$36,[59]BOP!$A$44:$IV$44,[59]BOP!$A$59:$IV$59,[59]BOP!#REF!,[59]BOP!#REF!,[59]BOP!$A$81:$IV$88</definedName>
    <definedName name="Z_49B0A4B4_963B_11D1_BFD1_00A02466B680_.wvu.Rows" hidden="1">[59]BOP!$A$36:$IV$36,[59]BOP!$A$44:$IV$44,[59]BOP!$A$59:$IV$59,[59]BOP!#REF!,[59]BOP!#REF!,[59]BOP!$A$79:$IV$79,[59]BOP!$A$81:$IV$88,[59]BOP!#REF!</definedName>
    <definedName name="Z_49B0A4B5_963B_11D1_BFD1_00A02466B680_.wvu.Rows" hidden="1">[59]BOP!$A$36:$IV$36,[59]BOP!$A$44:$IV$44,[59]BOP!$A$59:$IV$59,[59]BOP!#REF!,[59]BOP!#REF!,[59]BOP!$A$79:$IV$79,[59]BOP!$A$81:$IV$88</definedName>
    <definedName name="Z_49B0A4B6_963B_11D1_BFD1_00A02466B680_.wvu.Rows" hidden="1">[59]BOP!$A$36:$IV$36,[59]BOP!$A$44:$IV$44,[59]BOP!$A$59:$IV$59,[59]BOP!#REF!,[59]BOP!#REF!,[59]BOP!$A$79:$IV$79,[59]BOP!#REF!</definedName>
    <definedName name="Z_49B0A4B7_963B_11D1_BFD1_00A02466B680_.wvu.Rows" hidden="1">[59]BOP!$A$36:$IV$36,[59]BOP!$A$44:$IV$44,[59]BOP!$A$59:$IV$59,[59]BOP!#REF!,[59]BOP!#REF!,[59]BOP!$A$79:$IV$79,[59]BOP!$A$81:$IV$88,[59]BOP!#REF!</definedName>
    <definedName name="Z_49B0A4B8_963B_11D1_BFD1_00A02466B680_.wvu.Rows" hidden="1">[59]BOP!$A$36:$IV$36,[59]BOP!$A$44:$IV$44,[59]BOP!$A$59:$IV$59,[59]BOP!#REF!,[59]BOP!#REF!,[59]BOP!$A$79:$IV$79,[59]BOP!$A$81:$IV$88,[59]BOP!#REF!</definedName>
    <definedName name="Z_49B0A4B9_963B_11D1_BFD1_00A02466B680_.wvu.Rows" hidden="1">[59]BOP!$A$36:$IV$36,[59]BOP!$A$44:$IV$44,[59]BOP!$A$59:$IV$59,[59]BOP!#REF!,[59]BOP!#REF!,[59]BOP!$A$79:$IV$79,[59]BOP!$A$81:$IV$88,[59]BOP!#REF!</definedName>
    <definedName name="Z_49B0A4BB_963B_11D1_BFD1_00A02466B680_.wvu.Rows" hidden="1">[59]BOP!$A$36:$IV$36,[59]BOP!$A$44:$IV$44,[59]BOP!$A$59:$IV$59,[59]BOP!#REF!,[59]BOP!#REF!,[59]BOP!$A$79:$IV$79,[59]BOP!$A$81:$IV$88,[59]BOP!#REF!,[59]BOP!#REF!</definedName>
    <definedName name="Z_49B0A4BC_963B_11D1_BFD1_00A02466B680_.wvu.Rows" hidden="1">[59]BOP!$A$36:$IV$36,[59]BOP!$A$44:$IV$44,[59]BOP!$A$59:$IV$59,[59]BOP!#REF!,[59]BOP!#REF!,[59]BOP!$A$79:$IV$79,[59]BOP!$A$81:$IV$88,[59]BOP!#REF!,[59]BOP!#REF!</definedName>
    <definedName name="Z_49B0A4BD_963B_11D1_BFD1_00A02466B680_.wvu.Rows" hidden="1">[59]BOP!$A$36:$IV$36,[59]BOP!$A$44:$IV$44,[59]BOP!$A$59:$IV$59,[59]BOP!#REF!,[59]BOP!#REF!,[59]BOP!$A$79:$IV$79</definedName>
    <definedName name="Z_5F3A46A2_1A22_4FA5_A3C5_1DEBD8BB3B53_.wvu.Cols" hidden="1">#REF!</definedName>
    <definedName name="Z_5F3A46A2_1A22_4FA5_A3C5_1DEBD8BB3B53_.wvu.PrintArea" hidden="1">#REF!</definedName>
    <definedName name="Z_5F3A46A2_1A22_4FA5_A3C5_1DEBD8BB3B53_.wvu.PrintTitles" hidden="1">#REF!</definedName>
    <definedName name="Z_5F3A46A2_1A22_4FA5_A3C5_1DEBD8BB3B53_.wvu.Rows" hidden="1">#REF!</definedName>
    <definedName name="Z_65976840_70A2_11D2_BFD1_C1F7123CE332_.wvu.PrintTitles" hidden="1">[72]SUMMARY!$B$1:$D$65536,[72]SUMMARY!$A$3:$IV$5</definedName>
    <definedName name="Z_95224721_0485_11D4_BFD1_00508B5F4DA4_.wvu.Cols" hidden="1">#REF!</definedName>
    <definedName name="Z_9E0C48F8_FFCC_11D1_98BA_00C04FC96ABD_.wvu.Rows" hidden="1">[59]BOP!$A$36:$IV$36,[59]BOP!$A$44:$IV$44,[59]BOP!$A$59:$IV$59,[59]BOP!#REF!,[59]BOP!#REF!,[59]BOP!$A$81:$IV$88</definedName>
    <definedName name="Z_9E0C48F9_FFCC_11D1_98BA_00C04FC96ABD_.wvu.Rows" hidden="1">[59]BOP!$A$36:$IV$36,[59]BOP!$A$44:$IV$44,[59]BOP!$A$59:$IV$59,[59]BOP!#REF!,[59]BOP!#REF!,[59]BOP!$A$81:$IV$88</definedName>
    <definedName name="Z_9E0C48FA_FFCC_11D1_98BA_00C04FC96ABD_.wvu.Rows" hidden="1">[59]BOP!$A$36:$IV$36,[59]BOP!$A$44:$IV$44,[59]BOP!$A$59:$IV$59,[59]BOP!#REF!,[59]BOP!#REF!,[59]BOP!$A$81:$IV$88</definedName>
    <definedName name="Z_9E0C48FB_FFCC_11D1_98BA_00C04FC96ABD_.wvu.Rows" hidden="1">[59]BOP!$A$36:$IV$36,[59]BOP!$A$44:$IV$44,[59]BOP!$A$59:$IV$59,[59]BOP!#REF!,[59]BOP!#REF!,[59]BOP!$A$81:$IV$88</definedName>
    <definedName name="Z_9E0C48FC_FFCC_11D1_98BA_00C04FC96ABD_.wvu.Rows" hidden="1">[59]BOP!$A$36:$IV$36,[59]BOP!$A$44:$IV$44,[59]BOP!$A$59:$IV$59,[59]BOP!#REF!,[59]BOP!#REF!,[59]BOP!$A$79:$IV$79,[59]BOP!$A$81:$IV$88,[59]BOP!#REF!</definedName>
    <definedName name="Z_9E0C48FD_FFCC_11D1_98BA_00C04FC96ABD_.wvu.Rows" hidden="1">[59]BOP!$A$36:$IV$36,[59]BOP!$A$44:$IV$44,[59]BOP!$A$59:$IV$59,[59]BOP!#REF!,[59]BOP!#REF!,[59]BOP!$A$79:$IV$79,[59]BOP!$A$81:$IV$88</definedName>
    <definedName name="Z_9E0C48FE_FFCC_11D1_98BA_00C04FC96ABD_.wvu.Rows" hidden="1">[59]BOP!$A$36:$IV$36,[59]BOP!$A$44:$IV$44,[59]BOP!$A$59:$IV$59,[59]BOP!#REF!,[59]BOP!#REF!,[59]BOP!$A$79:$IV$79,[59]BOP!#REF!</definedName>
    <definedName name="Z_9E0C48FF_FFCC_11D1_98BA_00C04FC96ABD_.wvu.Rows" hidden="1">[59]BOP!$A$36:$IV$36,[59]BOP!$A$44:$IV$44,[59]BOP!$A$59:$IV$59,[59]BOP!#REF!,[59]BOP!#REF!,[59]BOP!$A$79:$IV$79,[59]BOP!$A$81:$IV$88,[59]BOP!#REF!</definedName>
    <definedName name="Z_9E0C4900_FFCC_11D1_98BA_00C04FC96ABD_.wvu.Rows" hidden="1">[59]BOP!$A$36:$IV$36,[59]BOP!$A$44:$IV$44,[59]BOP!$A$59:$IV$59,[59]BOP!#REF!,[59]BOP!#REF!,[59]BOP!$A$79:$IV$79,[59]BOP!$A$81:$IV$88,[59]BOP!#REF!</definedName>
    <definedName name="Z_9E0C4901_FFCC_11D1_98BA_00C04FC96ABD_.wvu.Rows" hidden="1">[59]BOP!$A$36:$IV$36,[59]BOP!$A$44:$IV$44,[59]BOP!$A$59:$IV$59,[59]BOP!#REF!,[59]BOP!#REF!,[59]BOP!$A$79:$IV$79,[59]BOP!$A$81:$IV$88,[59]BOP!#REF!</definedName>
    <definedName name="Z_9E0C4903_FFCC_11D1_98BA_00C04FC96ABD_.wvu.Rows" hidden="1">[59]BOP!$A$36:$IV$36,[59]BOP!$A$44:$IV$44,[59]BOP!$A$59:$IV$59,[59]BOP!#REF!,[59]BOP!#REF!,[59]BOP!$A$79:$IV$79,[59]BOP!$A$81:$IV$88,[59]BOP!#REF!,[59]BOP!#REF!</definedName>
    <definedName name="Z_9E0C4904_FFCC_11D1_98BA_00C04FC96ABD_.wvu.Rows" hidden="1">[59]BOP!$A$36:$IV$36,[59]BOP!$A$44:$IV$44,[59]BOP!$A$59:$IV$59,[59]BOP!#REF!,[59]BOP!#REF!,[59]BOP!$A$79:$IV$79,[59]BOP!$A$81:$IV$88,[59]BOP!#REF!,[59]BOP!#REF!</definedName>
    <definedName name="Z_9E0C4905_FFCC_11D1_98BA_00C04FC96ABD_.wvu.Rows" hidden="1">[59]BOP!$A$36:$IV$36,[59]BOP!$A$44:$IV$44,[59]BOP!$A$59:$IV$59,[59]BOP!#REF!,[59]BOP!#REF!,[59]BOP!$A$79:$IV$79</definedName>
    <definedName name="Z_B424DD41_AAD0_11D2_BFD1_00A02466506E_.wvu.PrintTitles" hidden="1">[72]SUMMARY!$B$1:$D$65536,[72]SUMMARY!$A$3:$IV$5</definedName>
    <definedName name="Z_BC2BFA12_1C91_11D2_BFD2_00A02466506E_.wvu.PrintTitles" hidden="1">[72]SUMMARY!$B$1:$D$65536,[72]SUMMARY!$A$3:$IV$5</definedName>
    <definedName name="Z_C21FAE85_013A_11D2_98BD_00C04FC96ABD_.wvu.Rows" hidden="1">[59]BOP!$A$36:$IV$36,[59]BOP!$A$44:$IV$44,[59]BOP!$A$59:$IV$59,[59]BOP!#REF!,[59]BOP!#REF!,[59]BOP!$A$81:$IV$88</definedName>
    <definedName name="Z_C21FAE86_013A_11D2_98BD_00C04FC96ABD_.wvu.Rows" hidden="1">[59]BOP!$A$36:$IV$36,[59]BOP!$A$44:$IV$44,[59]BOP!$A$59:$IV$59,[59]BOP!#REF!,[59]BOP!#REF!,[59]BOP!$A$81:$IV$88</definedName>
    <definedName name="Z_C21FAE87_013A_11D2_98BD_00C04FC96ABD_.wvu.Rows" hidden="1">[59]BOP!$A$36:$IV$36,[59]BOP!$A$44:$IV$44,[59]BOP!$A$59:$IV$59,[59]BOP!#REF!,[59]BOP!#REF!,[59]BOP!$A$81:$IV$88</definedName>
    <definedName name="Z_C21FAE88_013A_11D2_98BD_00C04FC96ABD_.wvu.Rows" hidden="1">[59]BOP!$A$36:$IV$36,[59]BOP!$A$44:$IV$44,[59]BOP!$A$59:$IV$59,[59]BOP!#REF!,[59]BOP!#REF!,[59]BOP!$A$81:$IV$88</definedName>
    <definedName name="Z_C21FAE89_013A_11D2_98BD_00C04FC96ABD_.wvu.Rows" hidden="1">[59]BOP!$A$36:$IV$36,[59]BOP!$A$44:$IV$44,[59]BOP!$A$59:$IV$59,[59]BOP!#REF!,[59]BOP!#REF!,[59]BOP!$A$79:$IV$79,[59]BOP!$A$81:$IV$88,[59]BOP!#REF!</definedName>
    <definedName name="Z_C21FAE8A_013A_11D2_98BD_00C04FC96ABD_.wvu.Rows" hidden="1">[59]BOP!$A$36:$IV$36,[59]BOP!$A$44:$IV$44,[59]BOP!$A$59:$IV$59,[59]BOP!#REF!,[59]BOP!#REF!,[59]BOP!$A$79:$IV$79,[59]BOP!$A$81:$IV$88</definedName>
    <definedName name="Z_C21FAE8B_013A_11D2_98BD_00C04FC96ABD_.wvu.Rows" hidden="1">[59]BOP!$A$36:$IV$36,[59]BOP!$A$44:$IV$44,[59]BOP!$A$59:$IV$59,[59]BOP!#REF!,[59]BOP!#REF!,[59]BOP!$A$79:$IV$79,[59]BOP!#REF!</definedName>
    <definedName name="Z_C21FAE8C_013A_11D2_98BD_00C04FC96ABD_.wvu.Rows" hidden="1">[59]BOP!$A$36:$IV$36,[59]BOP!$A$44:$IV$44,[59]BOP!$A$59:$IV$59,[59]BOP!#REF!,[59]BOP!#REF!,[59]BOP!$A$79:$IV$79,[59]BOP!$A$81:$IV$88,[59]BOP!#REF!</definedName>
    <definedName name="Z_C21FAE8D_013A_11D2_98BD_00C04FC96ABD_.wvu.Rows" hidden="1">[59]BOP!$A$36:$IV$36,[59]BOP!$A$44:$IV$44,[59]BOP!$A$59:$IV$59,[59]BOP!#REF!,[59]BOP!#REF!,[59]BOP!$A$79:$IV$79,[59]BOP!$A$81:$IV$88,[59]BOP!#REF!</definedName>
    <definedName name="Z_C21FAE8E_013A_11D2_98BD_00C04FC96ABD_.wvu.Rows" hidden="1">[59]BOP!$A$36:$IV$36,[59]BOP!$A$44:$IV$44,[59]BOP!$A$59:$IV$59,[59]BOP!#REF!,[59]BOP!#REF!,[59]BOP!$A$79:$IV$79,[59]BOP!$A$81:$IV$88,[59]BOP!#REF!</definedName>
    <definedName name="Z_C21FAE90_013A_11D2_98BD_00C04FC96ABD_.wvu.Rows" hidden="1">[59]BOP!$A$36:$IV$36,[59]BOP!$A$44:$IV$44,[59]BOP!$A$59:$IV$59,[59]BOP!#REF!,[59]BOP!#REF!,[59]BOP!$A$79:$IV$79,[59]BOP!$A$81:$IV$88,[59]BOP!#REF!,[59]BOP!#REF!</definedName>
    <definedName name="Z_C21FAE91_013A_11D2_98BD_00C04FC96ABD_.wvu.Rows" hidden="1">[59]BOP!$A$36:$IV$36,[59]BOP!$A$44:$IV$44,[59]BOP!$A$59:$IV$59,[59]BOP!#REF!,[59]BOP!#REF!,[59]BOP!$A$79:$IV$79,[59]BOP!$A$81:$IV$88,[59]BOP!#REF!,[59]BOP!#REF!</definedName>
    <definedName name="Z_C21FAE92_013A_11D2_98BD_00C04FC96ABD_.wvu.Rows" hidden="1">[59]BOP!$A$36:$IV$36,[59]BOP!$A$44:$IV$44,[59]BOP!$A$59:$IV$59,[59]BOP!#REF!,[59]BOP!#REF!,[59]BOP!$A$79:$IV$79</definedName>
    <definedName name="Z_CF25EF4A_FFAB_11D1_98B7_00C04FC96ABD_.wvu.Rows" hidden="1">[59]BOP!$A$36:$IV$36,[59]BOP!$A$44:$IV$44,[59]BOP!$A$59:$IV$59,[59]BOP!#REF!,[59]BOP!#REF!,[59]BOP!$A$81:$IV$88</definedName>
    <definedName name="Z_CF25EF4B_FFAB_11D1_98B7_00C04FC96ABD_.wvu.Rows" hidden="1">[59]BOP!$A$36:$IV$36,[59]BOP!$A$44:$IV$44,[59]BOP!$A$59:$IV$59,[59]BOP!#REF!,[59]BOP!#REF!,[59]BOP!$A$81:$IV$88</definedName>
    <definedName name="Z_CF25EF4C_FFAB_11D1_98B7_00C04FC96ABD_.wvu.Rows" hidden="1">[59]BOP!$A$36:$IV$36,[59]BOP!$A$44:$IV$44,[59]BOP!$A$59:$IV$59,[59]BOP!#REF!,[59]BOP!#REF!,[59]BOP!$A$81:$IV$88</definedName>
    <definedName name="Z_CF25EF4D_FFAB_11D1_98B7_00C04FC96ABD_.wvu.Rows" hidden="1">[59]BOP!$A$36:$IV$36,[59]BOP!$A$44:$IV$44,[59]BOP!$A$59:$IV$59,[59]BOP!#REF!,[59]BOP!#REF!,[59]BOP!$A$81:$IV$88</definedName>
    <definedName name="Z_CF25EF4E_FFAB_11D1_98B7_00C04FC96ABD_.wvu.Rows" hidden="1">[59]BOP!$A$36:$IV$36,[59]BOP!$A$44:$IV$44,[59]BOP!$A$59:$IV$59,[59]BOP!#REF!,[59]BOP!#REF!,[59]BOP!$A$79:$IV$79,[59]BOP!$A$81:$IV$88,[59]BOP!#REF!</definedName>
    <definedName name="Z_CF25EF4F_FFAB_11D1_98B7_00C04FC96ABD_.wvu.Rows" hidden="1">[59]BOP!$A$36:$IV$36,[59]BOP!$A$44:$IV$44,[59]BOP!$A$59:$IV$59,[59]BOP!#REF!,[59]BOP!#REF!,[59]BOP!$A$79:$IV$79,[59]BOP!$A$81:$IV$88</definedName>
    <definedName name="Z_CF25EF50_FFAB_11D1_98B7_00C04FC96ABD_.wvu.Rows" hidden="1">[59]BOP!$A$36:$IV$36,[59]BOP!$A$44:$IV$44,[59]BOP!$A$59:$IV$59,[59]BOP!#REF!,[59]BOP!#REF!,[59]BOP!$A$79:$IV$79,[59]BOP!#REF!</definedName>
    <definedName name="Z_CF25EF51_FFAB_11D1_98B7_00C04FC96ABD_.wvu.Rows" hidden="1">[59]BOP!$A$36:$IV$36,[59]BOP!$A$44:$IV$44,[59]BOP!$A$59:$IV$59,[59]BOP!#REF!,[59]BOP!#REF!,[59]BOP!$A$79:$IV$79,[59]BOP!$A$81:$IV$88,[59]BOP!#REF!</definedName>
    <definedName name="Z_CF25EF52_FFAB_11D1_98B7_00C04FC96ABD_.wvu.Rows" hidden="1">[59]BOP!$A$36:$IV$36,[59]BOP!$A$44:$IV$44,[59]BOP!$A$59:$IV$59,[59]BOP!#REF!,[59]BOP!#REF!,[59]BOP!$A$79:$IV$79,[59]BOP!$A$81:$IV$88,[59]BOP!#REF!</definedName>
    <definedName name="Z_CF25EF53_FFAB_11D1_98B7_00C04FC96ABD_.wvu.Rows" hidden="1">[59]BOP!$A$36:$IV$36,[59]BOP!$A$44:$IV$44,[59]BOP!$A$59:$IV$59,[59]BOP!#REF!,[59]BOP!#REF!,[59]BOP!$A$79:$IV$79,[59]BOP!$A$81:$IV$88,[59]BOP!#REF!</definedName>
    <definedName name="Z_CF25EF55_FFAB_11D1_98B7_00C04FC96ABD_.wvu.Rows" hidden="1">[59]BOP!$A$36:$IV$36,[59]BOP!$A$44:$IV$44,[59]BOP!$A$59:$IV$59,[59]BOP!#REF!,[59]BOP!#REF!,[59]BOP!$A$79:$IV$79,[59]BOP!$A$81:$IV$88,[59]BOP!#REF!,[59]BOP!#REF!</definedName>
    <definedName name="Z_CF25EF56_FFAB_11D1_98B7_00C04FC96ABD_.wvu.Rows" hidden="1">[59]BOP!$A$36:$IV$36,[59]BOP!$A$44:$IV$44,[59]BOP!$A$59:$IV$59,[59]BOP!#REF!,[59]BOP!#REF!,[59]BOP!$A$79:$IV$79,[59]BOP!$A$81:$IV$88,[59]BOP!#REF!,[59]BOP!#REF!</definedName>
    <definedName name="Z_CF25EF57_FFAB_11D1_98B7_00C04FC96ABD_.wvu.Rows" hidden="1">[59]BOP!$A$36:$IV$36,[59]BOP!$A$44:$IV$44,[59]BOP!$A$59:$IV$59,[59]BOP!#REF!,[59]BOP!#REF!,[59]BOP!$A$79:$IV$79</definedName>
    <definedName name="Z_E6B74681_BCE1_11D2_BFD1_00A02466506E_.wvu.PrintTitles" hidden="1">[72]SUMMARY!$B$1:$D$65536,[72]SUMMARY!$A$3:$IV$5</definedName>
    <definedName name="Z_EA8011E5_017A_11D2_98BD_00C04FC96ABD_.wvu.Rows" hidden="1">[59]BOP!$A$36:$IV$36,[59]BOP!$A$44:$IV$44,[59]BOP!$A$59:$IV$59,[59]BOP!#REF!,[59]BOP!#REF!,[59]BOP!$A$79:$IV$79,[59]BOP!$A$81:$IV$88</definedName>
    <definedName name="Z_EA8011E6_017A_11D2_98BD_00C04FC96ABD_.wvu.Rows" hidden="1">[59]BOP!$A$36:$IV$36,[59]BOP!$A$44:$IV$44,[59]BOP!$A$59:$IV$59,[59]BOP!#REF!,[59]BOP!#REF!,[59]BOP!$A$79:$IV$79,[59]BOP!#REF!</definedName>
    <definedName name="Z_EA8011E9_017A_11D2_98BD_00C04FC96ABD_.wvu.Rows" hidden="1">[59]BOP!$A$36:$IV$36,[59]BOP!$A$44:$IV$44,[59]BOP!$A$59:$IV$59,[59]BOP!#REF!,[59]BOP!#REF!,[59]BOP!$A$79:$IV$79,[59]BOP!$A$81:$IV$88,[59]BOP!#REF!</definedName>
    <definedName name="Z_EA8011EC_017A_11D2_98BD_00C04FC96ABD_.wvu.Rows" hidden="1">[59]BOP!$A$36:$IV$36,[59]BOP!$A$44:$IV$44,[59]BOP!$A$59:$IV$59,[59]BOP!#REF!,[59]BOP!#REF!,[59]BOP!$A$79:$IV$79,[59]BOP!$A$81:$IV$88,[59]BOP!#REF!,[59]BOP!#REF!</definedName>
    <definedName name="Z_EA86CE3A_00A2_11D2_98BC_00C04FC96ABD_.wvu.Rows" hidden="1">[59]BOP!$A$36:$IV$36,[59]BOP!$A$44:$IV$44,[59]BOP!$A$59:$IV$59,[59]BOP!#REF!,[59]BOP!#REF!,[59]BOP!$A$81:$IV$88</definedName>
    <definedName name="Z_EA86CE3B_00A2_11D2_98BC_00C04FC96ABD_.wvu.Rows" hidden="1">[59]BOP!$A$36:$IV$36,[59]BOP!$A$44:$IV$44,[59]BOP!$A$59:$IV$59,[59]BOP!#REF!,[59]BOP!#REF!,[59]BOP!$A$81:$IV$88</definedName>
    <definedName name="Z_EA86CE3C_00A2_11D2_98BC_00C04FC96ABD_.wvu.Rows" hidden="1">[59]BOP!$A$36:$IV$36,[59]BOP!$A$44:$IV$44,[59]BOP!$A$59:$IV$59,[59]BOP!#REF!,[59]BOP!#REF!,[59]BOP!$A$81:$IV$88</definedName>
    <definedName name="Z_EA86CE3D_00A2_11D2_98BC_00C04FC96ABD_.wvu.Rows" hidden="1">[59]BOP!$A$36:$IV$36,[59]BOP!$A$44:$IV$44,[59]BOP!$A$59:$IV$59,[59]BOP!#REF!,[59]BOP!#REF!,[59]BOP!$A$81:$IV$88</definedName>
    <definedName name="Z_EA86CE3E_00A2_11D2_98BC_00C04FC96ABD_.wvu.Rows" hidden="1">[59]BOP!$A$36:$IV$36,[59]BOP!$A$44:$IV$44,[59]BOP!$A$59:$IV$59,[59]BOP!#REF!,[59]BOP!#REF!,[59]BOP!$A$79:$IV$79,[59]BOP!$A$81:$IV$88,[59]BOP!#REF!</definedName>
    <definedName name="Z_EA86CE3F_00A2_11D2_98BC_00C04FC96ABD_.wvu.Rows" hidden="1">[59]BOP!$A$36:$IV$36,[59]BOP!$A$44:$IV$44,[59]BOP!$A$59:$IV$59,[59]BOP!#REF!,[59]BOP!#REF!,[59]BOP!$A$79:$IV$79,[59]BOP!$A$81:$IV$88</definedName>
    <definedName name="Z_EA86CE40_00A2_11D2_98BC_00C04FC96ABD_.wvu.Rows" hidden="1">[59]BOP!$A$36:$IV$36,[59]BOP!$A$44:$IV$44,[59]BOP!$A$59:$IV$59,[59]BOP!#REF!,[59]BOP!#REF!,[59]BOP!$A$79:$IV$79,[59]BOP!#REF!</definedName>
    <definedName name="Z_EA86CE41_00A2_11D2_98BC_00C04FC96ABD_.wvu.Rows" hidden="1">[59]BOP!$A$36:$IV$36,[59]BOP!$A$44:$IV$44,[59]BOP!$A$59:$IV$59,[59]BOP!#REF!,[59]BOP!#REF!,[59]BOP!$A$79:$IV$79,[59]BOP!$A$81:$IV$88,[59]BOP!#REF!</definedName>
    <definedName name="Z_EA86CE42_00A2_11D2_98BC_00C04FC96ABD_.wvu.Rows" hidden="1">[59]BOP!$A$36:$IV$36,[59]BOP!$A$44:$IV$44,[59]BOP!$A$59:$IV$59,[59]BOP!#REF!,[59]BOP!#REF!,[59]BOP!$A$79:$IV$79,[59]BOP!$A$81:$IV$88,[59]BOP!#REF!</definedName>
    <definedName name="Z_EA86CE43_00A2_11D2_98BC_00C04FC96ABD_.wvu.Rows" hidden="1">[59]BOP!$A$36:$IV$36,[59]BOP!$A$44:$IV$44,[59]BOP!$A$59:$IV$59,[59]BOP!#REF!,[59]BOP!#REF!,[59]BOP!$A$79:$IV$79,[59]BOP!$A$81:$IV$88,[59]BOP!#REF!</definedName>
    <definedName name="Z_EA86CE45_00A2_11D2_98BC_00C04FC96ABD_.wvu.Rows" hidden="1">[59]BOP!$A$36:$IV$36,[59]BOP!$A$44:$IV$44,[59]BOP!$A$59:$IV$59,[59]BOP!#REF!,[59]BOP!#REF!,[59]BOP!$A$79:$IV$79,[59]BOP!$A$81:$IV$88,[59]BOP!#REF!,[59]BOP!#REF!</definedName>
    <definedName name="Z_EA86CE46_00A2_11D2_98BC_00C04FC96ABD_.wvu.Rows" hidden="1">[59]BOP!$A$36:$IV$36,[59]BOP!$A$44:$IV$44,[59]BOP!$A$59:$IV$59,[59]BOP!#REF!,[59]BOP!#REF!,[59]BOP!$A$79:$IV$79,[59]BOP!$A$81:$IV$88,[59]BOP!#REF!,[59]BOP!#REF!</definedName>
    <definedName name="Z_EA86CE47_00A2_11D2_98BC_00C04FC96ABD_.wvu.Rows" hidden="1">[59]BOP!$A$36:$IV$36,[59]BOP!$A$44:$IV$44,[59]BOP!$A$59:$IV$59,[59]BOP!#REF!,[59]BOP!#REF!,[59]BOP!$A$79:$IV$79</definedName>
    <definedName name="zb" hidden="1">{"WEO",#N/A,FALSE,"T"}</definedName>
    <definedName name="zc" hidden="1">{"Tab1",#N/A,FALSE,"P";"Tab2",#N/A,FALSE,"P"}</definedName>
    <definedName name="zczxcz" hidden="1">{"Tab1",#N/A,FALSE,"P";"Tab2",#N/A,FALSE,"P"}</definedName>
    <definedName name="zio" hidden="1">{"Tab1",#N/A,FALSE,"P";"Tab2",#N/A,FALSE,"P"}</definedName>
    <definedName name="zj" hidden="1">{TRUE,TRUE,-0.5,-14.75,603,387,FALSE,TRUE,TRUE,TRUE,0,1,2,1,2,1,1,4,TRUE,TRUE,3,TRUE,1,TRUE,75,"Swvu.Print.","ACwvu.Print.",#N/A,FALSE,FALSE,1,0.75,0.6,0.5,1,"","",TRUE,FALSE,TRUE,FALSE,1,#N/A,1,1,#DIV/0!,FALSE,"Rwvu.Print.",#N/A,FALSE,FALSE,FALSE,1,65532,300,FALSE,FALSE,TRUE,TRUE,TRUE}</definedName>
    <definedName name="zv" hidden="1">{"Minpmon",#N/A,FALSE,"Monthinput"}</definedName>
    <definedName name="zx" hidden="1">{"Tab1",#N/A,FALSE,"P";"Tab2",#N/A,FALSE,"P"}</definedName>
    <definedName name="zxc" hidden="1">{"Tab1",#N/A,FALSE,"P";"Tab2",#N/A,FALSE,"P"}</definedName>
    <definedName name="zxcv" hidden="1">{"Tab1",#N/A,FALSE,"P";"Tab2",#N/A,FALSE,"P"}</definedName>
    <definedName name="zz" hidden="1">{"Tab1",#N/A,FALSE,"P";"Tab2",#N/A,FALSE,"P"}</definedName>
    <definedName name="zzz" hidden="1">{"Minpmon",#N/A,FALSE,"Monthinput"}</definedName>
    <definedName name="zzzz" hidden="1">{"Tab1",#N/A,FALSE,"P";"Tab2",#N/A,FALSE,"P"}</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4" i="397" l="1"/>
  <c r="E44" i="397"/>
  <c r="D44" i="397"/>
  <c r="C44" i="397"/>
  <c r="E4" i="395" l="1"/>
  <c r="D4" i="395"/>
  <c r="E4" i="394"/>
  <c r="D4" i="394"/>
  <c r="E4" i="393"/>
  <c r="D4" i="393"/>
  <c r="E4" i="392"/>
  <c r="D4" i="392"/>
  <c r="D4" i="391"/>
  <c r="G4" i="390"/>
  <c r="F4" i="390"/>
  <c r="E4" i="390"/>
  <c r="D4" i="390"/>
  <c r="F4" i="389"/>
  <c r="E4" i="389"/>
  <c r="D4" i="389"/>
  <c r="E4" i="388"/>
  <c r="D4" i="388"/>
  <c r="D4" i="387"/>
  <c r="E4" i="386"/>
  <c r="D4" i="386"/>
  <c r="D4" i="385"/>
  <c r="D4" i="384"/>
  <c r="D4" i="383"/>
  <c r="F4" i="382"/>
  <c r="E4" i="382"/>
  <c r="D4" i="382"/>
  <c r="E4" i="381"/>
  <c r="D4" i="381"/>
  <c r="D4" i="380"/>
  <c r="D4" i="379"/>
  <c r="D4" i="378"/>
  <c r="E4" i="377"/>
  <c r="D4" i="377"/>
  <c r="D4" i="376"/>
  <c r="D4" i="375"/>
  <c r="E4" i="374"/>
  <c r="F4" i="374" l="1"/>
  <c r="E4" i="378"/>
  <c r="G4" i="382"/>
  <c r="E4" i="383"/>
  <c r="F4" i="381"/>
  <c r="F4" i="377"/>
  <c r="E4" i="375"/>
  <c r="E4" i="379"/>
  <c r="E4" i="384"/>
  <c r="E4" i="376"/>
  <c r="E4" i="380"/>
  <c r="F4" i="386"/>
  <c r="G4" i="389"/>
  <c r="E4" i="385"/>
  <c r="F4" i="388"/>
  <c r="H4" i="390"/>
  <c r="E4" i="387"/>
  <c r="F4" i="392"/>
  <c r="E4" i="391"/>
  <c r="F4" i="393"/>
  <c r="F4" i="394"/>
  <c r="F4" i="395"/>
  <c r="G4" i="381" l="1"/>
  <c r="G4" i="394"/>
  <c r="H4" i="389"/>
  <c r="G4" i="395"/>
  <c r="F4" i="387"/>
  <c r="I4" i="390"/>
  <c r="G4" i="377"/>
  <c r="H4" i="382"/>
  <c r="G4" i="393"/>
  <c r="G4" i="392"/>
  <c r="F4" i="376"/>
  <c r="F4" i="379"/>
  <c r="F4" i="375"/>
  <c r="F4" i="391"/>
  <c r="G4" i="388"/>
  <c r="F4" i="385"/>
  <c r="G4" i="386"/>
  <c r="F4" i="380"/>
  <c r="F4" i="384"/>
  <c r="F4" i="383"/>
  <c r="F4" i="378"/>
  <c r="G4" i="374"/>
  <c r="G4" i="385" l="1"/>
  <c r="G4" i="375"/>
  <c r="G4" i="379"/>
  <c r="I4" i="389"/>
  <c r="G4" i="380"/>
  <c r="I4" i="382"/>
  <c r="J4" i="390"/>
  <c r="G4" i="378"/>
  <c r="G4" i="383"/>
  <c r="G4" i="387"/>
  <c r="H4" i="395"/>
  <c r="G4" i="384"/>
  <c r="H4" i="388"/>
  <c r="H4" i="377"/>
  <c r="H4" i="394"/>
  <c r="H4" i="381"/>
  <c r="H4" i="374"/>
  <c r="H4" i="386"/>
  <c r="G4" i="391"/>
  <c r="G4" i="376"/>
  <c r="H4" i="392"/>
  <c r="H4" i="393"/>
  <c r="I4" i="392" l="1"/>
  <c r="I4" i="394"/>
  <c r="H4" i="383"/>
  <c r="H4" i="380"/>
  <c r="J4" i="389"/>
  <c r="H4" i="375"/>
  <c r="H4" i="379"/>
  <c r="H4" i="391"/>
  <c r="I4" i="386"/>
  <c r="I4" i="374"/>
  <c r="I4" i="381"/>
  <c r="I4" i="377"/>
  <c r="I4" i="388"/>
  <c r="H4" i="384"/>
  <c r="H4" i="378"/>
  <c r="K4" i="390"/>
  <c r="J4" i="382"/>
  <c r="I4" i="393"/>
  <c r="H4" i="376"/>
  <c r="I4" i="395"/>
  <c r="H4" i="387"/>
  <c r="H4" i="385"/>
  <c r="I4" i="378" l="1"/>
  <c r="J4" i="381"/>
  <c r="J4" i="374"/>
  <c r="L4" i="390"/>
  <c r="I4" i="375"/>
  <c r="J4" i="394"/>
  <c r="J4" i="392"/>
  <c r="I4" i="376"/>
  <c r="I4" i="385"/>
  <c r="J4" i="395"/>
  <c r="I4" i="387"/>
  <c r="K4" i="382"/>
  <c r="I4" i="384"/>
  <c r="J4" i="388"/>
  <c r="J4" i="386"/>
  <c r="I4" i="379"/>
  <c r="K4" i="389"/>
  <c r="I4" i="380"/>
  <c r="J4" i="393"/>
  <c r="J4" i="377"/>
  <c r="I4" i="391"/>
  <c r="I4" i="383"/>
  <c r="J4" i="376" l="1"/>
  <c r="J4" i="391"/>
  <c r="K4" i="393"/>
  <c r="K4" i="386"/>
  <c r="K4" i="388"/>
  <c r="K4" i="395"/>
  <c r="K4" i="381"/>
  <c r="J4" i="378"/>
  <c r="J4" i="380"/>
  <c r="K4" i="394"/>
  <c r="J4" i="375"/>
  <c r="J4" i="383"/>
  <c r="L4" i="389"/>
  <c r="L4" i="382"/>
  <c r="J4" i="387"/>
  <c r="K4" i="392"/>
  <c r="K4" i="377"/>
  <c r="J4" i="379"/>
  <c r="J4" i="384"/>
  <c r="J4" i="385"/>
  <c r="M4" i="390"/>
  <c r="K4" i="374"/>
  <c r="K4" i="379" l="1"/>
  <c r="M4" i="382"/>
  <c r="K4" i="376"/>
  <c r="K4" i="383"/>
  <c r="N4" i="390"/>
  <c r="K4" i="385"/>
  <c r="K4" i="384"/>
  <c r="K4" i="387"/>
  <c r="K4" i="375"/>
  <c r="L4" i="394"/>
  <c r="L4" i="381"/>
  <c r="L4" i="388"/>
  <c r="L4" i="386"/>
  <c r="M4" i="389"/>
  <c r="K4" i="380"/>
  <c r="K4" i="391"/>
  <c r="L4" i="374"/>
  <c r="L4" i="377"/>
  <c r="L4" i="392"/>
  <c r="K4" i="378"/>
  <c r="L4" i="395"/>
  <c r="L4" i="393"/>
  <c r="M4" i="393" l="1"/>
  <c r="L4" i="391"/>
  <c r="L4" i="384"/>
  <c r="M4" i="392"/>
  <c r="L4" i="380"/>
  <c r="M4" i="386"/>
  <c r="L4" i="383"/>
  <c r="M4" i="395"/>
  <c r="M4" i="377"/>
  <c r="M4" i="388"/>
  <c r="M4" i="381"/>
  <c r="L4" i="375"/>
  <c r="O4" i="390"/>
  <c r="N4" i="382"/>
  <c r="L4" i="379"/>
  <c r="L4" i="378"/>
  <c r="M4" i="374"/>
  <c r="N4" i="389"/>
  <c r="M4" i="394"/>
  <c r="L4" i="387"/>
  <c r="L4" i="385"/>
  <c r="L4" i="376"/>
  <c r="M4" i="387" l="1"/>
  <c r="N4" i="388"/>
  <c r="M4" i="383"/>
  <c r="M4" i="384"/>
  <c r="N4" i="393"/>
  <c r="M4" i="376"/>
  <c r="M4" i="385"/>
  <c r="N4" i="394"/>
  <c r="O4" i="389"/>
  <c r="N4" i="374"/>
  <c r="P4" i="390"/>
  <c r="N4" i="377"/>
  <c r="M4" i="379"/>
  <c r="O4" i="382"/>
  <c r="N4" i="392"/>
  <c r="M4" i="378"/>
  <c r="M4" i="375"/>
  <c r="N4" i="381"/>
  <c r="N4" i="395"/>
  <c r="N4" i="386"/>
  <c r="M4" i="380"/>
  <c r="M4" i="391"/>
  <c r="N4" i="391" l="1"/>
  <c r="N4" i="375"/>
  <c r="O4" i="377"/>
  <c r="P4" i="389"/>
  <c r="O4" i="388"/>
  <c r="O4" i="386"/>
  <c r="Q4" i="390"/>
  <c r="O4" i="374"/>
  <c r="N4" i="383"/>
  <c r="N4" i="380"/>
  <c r="O4" i="395"/>
  <c r="N4" i="378"/>
  <c r="P4" i="382"/>
  <c r="N4" i="379"/>
  <c r="O4" i="394"/>
  <c r="N4" i="385"/>
  <c r="O4" i="393"/>
  <c r="O4" i="381"/>
  <c r="O4" i="392"/>
  <c r="N4" i="376"/>
  <c r="N4" i="384"/>
  <c r="N4" i="387"/>
  <c r="O4" i="376" l="1"/>
  <c r="P4" i="393"/>
  <c r="P4" i="395"/>
  <c r="O4" i="380"/>
  <c r="P4" i="374"/>
  <c r="R4" i="390"/>
  <c r="O4" i="391"/>
  <c r="O4" i="387"/>
  <c r="P4" i="392"/>
  <c r="O4" i="385"/>
  <c r="O4" i="379"/>
  <c r="P4" i="386"/>
  <c r="P4" i="388"/>
  <c r="P4" i="381"/>
  <c r="P4" i="394"/>
  <c r="O4" i="378"/>
  <c r="O4" i="383"/>
  <c r="P4" i="377"/>
  <c r="O4" i="375"/>
  <c r="O4" i="384"/>
  <c r="Q4" i="382"/>
  <c r="Q4" i="389"/>
  <c r="R4" i="389" l="1"/>
  <c r="P4" i="375"/>
  <c r="Q4" i="381"/>
  <c r="Q4" i="388"/>
  <c r="Q4" i="386"/>
  <c r="P4" i="387"/>
  <c r="Q4" i="374"/>
  <c r="P4" i="380"/>
  <c r="R4" i="382"/>
  <c r="P4" i="384"/>
  <c r="P4" i="378"/>
  <c r="Q4" i="394"/>
  <c r="Q4" i="392"/>
  <c r="P4" i="391"/>
  <c r="B2" i="390"/>
  <c r="P4" i="376"/>
  <c r="Q4" i="377"/>
  <c r="P4" i="383"/>
  <c r="P4" i="379"/>
  <c r="P4" i="385"/>
  <c r="Q4" i="395"/>
  <c r="Q4" i="393"/>
  <c r="Q4" i="379" l="1"/>
  <c r="R4" i="392"/>
  <c r="Q4" i="385"/>
  <c r="Q4" i="378"/>
  <c r="Q4" i="384"/>
  <c r="R4" i="381"/>
  <c r="R4" i="393"/>
  <c r="Q4" i="376"/>
  <c r="R4" i="395"/>
  <c r="Q4" i="383"/>
  <c r="R4" i="377"/>
  <c r="Q4" i="391"/>
  <c r="R4" i="394"/>
  <c r="Q4" i="380"/>
  <c r="Q4" i="387"/>
  <c r="Q4" i="375"/>
  <c r="B2" i="389"/>
  <c r="B2" i="382"/>
  <c r="R4" i="374"/>
  <c r="R4" i="386"/>
  <c r="R4" i="388"/>
  <c r="B2" i="393" l="1"/>
  <c r="B2" i="386"/>
  <c r="B2" i="374"/>
  <c r="R4" i="387"/>
  <c r="B2" i="394"/>
  <c r="B2" i="377"/>
  <c r="R4" i="376"/>
  <c r="B2" i="381"/>
  <c r="R4" i="385"/>
  <c r="B2" i="388"/>
  <c r="R4" i="375"/>
  <c r="R4" i="391"/>
  <c r="R4" i="383"/>
  <c r="R4" i="384"/>
  <c r="R4" i="380"/>
  <c r="B2" i="395"/>
  <c r="R4" i="378"/>
  <c r="B2" i="392"/>
  <c r="R4" i="379"/>
  <c r="B2" i="378" l="1"/>
  <c r="B2" i="384"/>
  <c r="B2" i="375"/>
  <c r="B2" i="376"/>
  <c r="B2" i="387"/>
  <c r="B2" i="380"/>
  <c r="B2" i="383"/>
  <c r="B2" i="379"/>
  <c r="B2" i="391"/>
  <c r="B2" i="385"/>
  <c r="AB184" i="307" l="1"/>
  <c r="AB183" i="307"/>
  <c r="AB182" i="307"/>
  <c r="AB181" i="307"/>
  <c r="AB180" i="307"/>
  <c r="AB179" i="307"/>
  <c r="AB178" i="307"/>
  <c r="AB177" i="307"/>
  <c r="AB176" i="307"/>
  <c r="AB175" i="307"/>
  <c r="AB174" i="307"/>
  <c r="AB173" i="307"/>
  <c r="AB172" i="307"/>
  <c r="AB171" i="307"/>
  <c r="AB170" i="307"/>
  <c r="AB169" i="307"/>
  <c r="AB168" i="307"/>
  <c r="AB167" i="307"/>
  <c r="AB166" i="307"/>
  <c r="AB165" i="307"/>
  <c r="AB164" i="307"/>
  <c r="AB163" i="307"/>
  <c r="AB162" i="307"/>
  <c r="AB161" i="307"/>
  <c r="AB160" i="307"/>
  <c r="AB159" i="307"/>
  <c r="AB158" i="307"/>
  <c r="AB157" i="307"/>
  <c r="AB156" i="307"/>
  <c r="AB155" i="307"/>
  <c r="AB154" i="307"/>
  <c r="AB153" i="307"/>
  <c r="AB152" i="307"/>
  <c r="AB151" i="307"/>
  <c r="AB150" i="307"/>
  <c r="AB149" i="307"/>
  <c r="AB148" i="307"/>
  <c r="AB147" i="307"/>
  <c r="AB146" i="307"/>
  <c r="AB145" i="307"/>
  <c r="AB144" i="307"/>
  <c r="AB143" i="307"/>
  <c r="AB142" i="307"/>
  <c r="AB141" i="307"/>
  <c r="AB140" i="307"/>
  <c r="AB139" i="307"/>
  <c r="AB138" i="307"/>
  <c r="AB137" i="307"/>
  <c r="AB136" i="307"/>
  <c r="AB135" i="307"/>
  <c r="AB134" i="307"/>
  <c r="AB133" i="307"/>
  <c r="AB132" i="307"/>
  <c r="AB131" i="307"/>
  <c r="AB130" i="307"/>
  <c r="AB129" i="307"/>
  <c r="AB128" i="307"/>
  <c r="AB127" i="307"/>
  <c r="AB126" i="307"/>
  <c r="AB125" i="307"/>
  <c r="AB124" i="307"/>
  <c r="AB123" i="307"/>
  <c r="AB122" i="307"/>
  <c r="AB121" i="307"/>
  <c r="AB120" i="307"/>
  <c r="AB119" i="307"/>
  <c r="AB118" i="307"/>
  <c r="AB117" i="307"/>
  <c r="AB116" i="307"/>
  <c r="AB115" i="307"/>
  <c r="AB114" i="307"/>
  <c r="AB113" i="307"/>
  <c r="AB112" i="307"/>
  <c r="AB111" i="307"/>
  <c r="AB110" i="307"/>
  <c r="AB109" i="307"/>
  <c r="AB108" i="307"/>
  <c r="AB107" i="307"/>
  <c r="AB106" i="307"/>
  <c r="AB105" i="307"/>
  <c r="AB104" i="307"/>
  <c r="AB103" i="307"/>
  <c r="AB102" i="307"/>
  <c r="AB101" i="307"/>
  <c r="AB100" i="307"/>
  <c r="AB99" i="307"/>
  <c r="AB98" i="307"/>
  <c r="AB97" i="307"/>
  <c r="AB96" i="307"/>
  <c r="AB95" i="307"/>
  <c r="AB94" i="307"/>
  <c r="AB93" i="307"/>
  <c r="AB92" i="307"/>
  <c r="AB91" i="307"/>
  <c r="AB90" i="307"/>
  <c r="AB89" i="307"/>
  <c r="AB88" i="307"/>
  <c r="AB87" i="307"/>
  <c r="AB86" i="307"/>
  <c r="AB85" i="307"/>
  <c r="AB84" i="307"/>
  <c r="AB83" i="307"/>
  <c r="AB82" i="307"/>
  <c r="AB81" i="307"/>
  <c r="AB80" i="307"/>
  <c r="AB79" i="307"/>
  <c r="AB78" i="307"/>
  <c r="AB77" i="307"/>
  <c r="AB76" i="307"/>
  <c r="AB75" i="307"/>
  <c r="AB74" i="307"/>
  <c r="AB73" i="307"/>
  <c r="AB72" i="307"/>
  <c r="AB71" i="307"/>
  <c r="AB70" i="307"/>
  <c r="AB69" i="307"/>
  <c r="AB68" i="307"/>
  <c r="AB67" i="307"/>
  <c r="AB66" i="307"/>
  <c r="AB65" i="307"/>
  <c r="AB64" i="307"/>
  <c r="AB63" i="307"/>
  <c r="AB62" i="307"/>
  <c r="AB61" i="307"/>
  <c r="AB60" i="307"/>
  <c r="AB59" i="307"/>
  <c r="AB58" i="307"/>
  <c r="AB57" i="307"/>
  <c r="AB56" i="307"/>
  <c r="AB55" i="307"/>
  <c r="AB54" i="307"/>
  <c r="AB53" i="307"/>
  <c r="AB52" i="307"/>
  <c r="AB51" i="307"/>
  <c r="AB50" i="307"/>
  <c r="AB49" i="307"/>
  <c r="AB48" i="307"/>
  <c r="AB47" i="307"/>
  <c r="AB46" i="307"/>
  <c r="AB45" i="307"/>
  <c r="AB44" i="307"/>
  <c r="AB43" i="307"/>
  <c r="AB42" i="307"/>
  <c r="AB41" i="307"/>
  <c r="AB40" i="307"/>
  <c r="AB39" i="307"/>
  <c r="AB38" i="307"/>
  <c r="AB37" i="307"/>
  <c r="AB36" i="307"/>
  <c r="AB35" i="307"/>
  <c r="AB34" i="307"/>
  <c r="AB33" i="307"/>
  <c r="AB32" i="307"/>
  <c r="AB31" i="307"/>
  <c r="AB30" i="307"/>
  <c r="AB29" i="307"/>
  <c r="AB28" i="307"/>
  <c r="AB27" i="307"/>
  <c r="AB26" i="307"/>
  <c r="AB25" i="307"/>
  <c r="AB24" i="307"/>
  <c r="AB23" i="307"/>
  <c r="AB22" i="307"/>
  <c r="AB21" i="307"/>
  <c r="AB20" i="307"/>
  <c r="AB19" i="307"/>
  <c r="AB18" i="307"/>
  <c r="AB17" i="307"/>
  <c r="AB16" i="307"/>
  <c r="AB15" i="307"/>
  <c r="AB14" i="307"/>
  <c r="AB13" i="307"/>
  <c r="AB12" i="307"/>
  <c r="AB11" i="307"/>
  <c r="AB10" i="307"/>
  <c r="AB9" i="307"/>
  <c r="AB8" i="307"/>
  <c r="AB7" i="307"/>
  <c r="AB6" i="307"/>
  <c r="AB5" i="307"/>
  <c r="AB4" i="307"/>
  <c r="AB3" i="307"/>
  <c r="AF15" i="372" l="1"/>
  <c r="K14" i="372"/>
  <c r="AF12" i="372"/>
  <c r="J8" i="339" l="1"/>
  <c r="C5" i="339"/>
  <c r="L3" i="339"/>
  <c r="B6" i="338" l="1"/>
  <c r="B12" i="73" l="1"/>
  <c r="D6" i="337"/>
  <c r="B2" i="337"/>
  <c r="E6" i="337" l="1"/>
  <c r="F6" i="337" l="1"/>
  <c r="G6" i="337" l="1"/>
  <c r="H6" i="337" l="1"/>
  <c r="I6" i="337" l="1"/>
  <c r="J6" i="337" l="1"/>
  <c r="K6" i="337" l="1"/>
  <c r="L6" i="337" l="1"/>
  <c r="M6" i="337" l="1"/>
  <c r="D6" i="336" l="1"/>
  <c r="B2" i="336"/>
  <c r="E6" i="336" l="1"/>
  <c r="F6" i="336"/>
  <c r="G6" i="336" s="1"/>
  <c r="H6" i="336" l="1"/>
  <c r="I6" i="336" l="1"/>
  <c r="J6" i="336" l="1"/>
  <c r="K6" i="336" l="1"/>
  <c r="L6" i="336" l="1"/>
  <c r="M6" i="336" l="1"/>
  <c r="H215" i="30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ykim6</author>
  </authors>
  <commentList>
    <comment ref="A1" authorId="0" shapeId="0" xr:uid="{20C3FD57-22B4-45A1-B0E3-2D1C885CE48E}">
      <text>
        <r>
          <rPr>
            <b/>
            <sz val="9"/>
            <color indexed="81"/>
            <rFont val="Tahoma"/>
            <family val="2"/>
          </rPr>
          <t>ykim6:</t>
        </r>
        <r>
          <rPr>
            <sz val="9"/>
            <color indexed="81"/>
            <rFont val="Tahoma"/>
            <family val="2"/>
          </rPr>
          <t xml:space="preserve">
</t>
        </r>
      </text>
    </comment>
  </commentList>
</comments>
</file>

<file path=xl/sharedStrings.xml><?xml version="1.0" encoding="utf-8"?>
<sst xmlns="http://schemas.openxmlformats.org/spreadsheetml/2006/main" count="8330" uniqueCount="1009">
  <si>
    <t>International Monetary Fund</t>
  </si>
  <si>
    <t>Fiscal Affairs Department</t>
  </si>
  <si>
    <t>Database</t>
  </si>
  <si>
    <r>
      <rPr>
        <u/>
        <sz val="11"/>
        <rFont val="Times New Roman"/>
        <family val="1"/>
      </rPr>
      <t>Disclaimer:</t>
    </r>
    <r>
      <rPr>
        <sz val="11"/>
        <rFont val="Times New Roman"/>
        <family val="1"/>
      </rPr>
      <t xml:space="preserve"> Should there be any discrepancies with the print version, the latter represents the official version.</t>
    </r>
  </si>
  <si>
    <t xml:space="preserve">In case of questions, please contact: </t>
  </si>
  <si>
    <t>fiscalmonitor@imf.org</t>
  </si>
  <si>
    <t>Australia</t>
  </si>
  <si>
    <t>Austria</t>
  </si>
  <si>
    <t>Belgium</t>
  </si>
  <si>
    <t>Canada</t>
  </si>
  <si>
    <t>Czech Republic</t>
  </si>
  <si>
    <t>Denmark</t>
  </si>
  <si>
    <t>Estonia</t>
  </si>
  <si>
    <t>Finland</t>
  </si>
  <si>
    <t>France</t>
  </si>
  <si>
    <t>Germany</t>
  </si>
  <si>
    <t>Greece</t>
  </si>
  <si>
    <t>Ireland</t>
  </si>
  <si>
    <t>Israel</t>
  </si>
  <si>
    <t>Italy</t>
  </si>
  <si>
    <t>Japan</t>
  </si>
  <si>
    <t>Korea</t>
  </si>
  <si>
    <t>Luxembourg</t>
  </si>
  <si>
    <t>Netherlands</t>
  </si>
  <si>
    <t>New Zealand</t>
  </si>
  <si>
    <t>Norway</t>
  </si>
  <si>
    <t>Portugal</t>
  </si>
  <si>
    <t>Slovak Republic</t>
  </si>
  <si>
    <t>Slovenia</t>
  </si>
  <si>
    <t>Spain</t>
  </si>
  <si>
    <t>Sweden</t>
  </si>
  <si>
    <t>Switzerland</t>
  </si>
  <si>
    <t>United Kingdom</t>
  </si>
  <si>
    <t>United States</t>
  </si>
  <si>
    <t>Sub-Saharan Africa</t>
  </si>
  <si>
    <t>United Arab Emirates</t>
  </si>
  <si>
    <t>Saudi Arabia</t>
  </si>
  <si>
    <t>Qatar</t>
  </si>
  <si>
    <t>Oman</t>
  </si>
  <si>
    <t>Libya</t>
  </si>
  <si>
    <t>Kuwait</t>
  </si>
  <si>
    <t>Kazakhstan</t>
  </si>
  <si>
    <t>Azerbaijan</t>
  </si>
  <si>
    <t>Algeria</t>
  </si>
  <si>
    <t>Euro Area</t>
  </si>
  <si>
    <t>Guinea</t>
  </si>
  <si>
    <t>…</t>
  </si>
  <si>
    <r>
      <t>United States</t>
    </r>
    <r>
      <rPr>
        <vertAlign val="superscript"/>
        <sz val="9"/>
        <rFont val="Arial"/>
        <family val="2"/>
      </rPr>
      <t>1</t>
    </r>
  </si>
  <si>
    <t>Others</t>
  </si>
  <si>
    <t>Asia</t>
  </si>
  <si>
    <t>China</t>
  </si>
  <si>
    <t>India</t>
  </si>
  <si>
    <t>Europe</t>
  </si>
  <si>
    <t>Russia</t>
  </si>
  <si>
    <t>Turkey</t>
  </si>
  <si>
    <t>Latin America</t>
  </si>
  <si>
    <t>Brazil</t>
  </si>
  <si>
    <t>Mexico</t>
  </si>
  <si>
    <t>MENAP</t>
  </si>
  <si>
    <t>South Africa</t>
  </si>
  <si>
    <t>...</t>
  </si>
  <si>
    <t>Oil Producers</t>
  </si>
  <si>
    <t>Gross Debt</t>
  </si>
  <si>
    <r>
      <t>Canada</t>
    </r>
    <r>
      <rPr>
        <vertAlign val="superscript"/>
        <sz val="9"/>
        <rFont val="Arial"/>
        <family val="2"/>
      </rPr>
      <t>1</t>
    </r>
  </si>
  <si>
    <t>Iceland</t>
  </si>
  <si>
    <t>Lithuania</t>
  </si>
  <si>
    <t>Malta</t>
  </si>
  <si>
    <t>Argentina</t>
  </si>
  <si>
    <t>Chile</t>
  </si>
  <si>
    <t>Colombia</t>
  </si>
  <si>
    <t>Croatia</t>
  </si>
  <si>
    <t>Dominican Republic</t>
  </si>
  <si>
    <t>Ecuador</t>
  </si>
  <si>
    <r>
      <t>Egypt</t>
    </r>
    <r>
      <rPr>
        <vertAlign val="superscript"/>
        <sz val="9"/>
        <rFont val="Arial"/>
        <family val="2"/>
      </rPr>
      <t>1</t>
    </r>
  </si>
  <si>
    <t>Hungary</t>
  </si>
  <si>
    <t>Indonesia</t>
  </si>
  <si>
    <t>Malaysia</t>
  </si>
  <si>
    <t>Morocco</t>
  </si>
  <si>
    <t>Pakistan</t>
  </si>
  <si>
    <t>Peru</t>
  </si>
  <si>
    <t>Philippines</t>
  </si>
  <si>
    <t>Poland</t>
  </si>
  <si>
    <t>Romania</t>
  </si>
  <si>
    <t>Sri Lanka</t>
  </si>
  <si>
    <t>Thailand</t>
  </si>
  <si>
    <t>Ukraine</t>
  </si>
  <si>
    <t>Uruguay</t>
  </si>
  <si>
    <t>Average</t>
  </si>
  <si>
    <t>Cyprus</t>
  </si>
  <si>
    <t>Hong Kong SAR</t>
  </si>
  <si>
    <t>Latvia</t>
  </si>
  <si>
    <t>Singapore</t>
  </si>
  <si>
    <t>Bangladesh</t>
  </si>
  <si>
    <t>Benin</t>
  </si>
  <si>
    <t>Bolivia</t>
  </si>
  <si>
    <t>Burkina Faso</t>
  </si>
  <si>
    <t>Cambodia</t>
  </si>
  <si>
    <t>Chad</t>
  </si>
  <si>
    <t>Democratic Republic of the Congo</t>
  </si>
  <si>
    <t>Republic of Congo</t>
  </si>
  <si>
    <t>Côte d'Ivoire</t>
  </si>
  <si>
    <t>Ethiopia</t>
  </si>
  <si>
    <t>Ghana</t>
  </si>
  <si>
    <t>Haiti</t>
  </si>
  <si>
    <t>Iran</t>
  </si>
  <si>
    <t>Kenya</t>
  </si>
  <si>
    <t>Madagascar</t>
  </si>
  <si>
    <t>Moldova</t>
  </si>
  <si>
    <t>Mongolia</t>
  </si>
  <si>
    <t>Mozambique</t>
  </si>
  <si>
    <t>Niger</t>
  </si>
  <si>
    <t>Papua New Guinea</t>
  </si>
  <si>
    <t>Rwanda</t>
  </si>
  <si>
    <t>Sudan</t>
  </si>
  <si>
    <t>Tanzania</t>
  </si>
  <si>
    <t>Uganda</t>
  </si>
  <si>
    <t>Uzbekistan</t>
  </si>
  <si>
    <t>Venezuela</t>
  </si>
  <si>
    <t>Yemen</t>
  </si>
  <si>
    <r>
      <t>Ireland</t>
    </r>
    <r>
      <rPr>
        <vertAlign val="superscript"/>
        <sz val="9"/>
        <rFont val="Arial"/>
        <family val="2"/>
      </rPr>
      <t>1</t>
    </r>
  </si>
  <si>
    <r>
      <t>Spain</t>
    </r>
    <r>
      <rPr>
        <vertAlign val="superscript"/>
        <sz val="9"/>
        <rFont val="Arial"/>
        <family val="2"/>
      </rPr>
      <t>1</t>
    </r>
  </si>
  <si>
    <t>G7</t>
  </si>
  <si>
    <t>G20 Advanced</t>
  </si>
  <si>
    <r>
      <t>Hong Kong SAR</t>
    </r>
    <r>
      <rPr>
        <vertAlign val="superscript"/>
        <sz val="9"/>
        <rFont val="Arial"/>
        <family val="2"/>
      </rPr>
      <t>1</t>
    </r>
  </si>
  <si>
    <r>
      <t>Australia</t>
    </r>
    <r>
      <rPr>
        <vertAlign val="superscript"/>
        <sz val="9"/>
        <rFont val="Arial"/>
        <family val="2"/>
      </rPr>
      <t>1</t>
    </r>
  </si>
  <si>
    <t>Angola</t>
  </si>
  <si>
    <t>Belarus</t>
  </si>
  <si>
    <t>G20 Emerging</t>
  </si>
  <si>
    <r>
      <t>Chile</t>
    </r>
    <r>
      <rPr>
        <vertAlign val="superscript"/>
        <sz val="9"/>
        <rFont val="Arial"/>
        <family val="2"/>
      </rPr>
      <t>1</t>
    </r>
  </si>
  <si>
    <r>
      <t>Egypt</t>
    </r>
    <r>
      <rPr>
        <vertAlign val="superscript"/>
        <sz val="9"/>
        <rFont val="Arial"/>
        <family val="2"/>
      </rPr>
      <t>2</t>
    </r>
  </si>
  <si>
    <r>
      <t>Peru</t>
    </r>
    <r>
      <rPr>
        <vertAlign val="superscript"/>
        <sz val="9"/>
        <rFont val="Arial"/>
        <family val="2"/>
      </rPr>
      <t>1</t>
    </r>
  </si>
  <si>
    <r>
      <t>Brazil</t>
    </r>
    <r>
      <rPr>
        <vertAlign val="superscript"/>
        <sz val="9"/>
        <rFont val="Arial"/>
        <family val="2"/>
      </rPr>
      <t>1</t>
    </r>
  </si>
  <si>
    <t>Cameroon</t>
  </si>
  <si>
    <t>Honduras</t>
  </si>
  <si>
    <t>Kyrgyz Republic</t>
  </si>
  <si>
    <t>Lao P.D.R.</t>
  </si>
  <si>
    <t>Mali</t>
  </si>
  <si>
    <t>Myanmar</t>
  </si>
  <si>
    <t>Nepal</t>
  </si>
  <si>
    <t>Nicaragua</t>
  </si>
  <si>
    <t>Nigeria</t>
  </si>
  <si>
    <t>Senegal</t>
  </si>
  <si>
    <t>Tajikistan</t>
  </si>
  <si>
    <t>Vietnam</t>
  </si>
  <si>
    <t>Zambia</t>
  </si>
  <si>
    <t>Zimbabwe</t>
  </si>
  <si>
    <r>
      <t>Overall Fiscal Balance</t>
    </r>
    <r>
      <rPr>
        <b/>
        <vertAlign val="superscript"/>
        <sz val="10"/>
        <color theme="1"/>
        <rFont val="Arial"/>
        <family val="2"/>
      </rPr>
      <t>1</t>
    </r>
  </si>
  <si>
    <t>Cyclically Adjusted Balance</t>
  </si>
  <si>
    <t>Coverage</t>
  </si>
  <si>
    <t>Accounting 
Practice</t>
  </si>
  <si>
    <t>Aggregate</t>
  </si>
  <si>
    <t>Subsectors</t>
  </si>
  <si>
    <t>CG</t>
  </si>
  <si>
    <t>C</t>
  </si>
  <si>
    <t>GG</t>
  </si>
  <si>
    <t>NFPS</t>
  </si>
  <si>
    <t>PS</t>
  </si>
  <si>
    <t>Egypt</t>
  </si>
  <si>
    <t>CG,LG,SS</t>
  </si>
  <si>
    <t>CG,SG,LG,SS</t>
  </si>
  <si>
    <t>Accounting Practice</t>
  </si>
  <si>
    <t>Table of Contents</t>
  </si>
  <si>
    <t>Boxes</t>
  </si>
  <si>
    <t>Methodological and Statistical Appendix</t>
  </si>
  <si>
    <r>
      <rPr>
        <vertAlign val="superscript"/>
        <sz val="9"/>
        <color theme="1"/>
        <rFont val="Arial"/>
        <family val="2"/>
      </rPr>
      <t xml:space="preserve">1 </t>
    </r>
    <r>
      <rPr>
        <sz val="9"/>
        <color theme="1"/>
        <rFont val="Arial"/>
        <family val="2"/>
      </rPr>
      <t>Gross debt refers to the nonfinancial public sector, excluding Eletrobras and Petrobras, and includes sovereign debt held on the balance sheet of the central bank.</t>
    </r>
  </si>
  <si>
    <t>Congo, Republic of</t>
  </si>
  <si>
    <t>year</t>
  </si>
  <si>
    <t>CAN</t>
  </si>
  <si>
    <t>AUS</t>
  </si>
  <si>
    <t>IDN</t>
  </si>
  <si>
    <t>Figures</t>
  </si>
  <si>
    <t>FIN</t>
  </si>
  <si>
    <t>FRA</t>
  </si>
  <si>
    <t>GRC</t>
  </si>
  <si>
    <t>ITA</t>
  </si>
  <si>
    <t>JPN</t>
  </si>
  <si>
    <t>SVN</t>
  </si>
  <si>
    <t>ESP</t>
  </si>
  <si>
    <t>AUT</t>
  </si>
  <si>
    <t>BEL</t>
  </si>
  <si>
    <t>DNK</t>
  </si>
  <si>
    <t>NLD</t>
  </si>
  <si>
    <t>PRT</t>
  </si>
  <si>
    <t>GBR</t>
  </si>
  <si>
    <t>USA</t>
  </si>
  <si>
    <t>NZL</t>
  </si>
  <si>
    <t>DEU</t>
  </si>
  <si>
    <t>Emerging Market and Middle-Income Economies</t>
  </si>
  <si>
    <t>Low-Income Developing Countries</t>
  </si>
  <si>
    <t>LUX</t>
  </si>
  <si>
    <t>ISR</t>
  </si>
  <si>
    <t>LTU</t>
  </si>
  <si>
    <t>CHE</t>
  </si>
  <si>
    <t>LVA</t>
  </si>
  <si>
    <t>SVK</t>
  </si>
  <si>
    <t>Tables</t>
  </si>
  <si>
    <t>(Percent of GDP)</t>
  </si>
  <si>
    <t>Advanced Economies</t>
  </si>
  <si>
    <t>Emerging and Middle-Income Asia</t>
  </si>
  <si>
    <t>Emerging and Middle-Income Europe</t>
  </si>
  <si>
    <t>Emerging and Middle-Income Latin America</t>
  </si>
  <si>
    <t>Emerging and Middle-Income Middle East and North Africa and Pakistan</t>
  </si>
  <si>
    <t>(Percent of potential GDP)</t>
  </si>
  <si>
    <t>G-7</t>
  </si>
  <si>
    <t>Advanced G-20</t>
  </si>
  <si>
    <r>
      <t>1</t>
    </r>
    <r>
      <rPr>
        <sz val="9"/>
        <color theme="1"/>
        <rFont val="Arial"/>
        <family val="2"/>
      </rPr>
      <t xml:space="preserve"> Data include financial sector support. For Cyprus, 2014 and 2015 balances exclude financial sector support.</t>
    </r>
  </si>
  <si>
    <t>Table A1. Advanced Economies: General Government Overall Balance, 2007–21
(Percent of GDP)</t>
  </si>
  <si>
    <t>Table A2. Advanced Economies: General Government Primary Balance, 2007–21
(Percent of GDP)</t>
  </si>
  <si>
    <t>Table A3. Advanced Economies: General Government Cyclically Adjusted Balance, 2007–21
(Percent of potential GDP)</t>
  </si>
  <si>
    <t>Table A4. Advanced Economies: General Government Cyclically Adjusted Primary Balance, 2007–21
(Percent of potential GDP)</t>
  </si>
  <si>
    <t>Table A5. Advanced Economies: General Government Revenue, 2007–21
(Percent of GDP)</t>
  </si>
  <si>
    <t>Table A6. Advanced Economies: General Government Expenditure, 2007–21 
(Percent of GDP)</t>
  </si>
  <si>
    <t>Table A7. Advanced Economies: General Government Gross Debt, 2007–21
(Percent of GDP)</t>
  </si>
  <si>
    <t>Table A8. Advanced Economies: General Government Net Debt, 2007–21
(Percent of GDP)</t>
  </si>
  <si>
    <t>Emerging G-20</t>
  </si>
  <si>
    <t>Table A9. Emerging Market and Middle-Income Economies: General Government Overall Balance, 2007–21
(Percent of GDP)</t>
  </si>
  <si>
    <t>Table A10. Emerging Market and Middle-Income Economies: General Government Primary Balance, 2007–21
(Percent of GDP)</t>
  </si>
  <si>
    <t>Table A11. Emerging Market and Middle-Income Economies: General Government Cyclically Adjusted Balance, 2007–21
(Percent of potential GDP)</t>
  </si>
  <si>
    <t>Table A12. Emerging Market and Middle-Income Economies: General Government Cyclically Adjusted Primary Balance, 2007–21  
(Percent of potential GDP)</t>
  </si>
  <si>
    <t>Table A13. Emerging Market and Middle-Income Economies: General Government Revenue, 2007–21
(Percent of GDP)</t>
  </si>
  <si>
    <t>Table A14. Emerging Market and Middle-Income Economies: General Government Expenditure, 2007–21
(Percent of GDP)</t>
  </si>
  <si>
    <t>Table A15. Emerging Market and Middle-Income Economies: General Government Gross Debt, 2007–21
(Percent of GDP)</t>
  </si>
  <si>
    <t>Table A16. Emerging Market and Middle-Income Economies: General Government Net Debt, 2007–21
(Percent of GDP)</t>
  </si>
  <si>
    <t>Congo, Democratic Republic of the</t>
  </si>
  <si>
    <t>Low-Income Developing Oil Producers</t>
  </si>
  <si>
    <t>Low-Income Developing Asia</t>
  </si>
  <si>
    <t>Low-Income Developing Latin America</t>
  </si>
  <si>
    <t>Low-Income Developing Sub-Saharan Africa</t>
  </si>
  <si>
    <t>Low-Income Developing Others</t>
  </si>
  <si>
    <t>Table A17. Low-Income Developing Countries: General Government Overall Balance, 2007–21
(Percent of GDP)</t>
  </si>
  <si>
    <t>Table A18. Low-Income Developing Countries: General Government Primary Balance, 2007–21 
(Percent of GDP)</t>
  </si>
  <si>
    <t>Table A19. Low-Income Developing Countries: General Government Revenue, 2007–21
(Percent of GDP)</t>
  </si>
  <si>
    <t>Table A20. Low-Income Developing Countries: General Government Expenditure, 2007–21 
(Percent of GDP)</t>
  </si>
  <si>
    <t>Table A21. Low-Income Developing Countries: General Government Gross Debt, 2007–21
(Percent of GDP)</t>
  </si>
  <si>
    <t>Table A22. Low-Income Developing Countries: General Government Net Debt, 2007–21 
(Percent of GDP)</t>
  </si>
  <si>
    <t>(Percent of GDP, except where otherwise indicated)</t>
  </si>
  <si>
    <t>Health Care Spending Change, 2015–30</t>
  </si>
  <si>
    <t>Precrisis Overall Balance, 
2000–07</t>
  </si>
  <si>
    <t xml:space="preserve">Health Care Spending Change, 2015–30
</t>
  </si>
  <si>
    <t>Table B. Advanced Economies: Definition and Coverage of Fiscal Monitor Data</t>
  </si>
  <si>
    <t>Table C. Emerging Market and Middle-Income Economies: Definition and Coverage of Fiscal Monitor Data</t>
  </si>
  <si>
    <t>Table D. Low-Income Developing Countries: Definition and Coverage of Fiscal Monitor Data</t>
  </si>
  <si>
    <t>Country</t>
  </si>
  <si>
    <t>KOR</t>
  </si>
  <si>
    <t>PAK</t>
  </si>
  <si>
    <t>IND</t>
  </si>
  <si>
    <t>MEX</t>
  </si>
  <si>
    <t>BRA</t>
  </si>
  <si>
    <t>BGD</t>
  </si>
  <si>
    <r>
      <t>1</t>
    </r>
    <r>
      <rPr>
        <sz val="9"/>
        <color theme="1"/>
        <rFont val="Arial"/>
        <family val="2"/>
      </rPr>
      <t xml:space="preserve"> Data include financial sector support. For Cyprus, 2014 and 2015 balances exclude financial sector support.</t>
    </r>
    <r>
      <rPr>
        <vertAlign val="superscript"/>
        <sz val="9"/>
        <color theme="1"/>
        <rFont val="Arial"/>
        <family val="2"/>
      </rPr>
      <t/>
    </r>
  </si>
  <si>
    <r>
      <t>Norway</t>
    </r>
    <r>
      <rPr>
        <vertAlign val="superscript"/>
        <sz val="9"/>
        <rFont val="Arial"/>
        <family val="2"/>
      </rPr>
      <t>1</t>
    </r>
  </si>
  <si>
    <r>
      <t>Sweden</t>
    </r>
    <r>
      <rPr>
        <vertAlign val="superscript"/>
        <sz val="9"/>
        <rFont val="Arial"/>
        <family val="2"/>
      </rPr>
      <t>1</t>
    </r>
  </si>
  <si>
    <r>
      <t>Switzerland</t>
    </r>
    <r>
      <rPr>
        <vertAlign val="superscript"/>
        <sz val="9"/>
        <rFont val="Arial"/>
        <family val="2"/>
      </rPr>
      <t>1</t>
    </r>
  </si>
  <si>
    <r>
      <t>United Kingdom</t>
    </r>
    <r>
      <rPr>
        <vertAlign val="superscript"/>
        <sz val="9"/>
        <rFont val="Arial"/>
        <family val="2"/>
      </rPr>
      <t>1</t>
    </r>
  </si>
  <si>
    <t>ccode</t>
  </si>
  <si>
    <t>EMMIEs</t>
  </si>
  <si>
    <t>LIDCs</t>
  </si>
  <si>
    <t/>
  </si>
  <si>
    <t>CZE</t>
  </si>
  <si>
    <t>EST</t>
  </si>
  <si>
    <t>ISL</t>
  </si>
  <si>
    <t>IRL</t>
  </si>
  <si>
    <t>NOR</t>
  </si>
  <si>
    <t>SWE</t>
  </si>
  <si>
    <t>AEs</t>
  </si>
  <si>
    <t>CYP</t>
  </si>
  <si>
    <t>MLT</t>
  </si>
  <si>
    <r>
      <rPr>
        <vertAlign val="superscript"/>
        <sz val="8"/>
        <rFont val="Arial"/>
        <family val="2"/>
      </rPr>
      <t>2</t>
    </r>
    <r>
      <rPr>
        <sz val="8"/>
        <rFont val="Arial"/>
        <family val="2"/>
      </rPr>
      <t xml:space="preserve"> Including financial sector support.</t>
    </r>
  </si>
  <si>
    <t>Source: IMF staff estimates and projections.</t>
  </si>
  <si>
    <t>World</t>
  </si>
  <si>
    <t>Memorandum</t>
  </si>
  <si>
    <t xml:space="preserve"> Excluding MENAP Oil Producers</t>
  </si>
  <si>
    <r>
      <t>Spain</t>
    </r>
    <r>
      <rPr>
        <vertAlign val="superscript"/>
        <sz val="9"/>
        <rFont val="Arial"/>
        <family val="2"/>
      </rPr>
      <t>2</t>
    </r>
  </si>
  <si>
    <t>Projections</t>
  </si>
  <si>
    <r>
      <rPr>
        <vertAlign val="superscript"/>
        <sz val="8"/>
        <rFont val="Arial"/>
        <family val="2"/>
      </rPr>
      <t>1</t>
    </r>
    <r>
      <rPr>
        <sz val="8"/>
        <rFont val="Arial"/>
        <family val="2"/>
      </rPr>
      <t xml:space="preserve"> For cross-country comparability, gross and net debt levels reported by national statistical agencies for countries that have adopted the 2008 System of National Accounts (Australia, Canada, Hong Kong SAR, United States) are adjusted to exclude unfunded pension liabilities of government employees’ defined-benefit pension plans.</t>
    </r>
  </si>
  <si>
    <r>
      <t>Net Debt</t>
    </r>
    <r>
      <rPr>
        <sz val="9"/>
        <rFont val="Arial"/>
        <family val="2"/>
      </rPr>
      <t/>
    </r>
  </si>
  <si>
    <t>Excluding MENAP Oil Producers</t>
  </si>
  <si>
    <r>
      <t>Valuation of Debt</t>
    </r>
    <r>
      <rPr>
        <b/>
        <vertAlign val="superscript"/>
        <sz val="10"/>
        <color theme="1"/>
        <rFont val="Arial"/>
        <family val="2"/>
      </rPr>
      <t>2</t>
    </r>
  </si>
  <si>
    <r>
      <rPr>
        <vertAlign val="superscript"/>
        <sz val="9"/>
        <color theme="1"/>
        <rFont val="Arial"/>
        <family val="2"/>
      </rPr>
      <t>2</t>
    </r>
    <r>
      <rPr>
        <sz val="9"/>
        <color theme="1"/>
        <rFont val="Arial"/>
        <family val="2"/>
      </rPr>
      <t xml:space="preserve"> Nominal  = debt securities are valued at their nominal values, that is, the nominal value of a debt instrument at any moment in time is the amount that the debtor owes to the creditor. Face = undiscounted amount of principal to be repaid at (or before) maturity. The use of face value as a proxy for nominal value in measuring the gross debt position can result in an inconsistent approach across all instruments and is not recommended, unless nominal and market values are not available. Current market = debt securities are valued at market prices; insurance, pension, and standardized guarantee schemes are valued according to principles that are equivalent to market valuation; and all other debt instruments are valued at nominal prices, which are considered to be the best generally available proxies of their market prices.</t>
    </r>
  </si>
  <si>
    <t>Nominal</t>
  </si>
  <si>
    <r>
      <t>Belarus</t>
    </r>
    <r>
      <rPr>
        <vertAlign val="superscript"/>
        <sz val="9"/>
        <rFont val="Arial"/>
        <family val="2"/>
      </rPr>
      <t>3</t>
    </r>
  </si>
  <si>
    <t>Face</t>
  </si>
  <si>
    <r>
      <t>South Africa</t>
    </r>
    <r>
      <rPr>
        <vertAlign val="superscript"/>
        <sz val="9"/>
        <rFont val="Arial"/>
        <family val="2"/>
      </rPr>
      <t>6</t>
    </r>
  </si>
  <si>
    <r>
      <rPr>
        <vertAlign val="superscript"/>
        <sz val="9"/>
        <color theme="1"/>
        <rFont val="Arial"/>
        <family val="2"/>
      </rPr>
      <t>3</t>
    </r>
    <r>
      <rPr>
        <sz val="9"/>
        <color theme="1"/>
        <rFont val="Arial"/>
        <family val="2"/>
      </rPr>
      <t xml:space="preserve"> Gross debt refers to general government public debt, including publicly guaranteed debt.
</t>
    </r>
  </si>
  <si>
    <r>
      <rPr>
        <vertAlign val="superscript"/>
        <sz val="9"/>
        <color theme="1"/>
        <rFont val="Arial"/>
        <family val="2"/>
      </rPr>
      <t>4</t>
    </r>
    <r>
      <rPr>
        <sz val="9"/>
        <color theme="1"/>
        <rFont val="Arial"/>
        <family val="2"/>
      </rPr>
      <t xml:space="preserve"> Gross debt refers to the nonfinancial public sector, excluding Eletrobras and Petrobras, and includes sovereign debt held on the balance sheet of the central bank.
</t>
    </r>
  </si>
  <si>
    <r>
      <rPr>
        <vertAlign val="superscript"/>
        <sz val="9"/>
        <color theme="1"/>
        <rFont val="Arial"/>
        <family val="2"/>
      </rPr>
      <t xml:space="preserve">5 </t>
    </r>
    <r>
      <rPr>
        <sz val="9"/>
        <color theme="1"/>
        <rFont val="Arial"/>
        <family val="2"/>
      </rPr>
      <t>Revenue is recorded on a cash basis and expenditure on an accrual basis.</t>
    </r>
  </si>
  <si>
    <r>
      <rPr>
        <vertAlign val="superscript"/>
        <sz val="9"/>
        <color theme="1"/>
        <rFont val="Arial"/>
        <family val="2"/>
      </rPr>
      <t>7</t>
    </r>
    <r>
      <rPr>
        <sz val="9"/>
        <color theme="1"/>
        <rFont val="Arial"/>
        <family val="2"/>
      </rPr>
      <t xml:space="preserve"> Data for Thailand do not include the debt of specialized financial institutions (SFIs/NMPC) without government guarantee.</t>
    </r>
  </si>
  <si>
    <r>
      <rPr>
        <vertAlign val="superscript"/>
        <sz val="9"/>
        <color theme="1"/>
        <rFont val="Arial"/>
        <family val="2"/>
      </rPr>
      <t>8</t>
    </r>
    <r>
      <rPr>
        <sz val="9"/>
        <color theme="1"/>
        <rFont val="Arial"/>
        <family val="2"/>
      </rPr>
      <t xml:space="preserve"> Gross debt covers banking system claims only.</t>
    </r>
  </si>
  <si>
    <t>Current market</t>
  </si>
  <si>
    <r>
      <t>Ecuador</t>
    </r>
    <r>
      <rPr>
        <vertAlign val="superscript"/>
        <sz val="9"/>
        <rFont val="Arial"/>
        <family val="2"/>
      </rPr>
      <t>2</t>
    </r>
  </si>
  <si>
    <r>
      <t>Egypt</t>
    </r>
    <r>
      <rPr>
        <vertAlign val="superscript"/>
        <sz val="9"/>
        <rFont val="Arial"/>
        <family val="2"/>
      </rPr>
      <t>3</t>
    </r>
  </si>
  <si>
    <t>Maturing Debt</t>
  </si>
  <si>
    <t>Budget Deficit</t>
  </si>
  <si>
    <t>Total Financing Need</t>
  </si>
  <si>
    <r>
      <t>Maturing Debt</t>
    </r>
    <r>
      <rPr>
        <vertAlign val="superscript"/>
        <sz val="9"/>
        <rFont val="Arial"/>
        <family val="2"/>
      </rPr>
      <t>1</t>
    </r>
  </si>
  <si>
    <r>
      <t>United States</t>
    </r>
    <r>
      <rPr>
        <vertAlign val="superscript"/>
        <sz val="9"/>
        <rFont val="Arial"/>
        <family val="2"/>
      </rPr>
      <t>3</t>
    </r>
  </si>
  <si>
    <t xml:space="preserve">Average </t>
  </si>
  <si>
    <t xml:space="preserve">Source: IMF staff estimates and projections. </t>
  </si>
  <si>
    <r>
      <t>Singapore</t>
    </r>
    <r>
      <rPr>
        <vertAlign val="superscript"/>
        <sz val="9"/>
        <rFont val="Arial"/>
        <family val="2"/>
      </rPr>
      <t>7</t>
    </r>
  </si>
  <si>
    <t>AE</t>
  </si>
  <si>
    <t>CPV</t>
  </si>
  <si>
    <t>LIDC</t>
  </si>
  <si>
    <t>AFG</t>
  </si>
  <si>
    <t>CMR</t>
  </si>
  <si>
    <t>KHM</t>
  </si>
  <si>
    <t>NPL</t>
  </si>
  <si>
    <t>MLI</t>
  </si>
  <si>
    <t>BFA</t>
  </si>
  <si>
    <t>UGA</t>
  </si>
  <si>
    <t>SEN</t>
  </si>
  <si>
    <t>PER</t>
  </si>
  <si>
    <t>EGY</t>
  </si>
  <si>
    <t>KEN</t>
  </si>
  <si>
    <t>AGO</t>
  </si>
  <si>
    <t>TZA</t>
  </si>
  <si>
    <t>NER</t>
  </si>
  <si>
    <t>ARG</t>
  </si>
  <si>
    <t>RWA</t>
  </si>
  <si>
    <t>COD</t>
  </si>
  <si>
    <t>05</t>
  </si>
  <si>
    <t>A</t>
  </si>
  <si>
    <r>
      <t>Brazil</t>
    </r>
    <r>
      <rPr>
        <vertAlign val="superscript"/>
        <sz val="9"/>
        <rFont val="Arial"/>
        <family val="2"/>
      </rPr>
      <t>2</t>
    </r>
  </si>
  <si>
    <r>
      <rPr>
        <vertAlign val="superscript"/>
        <sz val="8"/>
        <color theme="1"/>
        <rFont val="Arial"/>
        <family val="2"/>
      </rPr>
      <t>2</t>
    </r>
    <r>
      <rPr>
        <sz val="8"/>
        <color theme="1"/>
        <rFont val="Arial"/>
        <family val="2"/>
      </rPr>
      <t xml:space="preserve"> Gross debt refers to the nonfinancial public sector, excluding Eletrobras and Petrobras, and includes sovereign debt held on the balance sheet of the central bank.
</t>
    </r>
  </si>
  <si>
    <t xml:space="preserve">Japan </t>
  </si>
  <si>
    <r>
      <rPr>
        <vertAlign val="superscript"/>
        <sz val="8"/>
        <rFont val="Arial"/>
        <family val="2"/>
      </rPr>
      <t xml:space="preserve">1 </t>
    </r>
    <r>
      <rPr>
        <sz val="8"/>
        <rFont val="Arial"/>
        <family val="2"/>
      </rPr>
      <t>For cross-country comparability, expenditure and fiscal balances of the United States are adjusted to exclude the imputed interest on unfunded pension liabilities and the imputed compensation of employees, which are counted as expenditures under the 2008 System of National Accounts (2008 SNA) adopted by the United States, but not in countries that have not yet adopted the 2008 SNA. Data for the United States in this table may thus differ from data published by the US Bureau of Economic Analysis.</t>
    </r>
  </si>
  <si>
    <t xml:space="preserve">Sources: Bloomberg Finance L.P.; and IMF staff estimates and projections. </t>
  </si>
  <si>
    <t>Note: For most countries, data on maturing debt refer to central government securities. For some countries, general government deficits are reported on an accrual basis. For country-specific details, see "Data and Conventions", and Table B.</t>
  </si>
  <si>
    <r>
      <t>Uruguay</t>
    </r>
    <r>
      <rPr>
        <vertAlign val="superscript"/>
        <sz val="9"/>
        <rFont val="Arial"/>
        <family val="2"/>
      </rPr>
      <t>1</t>
    </r>
  </si>
  <si>
    <t>COG</t>
  </si>
  <si>
    <t>BEN</t>
  </si>
  <si>
    <t>TCD</t>
  </si>
  <si>
    <t>CIV</t>
  </si>
  <si>
    <t>LKA</t>
  </si>
  <si>
    <t>HRV</t>
  </si>
  <si>
    <t>HUN</t>
  </si>
  <si>
    <t>MYS</t>
  </si>
  <si>
    <t>POL</t>
  </si>
  <si>
    <t>ECU</t>
  </si>
  <si>
    <t>ROM</t>
  </si>
  <si>
    <t>country</t>
  </si>
  <si>
    <t>HKG</t>
  </si>
  <si>
    <t>SGP</t>
  </si>
  <si>
    <t>CHL</t>
  </si>
  <si>
    <t>PHL</t>
  </si>
  <si>
    <t>COL</t>
  </si>
  <si>
    <t>ARE</t>
  </si>
  <si>
    <t>DOM</t>
  </si>
  <si>
    <t>KAZ</t>
  </si>
  <si>
    <t>TUR</t>
  </si>
  <si>
    <t>ZAF</t>
  </si>
  <si>
    <t>OMN</t>
  </si>
  <si>
    <t>URY</t>
  </si>
  <si>
    <t>QAT</t>
  </si>
  <si>
    <t>RUS</t>
  </si>
  <si>
    <t>UKR</t>
  </si>
  <si>
    <t>SAU</t>
  </si>
  <si>
    <t>MAR</t>
  </si>
  <si>
    <t>CHN</t>
  </si>
  <si>
    <t>DZA</t>
  </si>
  <si>
    <t>BLR</t>
  </si>
  <si>
    <t>THA</t>
  </si>
  <si>
    <t>IRN</t>
  </si>
  <si>
    <t>AZE</t>
  </si>
  <si>
    <t>KWT</t>
  </si>
  <si>
    <t>NGA</t>
  </si>
  <si>
    <t>HTI</t>
  </si>
  <si>
    <t>MMR</t>
  </si>
  <si>
    <t>GIN</t>
  </si>
  <si>
    <t>PNG</t>
  </si>
  <si>
    <t>MDG</t>
  </si>
  <si>
    <t>ETH</t>
  </si>
  <si>
    <t>HND</t>
  </si>
  <si>
    <t>LAO</t>
  </si>
  <si>
    <t>TJK</t>
  </si>
  <si>
    <t>ZWE</t>
  </si>
  <si>
    <t>GHA</t>
  </si>
  <si>
    <t>NIC</t>
  </si>
  <si>
    <t>MOZ</t>
  </si>
  <si>
    <t>ZMB</t>
  </si>
  <si>
    <t>SDN</t>
  </si>
  <si>
    <t>YEM</t>
  </si>
  <si>
    <t>VNM</t>
  </si>
  <si>
    <t>MDA</t>
  </si>
  <si>
    <t>UZB</t>
  </si>
  <si>
    <t>KGZ</t>
  </si>
  <si>
    <t>Noncommodity exporters</t>
  </si>
  <si>
    <t>Commodity exporters</t>
  </si>
  <si>
    <t>TLS</t>
  </si>
  <si>
    <t>SOM</t>
  </si>
  <si>
    <t>Total expenditure</t>
  </si>
  <si>
    <t>Interest expense</t>
  </si>
  <si>
    <t>CAF</t>
  </si>
  <si>
    <t>GMB</t>
  </si>
  <si>
    <t>SLE</t>
  </si>
  <si>
    <t>X</t>
  </si>
  <si>
    <t>Y</t>
  </si>
  <si>
    <t>EMMIE</t>
  </si>
  <si>
    <t>Table A23. Advanced Economies: Structural Fiscal Indicators</t>
  </si>
  <si>
    <t>Table A24. Emerging Market and Middle-Income Economies: Structural Fiscal Indicators</t>
  </si>
  <si>
    <t>Table A25. Low-Income Developing Countries: Structural Fiscal Indicators</t>
  </si>
  <si>
    <t>CG,SG,LG,TG</t>
  </si>
  <si>
    <t>CG,SG,SS</t>
  </si>
  <si>
    <t>CG,SS</t>
  </si>
  <si>
    <t>CG,LG</t>
  </si>
  <si>
    <t>CG,SG,LG</t>
  </si>
  <si>
    <t>CG,SG,LG,SS, MPC,NFPC</t>
  </si>
  <si>
    <t>CG,SG,LG,SS, NMPC</t>
  </si>
  <si>
    <t>Mixed</t>
  </si>
  <si>
    <t>CG,SG,LG,SS, NFPC</t>
  </si>
  <si>
    <t>CG,LG,SS,NMPC</t>
  </si>
  <si>
    <t>CG,SG</t>
  </si>
  <si>
    <t>CG,SS,NMPC,NFPC</t>
  </si>
  <si>
    <t>CG,BCG,LG,SS</t>
  </si>
  <si>
    <t>CG,BCG,SG,SS</t>
  </si>
  <si>
    <t>CG,LG,SS,MPC, NFPC</t>
  </si>
  <si>
    <t>BCG,NFPC</t>
  </si>
  <si>
    <t>CB</t>
  </si>
  <si>
    <t>CG,NFPC</t>
  </si>
  <si>
    <t>CG,SG,LG,NFPC</t>
  </si>
  <si>
    <t>Somalia</t>
  </si>
  <si>
    <t>Timor-Leste</t>
  </si>
  <si>
    <r>
      <rPr>
        <vertAlign val="superscript"/>
        <sz val="9"/>
        <color theme="1"/>
        <rFont val="Arial"/>
        <family val="2"/>
      </rPr>
      <t>6</t>
    </r>
    <r>
      <rPr>
        <sz val="9"/>
        <color theme="1"/>
        <rFont val="Arial"/>
        <family val="2"/>
      </rPr>
      <t xml:space="preserve"> Coverage for South Africa is a proxy for general government. It includes the national and provincial governments and certain public entities, while local governments are only partly covered, through the transfers to them.</t>
    </r>
  </si>
  <si>
    <r>
      <t>9</t>
    </r>
    <r>
      <rPr>
        <sz val="9"/>
        <color theme="1"/>
        <rFont val="Arial"/>
        <family val="2"/>
      </rPr>
      <t xml:space="preserve"> The fiscal accounts for 2010–22 correspond to the budgetary central government and Petróleos de Venezuela S.A. (PDVSA), whereas the fiscal accounts for years before 2010 correspond to the budgetary central government, public enterprises (including PDVSA), Instituto Venezolano de los Seguros Sociales (IVSS—social security), and Fondo de Garantía de Depósitos y Protección Bancaria (FOGADE—deposit insurance).</t>
    </r>
  </si>
  <si>
    <r>
      <t>Cyprus</t>
    </r>
    <r>
      <rPr>
        <vertAlign val="superscript"/>
        <sz val="9"/>
        <rFont val="Arial"/>
        <family val="2"/>
      </rPr>
      <t>1</t>
    </r>
  </si>
  <si>
    <r>
      <t>United States</t>
    </r>
    <r>
      <rPr>
        <vertAlign val="superscript"/>
        <sz val="9"/>
        <rFont val="Arial"/>
        <family val="2"/>
      </rPr>
      <t>2</t>
    </r>
  </si>
  <si>
    <r>
      <t>United States</t>
    </r>
    <r>
      <rPr>
        <vertAlign val="superscript"/>
        <sz val="9"/>
        <rFont val="Arial"/>
        <family val="2"/>
      </rPr>
      <t>1, 2</t>
    </r>
  </si>
  <si>
    <t>….</t>
  </si>
  <si>
    <t>Source: IMF staff estimates and projections. Projections are based on staff assessment of current policies (see "Fiscal Policy Assumptions" in text).</t>
  </si>
  <si>
    <t>Note: For country-specific details, see "Data and Conventions" in text, and Table B.</t>
  </si>
  <si>
    <r>
      <rPr>
        <vertAlign val="superscript"/>
        <sz val="9"/>
        <color theme="1"/>
        <rFont val="Arial"/>
        <family val="2"/>
      </rPr>
      <t>2</t>
    </r>
    <r>
      <rPr>
        <sz val="9"/>
        <color theme="1"/>
        <rFont val="Arial"/>
        <family val="2"/>
      </rPr>
      <t xml:space="preserve"> Belgium’s net debt series has been revised to ensure consistency between liabilities and assets. Net debt is defined as gross debt (Maastricht definition) minus assets in the form of currency and deposits, loans, and debt securities.</t>
    </r>
  </si>
  <si>
    <r>
      <rPr>
        <vertAlign val="superscript"/>
        <sz val="9"/>
        <color theme="1"/>
        <rFont val="Arial"/>
        <family val="2"/>
      </rPr>
      <t>3</t>
    </r>
    <r>
      <rPr>
        <sz val="9"/>
        <color theme="1"/>
        <rFont val="Arial"/>
        <family val="2"/>
      </rPr>
      <t xml:space="preserve"> Net debt figures were revised to only include categories of assets corresponding to the categories of liabilities covered by the Maastricht definition of gross debt.</t>
    </r>
  </si>
  <si>
    <r>
      <rPr>
        <vertAlign val="superscript"/>
        <sz val="9"/>
        <color theme="1"/>
        <rFont val="Arial"/>
        <family val="2"/>
      </rPr>
      <t>4</t>
    </r>
    <r>
      <rPr>
        <sz val="9"/>
        <color theme="1"/>
        <rFont val="Arial"/>
        <family val="2"/>
      </rPr>
      <t xml:space="preserve"> Net debt for Iceland is defined as gross debt less currency and deposits.</t>
    </r>
  </si>
  <si>
    <r>
      <rPr>
        <vertAlign val="superscript"/>
        <sz val="9"/>
        <color theme="1"/>
        <rFont val="Arial"/>
        <family val="2"/>
      </rPr>
      <t>5</t>
    </r>
    <r>
      <rPr>
        <sz val="9"/>
        <color theme="1"/>
        <rFont val="Arial"/>
        <family val="2"/>
      </rPr>
      <t xml:space="preserve"> Net debt for Ireland is defined as gross general debt less debt instrument assets, namely, currency and deposits (F2), debt securities (F3), and loans (F4). It was previously defined as general government debt less currency and deposits.</t>
    </r>
  </si>
  <si>
    <r>
      <rPr>
        <vertAlign val="superscript"/>
        <sz val="9"/>
        <color theme="1"/>
        <rFont val="Arial"/>
        <family val="2"/>
      </rPr>
      <t>6</t>
    </r>
    <r>
      <rPr>
        <sz val="9"/>
        <color theme="1"/>
        <rFont val="Arial"/>
        <family val="2"/>
      </rPr>
      <t xml:space="preserve"> Norway's net debt series has been revised because of a change in the net debt calculation by excluding the equity and shares from financial assets and including accounts receivable in the financial assets, following </t>
    </r>
    <r>
      <rPr>
        <i/>
        <sz val="9"/>
        <color theme="1"/>
        <rFont val="Arial"/>
        <family val="2"/>
      </rPr>
      <t>Government Finance Statistics</t>
    </r>
    <r>
      <rPr>
        <sz val="9"/>
        <color theme="1"/>
        <rFont val="Arial"/>
        <family val="2"/>
      </rPr>
      <t xml:space="preserve"> and the Maastricht definition.</t>
    </r>
  </si>
  <si>
    <r>
      <t>Belgium</t>
    </r>
    <r>
      <rPr>
        <vertAlign val="superscript"/>
        <sz val="9"/>
        <rFont val="Arial"/>
        <family val="2"/>
      </rPr>
      <t>2</t>
    </r>
  </si>
  <si>
    <r>
      <t>Finland</t>
    </r>
    <r>
      <rPr>
        <vertAlign val="superscript"/>
        <sz val="9"/>
        <rFont val="Arial"/>
        <family val="2"/>
      </rPr>
      <t>3</t>
    </r>
  </si>
  <si>
    <r>
      <t>Iceland</t>
    </r>
    <r>
      <rPr>
        <vertAlign val="superscript"/>
        <sz val="9"/>
        <rFont val="Arial"/>
        <family val="2"/>
      </rPr>
      <t>4</t>
    </r>
  </si>
  <si>
    <r>
      <t>Ireland</t>
    </r>
    <r>
      <rPr>
        <vertAlign val="superscript"/>
        <sz val="9"/>
        <rFont val="Arial"/>
        <family val="2"/>
      </rPr>
      <t>5</t>
    </r>
  </si>
  <si>
    <r>
      <t>Norway</t>
    </r>
    <r>
      <rPr>
        <vertAlign val="superscript"/>
        <sz val="9"/>
        <rFont val="Arial"/>
        <family val="2"/>
      </rPr>
      <t>6</t>
    </r>
  </si>
  <si>
    <r>
      <t>Brazil</t>
    </r>
    <r>
      <rPr>
        <vertAlign val="superscript"/>
        <sz val="9"/>
        <rFont val="Arial"/>
        <family val="2"/>
      </rPr>
      <t>6</t>
    </r>
  </si>
  <si>
    <r>
      <t>Turkey</t>
    </r>
    <r>
      <rPr>
        <vertAlign val="superscript"/>
        <sz val="9"/>
        <rFont val="Arial"/>
        <family val="2"/>
      </rPr>
      <t>7</t>
    </r>
  </si>
  <si>
    <r>
      <t>Italy</t>
    </r>
    <r>
      <rPr>
        <vertAlign val="superscript"/>
        <sz val="9"/>
        <rFont val="Arial"/>
        <family val="2"/>
      </rPr>
      <t>6</t>
    </r>
  </si>
  <si>
    <t>Advanced economies</t>
  </si>
  <si>
    <t>Emerging market economies</t>
  </si>
  <si>
    <t>Low-income developing countries</t>
  </si>
  <si>
    <t>Brunei Darussalam</t>
  </si>
  <si>
    <t>Fiji</t>
  </si>
  <si>
    <t>Bhutan</t>
  </si>
  <si>
    <t>BTN</t>
  </si>
  <si>
    <t>Maldives</t>
  </si>
  <si>
    <t>MDV</t>
  </si>
  <si>
    <t>Tonga</t>
  </si>
  <si>
    <t>TON</t>
  </si>
  <si>
    <t>Samoa</t>
  </si>
  <si>
    <t>WSM</t>
  </si>
  <si>
    <t>Vanuatu</t>
  </si>
  <si>
    <t>Solomon Islands</t>
  </si>
  <si>
    <t>Palau</t>
  </si>
  <si>
    <t>Kiribati</t>
  </si>
  <si>
    <t>Tuvalu</t>
  </si>
  <si>
    <t>TUV</t>
  </si>
  <si>
    <t>Marshall Islands</t>
  </si>
  <si>
    <t>Armenia</t>
  </si>
  <si>
    <t>Georgia</t>
  </si>
  <si>
    <t>Turkmenistan</t>
  </si>
  <si>
    <t>Albania</t>
  </si>
  <si>
    <t>Serbia</t>
  </si>
  <si>
    <t>Bosnia and Herzegovina</t>
  </si>
  <si>
    <t>Bulgaria</t>
  </si>
  <si>
    <t>Macedonia, FYR</t>
  </si>
  <si>
    <t>Costa Rica</t>
  </si>
  <si>
    <t>El Salvador</t>
  </si>
  <si>
    <t>VEN</t>
  </si>
  <si>
    <t>Panama</t>
  </si>
  <si>
    <t>Paraguay</t>
  </si>
  <si>
    <t>Jamaica</t>
  </si>
  <si>
    <t>Grenada</t>
  </si>
  <si>
    <t>GRD</t>
  </si>
  <si>
    <t>Guatemala</t>
  </si>
  <si>
    <t>Trinidad and Tobago</t>
  </si>
  <si>
    <t>Dominica</t>
  </si>
  <si>
    <t>St. Lucia</t>
  </si>
  <si>
    <t>LCA</t>
  </si>
  <si>
    <t>Barbados</t>
  </si>
  <si>
    <t>St. Vincent and the Grenadines</t>
  </si>
  <si>
    <t>Belize</t>
  </si>
  <si>
    <t>Antigua and Barbuda</t>
  </si>
  <si>
    <t>Bahamas, The</t>
  </si>
  <si>
    <t>Guyana</t>
  </si>
  <si>
    <t>Suriname</t>
  </si>
  <si>
    <t>St. Kitts and Nevis</t>
  </si>
  <si>
    <t>FSM</t>
  </si>
  <si>
    <t>Bahrain</t>
  </si>
  <si>
    <t>Jordan</t>
  </si>
  <si>
    <t>Tunisia</t>
  </si>
  <si>
    <t>Afghanistan</t>
  </si>
  <si>
    <t>Lebanon</t>
  </si>
  <si>
    <t>Mauritania</t>
  </si>
  <si>
    <t>Iraq</t>
  </si>
  <si>
    <t>Djibouti</t>
  </si>
  <si>
    <t>DJI</t>
  </si>
  <si>
    <t>LBY</t>
  </si>
  <si>
    <t>Mauritius</t>
  </si>
  <si>
    <t>Seychelles</t>
  </si>
  <si>
    <t>Botswana</t>
  </si>
  <si>
    <t>Sierra Leone</t>
  </si>
  <si>
    <t>Burundi</t>
  </si>
  <si>
    <t>BDI</t>
  </si>
  <si>
    <t>Gambia, The</t>
  </si>
  <si>
    <t>Guinea-Bissau</t>
  </si>
  <si>
    <t>GNB</t>
  </si>
  <si>
    <t>Lesotho</t>
  </si>
  <si>
    <t>LSO</t>
  </si>
  <si>
    <t>Namibia</t>
  </si>
  <si>
    <t>South Sudan</t>
  </si>
  <si>
    <t>Malawi</t>
  </si>
  <si>
    <t>MWI</t>
  </si>
  <si>
    <t>Comoros</t>
  </si>
  <si>
    <t>COM</t>
  </si>
  <si>
    <t>Gabon</t>
  </si>
  <si>
    <t>Swaziland</t>
  </si>
  <si>
    <t>Liberia</t>
  </si>
  <si>
    <t>STP</t>
  </si>
  <si>
    <t>Eritrea</t>
  </si>
  <si>
    <t>ERI</t>
  </si>
  <si>
    <t>Togo</t>
  </si>
  <si>
    <t>Central African Republic</t>
  </si>
  <si>
    <t>Equatorial Guinea</t>
  </si>
  <si>
    <t>Micronesia, Federated States of</t>
  </si>
  <si>
    <t>Timor-Leste, Dem. Rep. of</t>
  </si>
  <si>
    <t>SÃ£o TomÃ© &amp; PrÃ­ncipe</t>
  </si>
  <si>
    <t>Cabo Verde</t>
  </si>
  <si>
    <t>Yemen, Republic of</t>
  </si>
  <si>
    <t>Afghanistan, Islamic Republic of</t>
  </si>
  <si>
    <t>Congo, Democratic Republic of</t>
  </si>
  <si>
    <t>Lao People's Democratic Republic</t>
  </si>
  <si>
    <t>Nauru</t>
  </si>
  <si>
    <t>Anguilla</t>
  </si>
  <si>
    <t>AIA</t>
  </si>
  <si>
    <t>Montserrat</t>
  </si>
  <si>
    <t>China, P.R.: Macao</t>
  </si>
  <si>
    <t>West Bank and Gaza</t>
  </si>
  <si>
    <t>U.A.E.</t>
  </si>
  <si>
    <t>São Tomé and Príncipe</t>
  </si>
  <si>
    <t>Trinidad &amp; Tobago</t>
  </si>
  <si>
    <t>Correlation</t>
  </si>
  <si>
    <t>Table 1.1. General Government Fiscal Balance, 2012-24: Overall Balance</t>
  </si>
  <si>
    <t>Table 1.2. General Government Debt, 2012-24</t>
  </si>
  <si>
    <r>
      <rPr>
        <vertAlign val="superscript"/>
        <sz val="8"/>
        <rFont val="Arial"/>
        <family val="2"/>
      </rPr>
      <t xml:space="preserve">1 </t>
    </r>
    <r>
      <rPr>
        <sz val="8"/>
        <rFont val="Arial"/>
        <family val="2"/>
      </rPr>
      <t xml:space="preserve">Assumes that short-term debt outstanding in 2019 and 2020 will be refinanced with new short-term debt maturing in 2020 and 2021, respectively. Countries projected to have budget deficits in 2019 or 2020 are assumed to issue new debt based on the maturity structure of debt outstanding at end-2018.  </t>
    </r>
  </si>
  <si>
    <r>
      <t>2</t>
    </r>
    <r>
      <rPr>
        <sz val="8"/>
        <rFont val="Arial"/>
        <family val="2"/>
      </rPr>
      <t xml:space="preserve"> Data refer to the general government on a consolidated basis. Data is from staff estimates and not based on Ministry of Finance data for upcoming amortization.</t>
    </r>
  </si>
  <si>
    <r>
      <t>3</t>
    </r>
    <r>
      <rPr>
        <sz val="8"/>
        <rFont val="Arial"/>
        <family val="2"/>
      </rPr>
      <t xml:space="preserve"> For cross-country comparability, expenditure and fiscal balances of the United States are adjusted to exclude the imputed interest on unfunded pension liabilities and the imputed compensation of employees, which are counted as expenditures under the 2008 System of National Accounts (2008 SNA) adopted by the United States, but not in countries that have not yet adopted the 2008 SNA. Data for the United States in this table may thus differ from data published by the US Bureau of Economic Analysis. </t>
    </r>
  </si>
  <si>
    <t>Note: Data in the table refer to general government data. For some countries, general government deficits are reported on an accrual basis. For country-specific details, see "Data and Conventions," and Table C.</t>
  </si>
  <si>
    <r>
      <rPr>
        <vertAlign val="superscript"/>
        <sz val="8"/>
        <rFont val="Arial"/>
        <family val="2"/>
      </rPr>
      <t>1</t>
    </r>
    <r>
      <rPr>
        <sz val="8"/>
        <rFont val="Arial"/>
        <family val="2"/>
      </rPr>
      <t xml:space="preserve"> Data corresponds to the consolidated public sector (as presented in the authorities’ budget documentation), which includes the nonfinancial public sector, local governments, Banco Central del Uruguay, and Banco de Seguros del Estado. </t>
    </r>
  </si>
  <si>
    <t>Table 1.5. Selected Emerging Market and Middle-Income Economies: Fiscal Outlook in 2019 and over the Medium Term</t>
  </si>
  <si>
    <t>The authorities plan a zero-primary balance in 2019 at the federal level by raising taxes on exports, drawing down assets of the national pension fund, scaling down energy subsidies, and reducing other non-entitlement spending. Medium-term budget projections foresee a primary surplus of 1 percent of GDP by 2020.</t>
  </si>
  <si>
    <t>To comply with the constitutional expenditure ceiling, the authorities plan to implement pension reform and contain personnel spending. However, even complying with the constitutional spending ceiling, IMF staff projections are for public debt to continue increasing to just below 100 percent of GDP in 2024.</t>
  </si>
  <si>
    <t>The interim federal government budget of February 2019 envisages a slower pace of adjustment than previously planned, primarily due to the newly announced rural farm income-support scheme. IMF staff projections are that the achievement of the federal government deficit target of 3 percent of GDP will be delayed and that the debt target of 40 percent of GDP will be achieved after 2024.</t>
  </si>
  <si>
    <t xml:space="preserve">The authorities intend to keep the deficit unchanged at 1.8 percent of GDP in 2019 and increase tax revenue by at least 3 percent of GDP in five years through tax policy and administration reforms. Extra revenue is to be spent on infrastructure, health, education, and structural reforms. In the medium term, public debt is projected to remain below 30 percent of GDP. </t>
  </si>
  <si>
    <t>The government targets a public sector borrowing requirement of 2½ percent of GDP in 2019—corresponding to a general government primary surplus of more than 1 percent of GDP—which would fall slightly over the medium term and stabilize the public debt around its current level. The 2019 budget envisages significant expenditure reallocation, including public wage cuts and higher investment in the energy sector.</t>
  </si>
  <si>
    <t>The government temporarily relaxed its fiscal rule, by allowing a primary deficit of ½ percent of GDP at the benchmark oil price for the next six years. The authorities increased the main value-added tax rate in January 2019 and plan to increase spending by about 1 percent of GDP per year (half to be spent on infrastructure, and half on health, education, and other current spending).</t>
  </si>
  <si>
    <t xml:space="preserve">The government’s medium term fiscal plan envisages a balanced budget by 2023, with increased spending on infrastructure development offset by continued non-oil revenue and energy price reforms after 2019. IMF staff projections are for continued fiscal deficits through 2024 reflecting lower oil prices and higher spending than envisaged by the authorities. </t>
  </si>
  <si>
    <t>The government’s medium-term budget envisages a widening of the overall deficit to 4.5 percent of GDP in 2019 to accommodate financing for the public utility Eskom, before declining to 4 percent of GDP over the medium term. IMF staff projections suggest that additional consolidation in the next few years would be needed to stabilize the public debt well below 60 percent of GDP.</t>
  </si>
  <si>
    <t>The government’s medium-term fiscal plan projects the overall deficit to remain below 2 percent of GDP through 2019–21, helped by spending cuts, including on public investment. IMF staff projections are that the overall deficit will gradually fall below 3 percent of GDP by 2024 and that debt will remain below 30 percent of GDP over the medium term.</t>
  </si>
  <si>
    <t>Sources: IMF, World Economic Outlook Database; and IMF staff reports.</t>
  </si>
  <si>
    <t>Structural primary balance (percent of potential GDP)</t>
  </si>
  <si>
    <t>Output gap (percent)</t>
  </si>
  <si>
    <t>Primary balance (percent of GDP)</t>
  </si>
  <si>
    <t>GDP growth rate (percent, RHS)</t>
  </si>
  <si>
    <t>Advanced</t>
  </si>
  <si>
    <t>Emerging</t>
  </si>
  <si>
    <t>Advanced (Debt to GDP)</t>
  </si>
  <si>
    <t>Emerging (Debt to GDP)</t>
  </si>
  <si>
    <t>LIDC (Debt to GDP)</t>
  </si>
  <si>
    <t>Figure 1.1. General Government Fiscal Stance and Cyclical Position, 2007-18</t>
  </si>
  <si>
    <t>Real GDP per capita growth</t>
  </si>
  <si>
    <t>GINI SWIID</t>
  </si>
  <si>
    <t>10-year moving average</t>
  </si>
  <si>
    <t>Figure 1.3. Real GDP per Capita Growth and Income Inequality, 1970-2018</t>
  </si>
  <si>
    <t>e</t>
  </si>
  <si>
    <t>Total net</t>
  </si>
  <si>
    <t>y series</t>
  </si>
  <si>
    <t xml:space="preserve">Pension </t>
  </si>
  <si>
    <t xml:space="preserve">Healthcare </t>
  </si>
  <si>
    <t>Water</t>
  </si>
  <si>
    <t xml:space="preserve">Transport 2  </t>
  </si>
  <si>
    <t>Energy 1</t>
  </si>
  <si>
    <t>Education</t>
  </si>
  <si>
    <t>Health</t>
  </si>
  <si>
    <t>EME</t>
  </si>
  <si>
    <t>x</t>
  </si>
  <si>
    <t>y</t>
  </si>
  <si>
    <t>AEs: high skill</t>
  </si>
  <si>
    <t>AEs: Middle/Low skill</t>
  </si>
  <si>
    <t>EMDEs: High skill</t>
  </si>
  <si>
    <t>EMDEs: Middle/Low skill</t>
  </si>
  <si>
    <t>Figure 1.6. Evolution of Labor Income Shares since 1995</t>
  </si>
  <si>
    <t>Figure 1.5. Additional Spending Required to Achieve High Performance in Selected Sustainable Development Goals in 2030</t>
  </si>
  <si>
    <t>Figure 1.4. Implicit Liabilities of Pension and Healthcare Spending, 2015-50</t>
  </si>
  <si>
    <t>AEs 25th percentile</t>
  </si>
  <si>
    <t>AEs 75th percentile</t>
  </si>
  <si>
    <t>Figure 1.7. Advanced Economies: General Government Structural Primary Balance, 2012-24</t>
  </si>
  <si>
    <t>Change in debt to GDP</t>
  </si>
  <si>
    <t>Primary deficit</t>
  </si>
  <si>
    <t>Stock-flow adjustment</t>
  </si>
  <si>
    <t>Nominal interest rate</t>
  </si>
  <si>
    <t>Inflation</t>
  </si>
  <si>
    <t>Real GDP</t>
  </si>
  <si>
    <t>Nominal exchange rate</t>
  </si>
  <si>
    <t>range</t>
  </si>
  <si>
    <t>2007-12</t>
  </si>
  <si>
    <t>2012-16</t>
  </si>
  <si>
    <t>2016-18</t>
  </si>
  <si>
    <t xml:space="preserve">Figure 1.9. Advanced Economies: Drivers of Change in General Government Debt, 2007–18 </t>
  </si>
  <si>
    <t>Figure 1.8. Advanced Economies: Spread over 10-Year German Bond Yields, 2018-19</t>
  </si>
  <si>
    <t>Figure 1.10. Advanced Economies: General Government Expendiure and Revenue, 2007-18</t>
  </si>
  <si>
    <t>Variable</t>
  </si>
  <si>
    <t>Total revenue</t>
  </si>
  <si>
    <t>Tax revenue</t>
  </si>
  <si>
    <t>Total Expenditures</t>
  </si>
  <si>
    <t>Interest expense (RHS)</t>
  </si>
  <si>
    <t xml:space="preserve">Non-interest expense </t>
  </si>
  <si>
    <t>Net acquisition of nonfinancial assets (net investment, RHS)</t>
  </si>
  <si>
    <t>Debt</t>
  </si>
  <si>
    <t>2018-2019</t>
  </si>
  <si>
    <t>2019-2024</t>
  </si>
  <si>
    <t>Change Structural Primary Balance</t>
  </si>
  <si>
    <t>Figure 1.11. Advanced Economies: Change in General Government Structural Primary Balance, 2018-24</t>
  </si>
  <si>
    <t>Interest</t>
  </si>
  <si>
    <t>EUA</t>
  </si>
  <si>
    <t>Emerging Market and Middle-Income Economies oil producers</t>
  </si>
  <si>
    <t>Emerging Market and Middle-Income Economies non-oil producers</t>
  </si>
  <si>
    <t>Figure 1.12. Advanced Economies: Change in General Government Gross Debt and Interest Bill, 2018-24</t>
  </si>
  <si>
    <t>Nontax Revenue</t>
  </si>
  <si>
    <t>Oil exporters</t>
  </si>
  <si>
    <t>Oil Importers</t>
  </si>
  <si>
    <t>Taxes</t>
  </si>
  <si>
    <t>Compensation of Employees</t>
  </si>
  <si>
    <t>Expenditures (RHS)</t>
  </si>
  <si>
    <t>Other Expense</t>
  </si>
  <si>
    <t>Social Benefits</t>
  </si>
  <si>
    <t>Use of Goods and Services</t>
  </si>
  <si>
    <t>Interest Expense</t>
  </si>
  <si>
    <t>Net Acquisition of Nonfinancial Assets</t>
  </si>
  <si>
    <t>Non-oil exporters</t>
  </si>
  <si>
    <t>Other expense</t>
  </si>
  <si>
    <t>Compensation 
of employees</t>
  </si>
  <si>
    <t>Net acquisition of
 nonfinancial assets</t>
  </si>
  <si>
    <t>Social benefits</t>
  </si>
  <si>
    <t>Rev - comm exporter</t>
  </si>
  <si>
    <t>Rev - non-comm exporter</t>
  </si>
  <si>
    <t>Exp - comm exporter</t>
  </si>
  <si>
    <t>Exp - non-comm exporter</t>
  </si>
  <si>
    <t>check 2024!!</t>
  </si>
  <si>
    <t>Low risk</t>
  </si>
  <si>
    <t>Moderate risk</t>
  </si>
  <si>
    <t>High risk or in distress</t>
  </si>
  <si>
    <t>Global Uncertainty Index</t>
  </si>
  <si>
    <t>VIX</t>
  </si>
  <si>
    <t>Oil price</t>
  </si>
  <si>
    <t>Non-oil commodity price</t>
  </si>
  <si>
    <t>1. Advanced Economies</t>
  </si>
  <si>
    <t>2. Emerging Market and Middle-Income Economies</t>
  </si>
  <si>
    <t>3. Low Income Developing Countries</t>
  </si>
  <si>
    <t xml:space="preserve">Natural gas
</t>
  </si>
  <si>
    <t xml:space="preserve">Coal  
</t>
  </si>
  <si>
    <t xml:space="preserve">Petroleum </t>
  </si>
  <si>
    <t xml:space="preserve">Electricity
</t>
  </si>
  <si>
    <t>Increased 
tax revenue</t>
  </si>
  <si>
    <t>Additional tax revenue</t>
  </si>
  <si>
    <t>Additional spending net of increased tax revenue
(0.3 percent of global GDP)</t>
  </si>
  <si>
    <t>Additional
spending</t>
  </si>
  <si>
    <t>Change in debt-to-GDP</t>
  </si>
  <si>
    <t>G20 AEs</t>
  </si>
  <si>
    <t>G20 EMMIEs</t>
  </si>
  <si>
    <t>YTD</t>
  </si>
  <si>
    <t>Country Code</t>
  </si>
  <si>
    <t>Public capital stock (LHS)</t>
  </si>
  <si>
    <t>Public investment (RHS)</t>
  </si>
  <si>
    <t>HD-AE</t>
  </si>
  <si>
    <t>LD-AE</t>
  </si>
  <si>
    <t>HD-EM</t>
  </si>
  <si>
    <t>LD-EM</t>
  </si>
  <si>
    <t>BRAZIL</t>
  </si>
  <si>
    <t>ARGENTINA</t>
  </si>
  <si>
    <t>SOUTH AFRICA</t>
  </si>
  <si>
    <t>CHINA</t>
  </si>
  <si>
    <t>INDIA</t>
  </si>
  <si>
    <t>PHILIPPINES</t>
  </si>
  <si>
    <t>MEXICO</t>
  </si>
  <si>
    <t>CHILE</t>
  </si>
  <si>
    <t>THAILAND</t>
  </si>
  <si>
    <t>INDONESIA</t>
  </si>
  <si>
    <t>TURKEY</t>
  </si>
  <si>
    <t>PERU</t>
  </si>
  <si>
    <t>JAPAN</t>
  </si>
  <si>
    <t>ITALY</t>
  </si>
  <si>
    <t>SINGAPORE</t>
  </si>
  <si>
    <t>BELGIUM</t>
  </si>
  <si>
    <t>FRANCE</t>
  </si>
  <si>
    <t>SPAIN</t>
  </si>
  <si>
    <t>UNITED KINGDOM</t>
  </si>
  <si>
    <t>CANADA</t>
  </si>
  <si>
    <t>AUSTRIA</t>
  </si>
  <si>
    <t>GERMANY</t>
  </si>
  <si>
    <t>NETHERLANDS</t>
  </si>
  <si>
    <t>FINLAND</t>
  </si>
  <si>
    <t>KOREA</t>
  </si>
  <si>
    <t>AUSTRALIA</t>
  </si>
  <si>
    <t>NEW ZEALAND</t>
  </si>
  <si>
    <t>SWEDEN</t>
  </si>
  <si>
    <t>NORWAY</t>
  </si>
  <si>
    <t>SWITZERLAND</t>
  </si>
  <si>
    <t>Interest Rate</t>
  </si>
  <si>
    <t>Growth Rate</t>
  </si>
  <si>
    <t>Primary balance to GDP</t>
  </si>
  <si>
    <t>Table 1.2.1. China: Long Shadows of Investment-Led Stimulus during the Global Financial Crisis</t>
  </si>
  <si>
    <t>Indicators in percent unless otherwise stated</t>
  </si>
  <si>
    <t>Restructuring of public corporations (1999–2003)</t>
  </si>
  <si>
    <t>Fiscal stimulus during the Great Recession (2009–12)</t>
  </si>
  <si>
    <t>Staff projection</t>
  </si>
  <si>
    <t>2017 or latest data available</t>
  </si>
  <si>
    <t>General government</t>
  </si>
  <si>
    <t>Debt to GDP 1/</t>
  </si>
  <si>
    <t>Net financial worth to GDP</t>
  </si>
  <si>
    <t>-</t>
  </si>
  <si>
    <t>Fiscal deficits to GDP</t>
  </si>
  <si>
    <t>Macroeconomy</t>
  </si>
  <si>
    <t>Growth rate</t>
  </si>
  <si>
    <t>Potential growth rate</t>
  </si>
  <si>
    <t>Potential growth rate relative to initial vintage projection</t>
  </si>
  <si>
    <t>Investment in percent of GDP</t>
  </si>
  <si>
    <t>Capital intensity ratio 2/</t>
  </si>
  <si>
    <t>Credit intensity ratio 2/</t>
  </si>
  <si>
    <t>Household consumption</t>
  </si>
  <si>
    <t>Share of the economy</t>
  </si>
  <si>
    <t>Income inequality</t>
  </si>
  <si>
    <t>Elderly dependency</t>
  </si>
  <si>
    <t>State-owned enterprises</t>
  </si>
  <si>
    <t>productivity</t>
  </si>
  <si>
    <t>employment share 3/</t>
  </si>
  <si>
    <t>Credit 3/</t>
  </si>
  <si>
    <t>Returns on equity</t>
  </si>
  <si>
    <t>Sources: CEIC, WEO, Deutsche Bank, and IMF staff estimates.</t>
  </si>
  <si>
    <t xml:space="preserve">1/ Debt is measured using the augmented concept as in IMF (2017). </t>
  </si>
  <si>
    <t xml:space="preserve">2/ Measured by the change of credit per unit change of output. </t>
  </si>
  <si>
    <t xml:space="preserve">3/ SOE credit is measured in percent of GDP based on IMF (2017). </t>
  </si>
  <si>
    <t>Net equity (stockholdings) of state-owned enterprises</t>
  </si>
  <si>
    <t>Net equity (stockholdings) of state-owned financial institutions</t>
  </si>
  <si>
    <t>Explicit central government debt</t>
  </si>
  <si>
    <t>Total local gov debt (explicit + off budget)</t>
  </si>
  <si>
    <t>Financial net worth</t>
  </si>
  <si>
    <t>Financia assets</t>
  </si>
  <si>
    <t>Rate of Returns or Interest Cost</t>
  </si>
  <si>
    <t>Total debt liabilities</t>
  </si>
  <si>
    <t>LGFV returns</t>
  </si>
  <si>
    <t>Initial CC</t>
  </si>
  <si>
    <t>Macao SAR</t>
  </si>
  <si>
    <t>Montenegro, Rep. of</t>
  </si>
  <si>
    <t>Kosovo</t>
  </si>
  <si>
    <t>wdi_GDP_PC_KD</t>
  </si>
  <si>
    <t>wgi_cc</t>
  </si>
  <si>
    <t>Panel 1</t>
  </si>
  <si>
    <t>Panel 2</t>
  </si>
  <si>
    <t>Log GDP PC</t>
  </si>
  <si>
    <t>Micronesia</t>
  </si>
  <si>
    <t>Economy</t>
  </si>
  <si>
    <t>Secure government contract</t>
  </si>
  <si>
    <t>Get a construction permit</t>
  </si>
  <si>
    <t>Public officials "to get things done"</t>
  </si>
  <si>
    <t>Get an electrical connection</t>
  </si>
  <si>
    <t>Get a water connection</t>
  </si>
  <si>
    <t>Get an import license</t>
  </si>
  <si>
    <t>Get an operating license</t>
  </si>
  <si>
    <t>Tax officials in meetings</t>
  </si>
  <si>
    <t>All Countries</t>
  </si>
  <si>
    <t>Dev</t>
  </si>
  <si>
    <t>variable</t>
  </si>
  <si>
    <t>Low CC</t>
  </si>
  <si>
    <t>high CC</t>
  </si>
  <si>
    <t>cce16</t>
  </si>
  <si>
    <t>ggr_nogrants_gdp_5Y_ave</t>
  </si>
  <si>
    <t>ifscode</t>
  </si>
  <si>
    <t>GDP_wgi_cc</t>
  </si>
  <si>
    <t>GDP_rev_out_mean</t>
  </si>
  <si>
    <t>GDP_rev_grant_av_3yr</t>
  </si>
  <si>
    <t>25th percentile control of corruption (high corruption)</t>
  </si>
  <si>
    <t>75th percentile control of corruption (low corruption)</t>
  </si>
  <si>
    <t>gfs_edu_health_exp_mix</t>
  </si>
  <si>
    <t>Low CoC</t>
  </si>
  <si>
    <t>Medium CoC</t>
  </si>
  <si>
    <t>Strong CoC</t>
  </si>
  <si>
    <t>Stron CoC</t>
  </si>
  <si>
    <t>GDP_eff_EPskewAdj</t>
  </si>
  <si>
    <t>Excluding Oil exporters. GDP Adjusted</t>
  </si>
  <si>
    <t>GDP_cce16_ln</t>
  </si>
  <si>
    <t>GDP_ln_wb_eyrs_ln</t>
  </si>
  <si>
    <t>GDP_ln_wb_hlos_ln</t>
  </si>
  <si>
    <t>Puerto Rico</t>
  </si>
  <si>
    <t>San Marino</t>
  </si>
  <si>
    <t>Syria</t>
  </si>
  <si>
    <t>Taiwan Province of China</t>
  </si>
  <si>
    <t>01</t>
  </si>
  <si>
    <t>02</t>
  </si>
  <si>
    <t>03</t>
  </si>
  <si>
    <t>040</t>
  </si>
  <si>
    <t>06</t>
  </si>
  <si>
    <t>07</t>
  </si>
  <si>
    <t>08</t>
  </si>
  <si>
    <t>09</t>
  </si>
  <si>
    <t>10</t>
  </si>
  <si>
    <t>11</t>
  </si>
  <si>
    <t>12</t>
  </si>
  <si>
    <t>13</t>
  </si>
  <si>
    <t>14</t>
  </si>
  <si>
    <t>15</t>
  </si>
  <si>
    <t>16</t>
  </si>
  <si>
    <t>17</t>
  </si>
  <si>
    <t>18</t>
  </si>
  <si>
    <t>Tax revenue (left scale)</t>
  </si>
  <si>
    <t>Control of Corruption: Percentile Rank</t>
  </si>
  <si>
    <t>Never justifiable</t>
  </si>
  <si>
    <t>2</t>
  </si>
  <si>
    <t>3</t>
  </si>
  <si>
    <t>4</t>
  </si>
  <si>
    <t>5</t>
  </si>
  <si>
    <t>6</t>
  </si>
  <si>
    <t>7</t>
  </si>
  <si>
    <t>8</t>
  </si>
  <si>
    <t>9</t>
  </si>
  <si>
    <t>Always justifiable</t>
  </si>
  <si>
    <t>04</t>
  </si>
  <si>
    <t>Control of corruption (right scale)</t>
  </si>
  <si>
    <t>GDP_procurement</t>
  </si>
  <si>
    <t>GDP_fiscal_transparency</t>
  </si>
  <si>
    <t>No controls</t>
  </si>
  <si>
    <t>Some controls</t>
  </si>
  <si>
    <t>More controls</t>
  </si>
  <si>
    <t>Tax complexity (time)</t>
  </si>
  <si>
    <t>Red tape (time)</t>
  </si>
  <si>
    <t>Red tape (procedures)</t>
  </si>
  <si>
    <t>Time for VAT refund</t>
  </si>
  <si>
    <t>Labor tax rate</t>
  </si>
  <si>
    <t>Time for tax audit</t>
  </si>
  <si>
    <t>Fiscal transparency</t>
  </si>
  <si>
    <t>Paying suppliers</t>
  </si>
  <si>
    <t>Revenue institutions (mean)</t>
  </si>
  <si>
    <t>PFM controls</t>
  </si>
  <si>
    <t>E-government</t>
  </si>
  <si>
    <t>CG procurement</t>
  </si>
  <si>
    <t>PPP procurement</t>
  </si>
  <si>
    <t>Number of tax payments</t>
  </si>
  <si>
    <t>Press freedom</t>
  </si>
  <si>
    <t>Anticorruption unit (dummy)</t>
  </si>
  <si>
    <t>Countries with high corruption (low control of corruption) rankings in 1996</t>
  </si>
  <si>
    <t>Countries with low corruption (high control of corruption) rankings in 1996</t>
  </si>
  <si>
    <t>Relative Importance</t>
  </si>
  <si>
    <t xml:space="preserve">Speed of judiciary process </t>
  </si>
  <si>
    <t>e-government</t>
  </si>
  <si>
    <t>Case management in judiciary</t>
  </si>
  <si>
    <t>Automation in judiciary</t>
  </si>
  <si>
    <t>Time to register property</t>
  </si>
  <si>
    <t>Urban population share</t>
  </si>
  <si>
    <t>Asset value (USD millions)</t>
  </si>
  <si>
    <t>Score (left scale)</t>
  </si>
  <si>
    <t>NGDPD (billions) 2016</t>
  </si>
  <si>
    <t>NGDPD (millions)</t>
  </si>
  <si>
    <t>Asset value (right scale)</t>
  </si>
  <si>
    <t>U.A.E</t>
  </si>
  <si>
    <t>Year</t>
  </si>
  <si>
    <t>Resource Rich</t>
  </si>
  <si>
    <t>Non-Resource Rich</t>
  </si>
  <si>
    <t>The SAI determines its own budget, or the budget of the SAI is determined by the legislature or judiciary (or some independent body), and the funding level is broadly consistent with the resources the SAI needs to fulfill its mandate</t>
  </si>
  <si>
    <t>The budget of the SAI is determined by the executive, and the funding level is broadly consistent with the resources the SAI needs to fulfill its mandate</t>
  </si>
  <si>
    <t>The budget of the SAI is determined by the legislature or judiciary (or some independent body), but the funding level is not consistent with the resources the SAI needs to fulfill its mandate</t>
  </si>
  <si>
    <t>The budget of the SAI is determined by the executive, and the funding level is not consistent with the resources the SAI needs to fulfill its mandate</t>
  </si>
  <si>
    <t>Purpose of bribes</t>
  </si>
  <si>
    <t>Public
 procurement</t>
  </si>
  <si>
    <t>Customs
 clearance</t>
  </si>
  <si>
    <t>Other preferential
 treatment</t>
  </si>
  <si>
    <t>Favorable tax
 treatment</t>
  </si>
  <si>
    <t>License/Authorization</t>
  </si>
  <si>
    <t>Other or unknown</t>
  </si>
  <si>
    <t>The government plans a more proactive fiscal stance for 2019 that would include reductions in the value-added, personal income, and corporate income tax rates. General government debt is projected to rise over the medium term to over 72 percent of GDP by 2024.</t>
  </si>
  <si>
    <t>World Output (percent change)</t>
  </si>
  <si>
    <t>Note: All country averages are weighted by nominal GDP converted to US dollars (adjusted by purchasing power parity only for world output) at average market exchange rates in the years indicated and based on data availability.  Projections are based on IMF staff assessments of current policies. In many countries, 2018 data are still preliminary. For country-specific details, see Data and Conventions and Tables A, B, C, and D in the Methodological and Statistical Appendix. MENAP = Middle East, North Africa, and Pakistan.</t>
  </si>
  <si>
    <t>April 2019 Fiscal Monitor "Curbing Corruption"</t>
  </si>
  <si>
    <r>
      <t>This database includes the tables, charts, and underlying data from the April 2019 IMF Fiscal Monitor. When using the data, please refer to the IMF,</t>
    </r>
    <r>
      <rPr>
        <i/>
        <sz val="11"/>
        <rFont val="Times New Roman"/>
        <family val="1"/>
      </rPr>
      <t xml:space="preserve"> Fiscal Monitor, </t>
    </r>
    <r>
      <rPr>
        <sz val="11"/>
        <rFont val="Times New Roman"/>
        <family val="1"/>
      </rPr>
      <t xml:space="preserve">April 2019. </t>
    </r>
  </si>
  <si>
    <t>Table 1.4. Selected Emerging Market and Middle-Income Economies: Gross Financing Needs, 2019-20</t>
  </si>
  <si>
    <t>Table 1.3. Selected Advanced Economies: Gross Financing Needs, 2019–21</t>
  </si>
  <si>
    <t xml:space="preserve">Figure 1.2. General Government Gross-Debt-to-GDP and Interest-Bill-to-Tax-Revenue, 2007-18
</t>
  </si>
  <si>
    <t>Figure 1.13. Emerging Market and Middle-Income Economies: General Government Overall Balance, 2012-24</t>
  </si>
  <si>
    <t>Figure 1.14. Emerging Market and Middle-Income Economies: Drivers of Change in General Government Debt, 2017-18</t>
  </si>
  <si>
    <t>Figure 1.15. Emerging Market and Middle-Income Economies: Sovereign 10-Year US Dollar
Bond Yields, 2018–19</t>
  </si>
  <si>
    <t>Figure 1.16. Emerging Market and Middle-Income Economies: Sovereign Spreads over 10-Year US Treasury Bond Yields, 2018–19</t>
  </si>
  <si>
    <t>Figure 1.17. Emerging Market and Middle-Income Economies: General Government Revenues, 1998–2018</t>
  </si>
  <si>
    <t>Figure 1.18. Emerging Market and Middle-Income Economies: General Government Expenditures, 1998–2018</t>
  </si>
  <si>
    <t>Figure 1.19. Emerging Market and Middle-Income Economies: Change in General Government Expenditures, 2012–18</t>
  </si>
  <si>
    <t>Figure 1.20. Low-Income Developing Countries: General Government Overall Balance, 2012–24</t>
  </si>
  <si>
    <t>Figure 1.21. Low-Income Developing Countries: General Government Revenue and Expense, 2012–23</t>
  </si>
  <si>
    <t>Figure 1.22. Low-Income Developing Countries: Change in General Government Expenditures, 2012–18</t>
  </si>
  <si>
    <t>Figure 1.23. Low-Income Developing Countries: General Government Interest Expense, 2012–18</t>
  </si>
  <si>
    <t>Figure 1.24. Low-Income Developing Countries: Risk of Debt Distress, 2012 and 2018</t>
  </si>
  <si>
    <t>Figure 1.25. Low-Income Developing Countries: General Government Gross Debt, 2012–24</t>
  </si>
  <si>
    <t>Figure 1.26. Global Economic Uncertainty Indices, 2017–19</t>
  </si>
  <si>
    <t>Figure 1.27. Commodity Price Outlook, 2004–24</t>
  </si>
  <si>
    <t>Figure 1.28. Public Capital Stock and Investment, 1995–2015</t>
  </si>
  <si>
    <t>Figure 1.29. Individuals Using the Internet, 1990–2016</t>
  </si>
  <si>
    <t>Figure 1.30. Tax Revenue, 2017</t>
  </si>
  <si>
    <t>Figure 1.31. Energy Subsidies, 2017</t>
  </si>
  <si>
    <t>Figure 1.32. Additional Spending on the Sustainable Development Goals, Net of Increased Tax Revenue, 2030</t>
  </si>
  <si>
    <t>Box 1.1.1. Fiscal Implications of Potential Stress in Global Financial Markets</t>
  </si>
  <si>
    <t>Box 1.2.1. China: General Government Net Financial Worth after the Investment-Led Stimulus</t>
  </si>
  <si>
    <t>Box Table 1.2.1. China: Long Shadows of Investment-Led Stimulus during the Global Financial Crisis</t>
  </si>
  <si>
    <t>Box 1.2.2. China: General Government Financial Asset Returns and Liability Costs</t>
  </si>
  <si>
    <t>Note: Primary balance is defined as the overall balance excluding net interest payments. For country-specific details, see "Data and Conventions" in text, and Table B.</t>
  </si>
  <si>
    <r>
      <rPr>
        <vertAlign val="superscript"/>
        <sz val="9"/>
        <color theme="1"/>
        <rFont val="Arial"/>
        <family val="2"/>
      </rPr>
      <t xml:space="preserve">1 </t>
    </r>
    <r>
      <rPr>
        <sz val="9"/>
        <color theme="1"/>
        <rFont val="Arial"/>
        <family val="2"/>
      </rPr>
      <t>Data for these countries include adjustments beyond the output cycle.</t>
    </r>
  </si>
  <si>
    <r>
      <t xml:space="preserve">Note: Cyclically adjusted primary balance is defined as the cyclically adjusted balance plus net interest payable/paid (interest expense minus interest revenue) following the </t>
    </r>
    <r>
      <rPr>
        <i/>
        <sz val="9"/>
        <rFont val="Arial"/>
        <family val="2"/>
      </rPr>
      <t xml:space="preserve">World Economic Outlook </t>
    </r>
    <r>
      <rPr>
        <sz val="9"/>
        <rFont val="Arial"/>
        <family val="2"/>
      </rPr>
      <t>convention. For economy-specific details, see "Data and Conventions" in text, and Table B.</t>
    </r>
  </si>
  <si>
    <r>
      <rPr>
        <vertAlign val="superscript"/>
        <sz val="9"/>
        <rFont val="Arial"/>
        <family val="2"/>
      </rPr>
      <t xml:space="preserve">1 </t>
    </r>
    <r>
      <rPr>
        <sz val="9"/>
        <rFont val="Arial"/>
        <family val="2"/>
      </rPr>
      <t>The data for these economies include adjustments beyond the output cycle.</t>
    </r>
  </si>
  <si>
    <r>
      <t xml:space="preserve">2 </t>
    </r>
    <r>
      <rPr>
        <sz val="9"/>
        <rFont val="Arial"/>
        <family val="2"/>
      </rPr>
      <t>For cross-economy comparability, expenditure and fiscal balances of the United States are adjusted to exclude the imputed interest on unfunded pension liabilities and the imputed compensation of employees, which are counted as expenditures under the 2008 System of National Accounts (2008 SNA) adopted by the United States, but not in countries that have not yet adopted the 2008 SNA. Data for the United States in this table may thus differ from data published by the U.S. Bureau of Economic Analysis.</t>
    </r>
  </si>
  <si>
    <r>
      <t>Malaysia</t>
    </r>
    <r>
      <rPr>
        <vertAlign val="superscript"/>
        <sz val="9"/>
        <rFont val="Arial"/>
        <family val="2"/>
      </rPr>
      <t>2</t>
    </r>
  </si>
  <si>
    <r>
      <t>Uruguay</t>
    </r>
    <r>
      <rPr>
        <vertAlign val="superscript"/>
        <sz val="9"/>
        <rFont val="Arial"/>
        <family val="2"/>
      </rPr>
      <t>3</t>
    </r>
  </si>
  <si>
    <t>Source: IMF staff estimates and projections. Projections are based on staff assessment of current policies (see "Fiscal Policy Assumptions' in text).</t>
  </si>
  <si>
    <t>Note: For country-specific details, see "Data and Conventions" in text, and Table C. MENAP = Middle East, North Africa, and Pakistan.</t>
  </si>
  <si>
    <r>
      <rPr>
        <vertAlign val="superscript"/>
        <sz val="9"/>
        <rFont val="Arial"/>
        <family val="2"/>
      </rPr>
      <t xml:space="preserve">1 </t>
    </r>
    <r>
      <rPr>
        <sz val="9"/>
        <rFont val="Arial"/>
        <family val="2"/>
      </rPr>
      <t>Based on nominal GDP series prior to the recent revision; therefore, data in the tables are not comparable to the authorities’ numbers.</t>
    </r>
  </si>
  <si>
    <r>
      <rPr>
        <vertAlign val="superscript"/>
        <sz val="9"/>
        <rFont val="Arial"/>
        <family val="2"/>
      </rPr>
      <t xml:space="preserve">2 </t>
    </r>
    <r>
      <rPr>
        <sz val="9"/>
        <rFont val="Arial"/>
        <family val="2"/>
      </rPr>
      <t>The General Government overall balance in 2019 includes a one-off refund of tax arrears in 2019 of  2.4 percent of GDP.</t>
    </r>
  </si>
  <si>
    <r>
      <rPr>
        <vertAlign val="superscript"/>
        <sz val="9"/>
        <rFont val="Arial"/>
        <family val="2"/>
      </rPr>
      <t xml:space="preserve">3 </t>
    </r>
    <r>
      <rPr>
        <sz val="9"/>
        <rFont val="Arial"/>
        <family val="2"/>
      </rPr>
      <t xml:space="preserve">Data corresponds to the consolidated public sector (as presented in the authorities’ budget documentation), which includes the nonfinancial public sector, local governments, Banco Central del Uruguay, and Banco Seguros del Estado. In particular, Uruguay is one of the few countries in the sample for which public debt includes the debt of the central bank which increases the reported number. Starting from October 2018, the public pension system has been receiving transfers in the context of a new law that compensates persons affected by the creation of the mixed pension system (amounting to 1.3 percent of GDP in 2018). These funds are recorded as revenues, consistent with IMF’s methodology. Therefore, data and projections for 2018 – 2022 are affected by these transfers.
</t>
    </r>
  </si>
  <si>
    <r>
      <t>Uruguay</t>
    </r>
    <r>
      <rPr>
        <vertAlign val="superscript"/>
        <sz val="9"/>
        <rFont val="Arial"/>
        <family val="2"/>
      </rPr>
      <t>2</t>
    </r>
  </si>
  <si>
    <t>Note: Primary balance is defined as the overall balance excluding net interest payments. For country-specific details, see "Data and Conventions" in text, and Table C. MENAP = Middle East, North Africa, and Pakistan.</t>
  </si>
  <si>
    <r>
      <rPr>
        <vertAlign val="superscript"/>
        <sz val="9"/>
        <rFont val="Arial"/>
        <family val="2"/>
      </rPr>
      <t xml:space="preserve">2 </t>
    </r>
    <r>
      <rPr>
        <sz val="9"/>
        <rFont val="Arial"/>
        <family val="2"/>
      </rPr>
      <t xml:space="preserve">Data corresponds to the consolidated public sector (as presented in the authorities’ budget documentation), which includes the nonfinancial public sector, local governments, Banco Central del Uruguay, and Banco Seguros del Estado. In particular, Uruguay is one of the few countries in the sample for which public debt includes the debt of the central bank which increases the reported number. Starting from October 2018, the public pension system has been receiving transfers in the context of a new law that compensates persons affected by the creation of the mixed pension system (amounting to 1.3 percent of GDP in 2018). These funds are recorded as revenues, consistent with IMF’s methodology. Therefore, data and projections for 2018 – 2022 are affected by these transfers.
</t>
    </r>
  </si>
  <si>
    <r>
      <rPr>
        <vertAlign val="superscript"/>
        <sz val="9"/>
        <rFont val="Arial"/>
        <family val="2"/>
      </rPr>
      <t xml:space="preserve">1 </t>
    </r>
    <r>
      <rPr>
        <sz val="9"/>
        <rFont val="Arial"/>
        <family val="2"/>
      </rPr>
      <t>Data for these countries include adjustments beyond the output cycle.</t>
    </r>
  </si>
  <si>
    <r>
      <rPr>
        <vertAlign val="superscript"/>
        <sz val="9"/>
        <rFont val="Arial"/>
        <family val="2"/>
      </rPr>
      <t xml:space="preserve">2 </t>
    </r>
    <r>
      <rPr>
        <sz val="9"/>
        <rFont val="Arial"/>
        <family val="2"/>
      </rPr>
      <t>Based on nominal GDP series prior to the recent revision; therefore, data in the tables are not comparable to the authorities’ numbers.</t>
    </r>
  </si>
  <si>
    <r>
      <rPr>
        <vertAlign val="superscript"/>
        <sz val="9"/>
        <rFont val="Arial"/>
        <family val="2"/>
      </rPr>
      <t xml:space="preserve">3 </t>
    </r>
    <r>
      <rPr>
        <sz val="9"/>
        <rFont val="Arial"/>
        <family val="2"/>
      </rPr>
      <t>Data corresponds to the consolidated public sector (as presented in the authorities’ budget documentation), which includes the nonfinancial public sector, local governments, Banco Central del Uruguay, and Banco Seguros del Estado. In particular, Uruguay is one of the few countries in the sample for which public debt includes the debt of the central bank which increases the reported number. Starting from October 2018, the public pension system has been receiving transfers in the context of a new law that compensates persons affected by the creation of the mixed pension system (amounting to 1.3 percent of GDP in 2018). These funds are recorded as revenues, consistent with IMF’s methodology. Therefore, data and projections for 2018 – 2022 are affected by these transfers.</t>
    </r>
  </si>
  <si>
    <r>
      <t xml:space="preserve">Note: Cyclically adjusted primary balance is defined as the cyclically adjusted balance plus net interest payable/paid (interest expense minus interest revenue) following the </t>
    </r>
    <r>
      <rPr>
        <i/>
        <sz val="9"/>
        <rFont val="Arial"/>
        <family val="2"/>
      </rPr>
      <t>World Economic Outlook</t>
    </r>
    <r>
      <rPr>
        <sz val="9"/>
        <rFont val="Arial"/>
        <family val="2"/>
      </rPr>
      <t xml:space="preserve"> convention. For country-specific details, see "Data and Conventions" in text, and Table C. MENAP = Middle East, North Africa, and Pakistan.</t>
    </r>
  </si>
  <si>
    <r>
      <rPr>
        <vertAlign val="superscript"/>
        <sz val="9"/>
        <color theme="1"/>
        <rFont val="Arial"/>
        <family val="2"/>
      </rPr>
      <t xml:space="preserve">1 </t>
    </r>
    <r>
      <rPr>
        <sz val="9"/>
        <color theme="1"/>
        <rFont val="Arial"/>
        <family val="2"/>
      </rPr>
      <t>Data for these countries include adjustments beyond the output cycle. For country-specific details, see "Data and Conventions" in text, and Table C.</t>
    </r>
  </si>
  <si>
    <r>
      <rPr>
        <vertAlign val="superscript"/>
        <sz val="9"/>
        <color theme="1"/>
        <rFont val="Arial"/>
        <family val="2"/>
      </rPr>
      <t xml:space="preserve">2 </t>
    </r>
    <r>
      <rPr>
        <sz val="9"/>
        <color theme="1"/>
        <rFont val="Arial"/>
        <family val="2"/>
      </rPr>
      <t>Based on nominal GDP series prior to the recent revision; therefore, data in the tables are not comparable to the authorities’ numbers.</t>
    </r>
  </si>
  <si>
    <r>
      <rPr>
        <vertAlign val="superscript"/>
        <sz val="9"/>
        <rFont val="Arial"/>
        <family val="2"/>
      </rPr>
      <t xml:space="preserve">2 </t>
    </r>
    <r>
      <rPr>
        <sz val="9"/>
        <rFont val="Arial"/>
        <family val="2"/>
      </rPr>
      <t xml:space="preserve">Data corresponds to the consolidated public sector (as presented in the authorities' budget documentation), which includes the nonfinancial public sector, local governments, Banco Central del Uruguay, and Banco de Seguros del Estado.
</t>
    </r>
  </si>
  <si>
    <r>
      <t>Uruguay</t>
    </r>
    <r>
      <rPr>
        <vertAlign val="superscript"/>
        <sz val="9"/>
        <rFont val="Arial"/>
        <family val="2"/>
      </rPr>
      <t>4</t>
    </r>
  </si>
  <si>
    <r>
      <rPr>
        <vertAlign val="superscript"/>
        <sz val="9"/>
        <rFont val="Arial"/>
        <family val="2"/>
      </rPr>
      <t xml:space="preserve">2 </t>
    </r>
    <r>
      <rPr>
        <sz val="9"/>
        <rFont val="Arial"/>
        <family val="2"/>
      </rPr>
      <t>In late 2016, the authorities changed the definition of debt to a consolidated basis which in 2016 was 11.5 percent of GDP lower than the previous aggregate definition. Both the historic and projection numbers are now presented on a consolidated basis.</t>
    </r>
  </si>
  <si>
    <r>
      <rPr>
        <vertAlign val="superscript"/>
        <sz val="9"/>
        <rFont val="Arial"/>
        <family val="2"/>
      </rPr>
      <t xml:space="preserve">3 </t>
    </r>
    <r>
      <rPr>
        <sz val="9"/>
        <rFont val="Arial"/>
        <family val="2"/>
      </rPr>
      <t>Based on nominal GDP series prior to the recent revision; therefore, data in the tables are not comparable to the authorities’ numbers.</t>
    </r>
  </si>
  <si>
    <r>
      <rPr>
        <vertAlign val="superscript"/>
        <sz val="9"/>
        <rFont val="Arial"/>
        <family val="2"/>
      </rPr>
      <t xml:space="preserve">4 </t>
    </r>
    <r>
      <rPr>
        <sz val="9"/>
        <rFont val="Arial"/>
        <family val="2"/>
      </rPr>
      <t xml:space="preserve">Data corresponds to the consolidated public sector (as presented in the authorities' budget documentation), which includes the nonfinancial public sector, local governments, Banco Central del Uruguay, and Banco de Seguros del Estado. In particular, Uruguay is one of the few countries in the sample for which public debt includes the debt of the central bank, which increases recorded public sector gross debt.
</t>
    </r>
  </si>
  <si>
    <r>
      <rPr>
        <vertAlign val="superscript"/>
        <sz val="9"/>
        <rFont val="Arial"/>
        <family val="2"/>
      </rPr>
      <t xml:space="preserve">2 </t>
    </r>
    <r>
      <rPr>
        <sz val="9"/>
        <rFont val="Arial"/>
        <family val="2"/>
      </rPr>
      <t xml:space="preserve">Data corresponds to the consolidated public sector (as presented in the authorities' budget documentation), which includes the nonfinancial public sector, local governments, Banco Central del Uruguay, and Banco de Seguros del Estado. In particular, Uruguay is one of the few countries in the sample for which public debt includes the debt of the central bank, which increases recorded public sector gross debt.
</t>
    </r>
  </si>
  <si>
    <t>Note: For country-specific details, see "Data and Conventions" in text, and Table D.</t>
  </si>
  <si>
    <t>Note: Primary balance is defined as the overall balance excluding net interest payments. For country-specific details, see "Data and Conventions" in text, and Table D.</t>
  </si>
  <si>
    <r>
      <t xml:space="preserve">2 </t>
    </r>
    <r>
      <rPr>
        <sz val="9"/>
        <rFont val="Arial"/>
        <family val="2"/>
      </rPr>
      <t xml:space="preserve">For cross-economy comparability, expenditure and fiscal balances of the United States are adjusted to exclude the imputed interest on unfunded pension liabilities and the imputed compensation of employees, which are counted as expenditures under the 2008 System of National Accounts (2008 SNA) adopted by the United States, but not in countries that have not yet adopted the 2008 SNA. Data for the United States in this table may thus differ from data published by the U.S. Bureau of Economic Analysis. </t>
    </r>
  </si>
  <si>
    <t>Note: For economy-specific details, see "Data and Conventions" in text, and Table B.</t>
  </si>
  <si>
    <r>
      <t xml:space="preserve">1 </t>
    </r>
    <r>
      <rPr>
        <sz val="9"/>
        <rFont val="Arial"/>
        <family val="2"/>
      </rPr>
      <t>For cross-economy comparability, expenditure and fiscal balances of the United States are adjusted to exclude the imputed interest on unfunded pension liabilities and the imputed compensation of employees, which are counted as expenditures under the 2008 System of National Accounts (2008 SNA) adopted by the United States, but not in economies that have not yet adopted the 2008 SNA. Data for the United States in this table may thus differ from data published by the U.S. Bureau of Economic Analysis.</t>
    </r>
  </si>
  <si>
    <r>
      <rPr>
        <vertAlign val="superscript"/>
        <sz val="9"/>
        <rFont val="Arial"/>
        <family val="2"/>
      </rPr>
      <t>1</t>
    </r>
    <r>
      <rPr>
        <sz val="9"/>
        <rFont val="Arial"/>
        <family val="2"/>
      </rPr>
      <t xml:space="preserve"> For cross-economy comparability, gross debt levels reported by national statistical agencies for countries that have adopted the 2008 System of National Accounts (Australia, Canada, Hong Kong SAR, and the United States) are adjusted to exclude unfunded pension liabilities of government employees’ defined-benefit pension plans.</t>
    </r>
  </si>
  <si>
    <r>
      <rPr>
        <vertAlign val="superscript"/>
        <sz val="9"/>
        <rFont val="Arial"/>
        <family val="2"/>
      </rPr>
      <t>1</t>
    </r>
    <r>
      <rPr>
        <sz val="9"/>
        <rFont val="Arial"/>
        <family val="2"/>
      </rPr>
      <t xml:space="preserve"> For cross-economy comparability, net debt levels reported by national statistical agencies for economies that have adopted the 2008 System of National Accounts (Australia, Canada, Hong Kong SAR, and the United States) are adjusted to exclude unfunded pension liabilities of government employees’ defined-benefit pension plans.</t>
    </r>
  </si>
  <si>
    <r>
      <rPr>
        <vertAlign val="superscript"/>
        <sz val="9"/>
        <rFont val="Arial"/>
        <family val="2"/>
      </rPr>
      <t xml:space="preserve">3 </t>
    </r>
    <r>
      <rPr>
        <sz val="9"/>
        <rFont val="Arial"/>
        <family val="2"/>
      </rPr>
      <t xml:space="preserve">Data corresponds to the consolidated public sector (as presented in the authorities' budget documentation), which includes the nonfinancial public sector, local governments, Banco Central del Uruguay, and Banco de Seguros del Estado. In particular, Uruguay is one of the few countries in the sample for which public debt includes the debt of the central bank, which increases recorded public sector gross debt. Starting from October 2018, the public pension system has been receiving transfers in the context of a new law that compensates persons affected by the creation of the mixed pension system (amounting to 1.3 percent of GDP in 2018). These funds are recorded as revenues, consistent with IMF’s methodology. Therefore, data and projections for 2018 – 2022 are affected by these transfers.
</t>
    </r>
  </si>
  <si>
    <r>
      <t>Pension Spending Change, 2015–30</t>
    </r>
    <r>
      <rPr>
        <vertAlign val="superscript"/>
        <sz val="10"/>
        <rFont val="Arial"/>
        <family val="2"/>
      </rPr>
      <t>1</t>
    </r>
    <r>
      <rPr>
        <sz val="10"/>
        <rFont val="Arial"/>
        <family val="2"/>
      </rPr>
      <t xml:space="preserve">
</t>
    </r>
  </si>
  <si>
    <r>
      <t>Net Present Value of Pension Spending Change, 2015–50</t>
    </r>
    <r>
      <rPr>
        <vertAlign val="superscript"/>
        <sz val="10"/>
        <rFont val="Arial"/>
        <family val="2"/>
      </rPr>
      <t>1, 2</t>
    </r>
  </si>
  <si>
    <r>
      <t>Net Present Value of Health Care Spending Change, 2015–50</t>
    </r>
    <r>
      <rPr>
        <vertAlign val="superscript"/>
        <sz val="10"/>
        <rFont val="Arial"/>
        <family val="2"/>
      </rPr>
      <t>2</t>
    </r>
  </si>
  <si>
    <r>
      <t>Gross Financing Need, 2019</t>
    </r>
    <r>
      <rPr>
        <vertAlign val="superscript"/>
        <sz val="10"/>
        <rFont val="Arial"/>
        <family val="2"/>
      </rPr>
      <t>3</t>
    </r>
  </si>
  <si>
    <r>
      <t>Average Term to Maturity, 2019 (years)</t>
    </r>
    <r>
      <rPr>
        <vertAlign val="superscript"/>
        <sz val="10"/>
        <rFont val="Arial"/>
        <family val="2"/>
      </rPr>
      <t>4</t>
    </r>
  </si>
  <si>
    <t>Debt-to-Average Maturity, 2019</t>
  </si>
  <si>
    <t>Projected Interest Rate–Growth Differential, 
2019–24
(percent)</t>
  </si>
  <si>
    <t>Projected Overall Balance, 
2019–24</t>
  </si>
  <si>
    <r>
      <t>Nonresident Holding of General Government Debt, 2018 
(percent of total)</t>
    </r>
    <r>
      <rPr>
        <vertAlign val="superscript"/>
        <sz val="10"/>
        <rFont val="Arial"/>
        <family val="2"/>
      </rPr>
      <t>5</t>
    </r>
  </si>
  <si>
    <t>Uruguay8</t>
  </si>
  <si>
    <r>
      <t>Gross financing needs, 2015</t>
    </r>
    <r>
      <rPr>
        <vertAlign val="superscript"/>
        <sz val="10"/>
        <rFont val="Arial"/>
        <family val="2"/>
      </rPr>
      <t>3</t>
    </r>
  </si>
  <si>
    <r>
      <t>Average Term to Maturity, 2019 (years)</t>
    </r>
    <r>
      <rPr>
        <vertAlign val="superscript"/>
        <sz val="10"/>
        <rFont val="Arial"/>
        <family val="2"/>
      </rPr>
      <t>3</t>
    </r>
  </si>
  <si>
    <t>Projected Interest Rate–Growth Differential, 
2019–24 (percent)</t>
  </si>
  <si>
    <r>
      <t>Nonresident Holding of General Government Debt, 2018 
(percent of total)</t>
    </r>
    <r>
      <rPr>
        <vertAlign val="superscript"/>
        <sz val="10"/>
        <rFont val="Arial"/>
        <family val="2"/>
      </rPr>
      <t>4</t>
    </r>
  </si>
  <si>
    <r>
      <t xml:space="preserve">Table B. Advanced Economies: Definition and Coverage of </t>
    </r>
    <r>
      <rPr>
        <b/>
        <i/>
        <sz val="11"/>
        <color rgb="FFC4122F"/>
        <rFont val="Arial"/>
        <family val="2"/>
      </rPr>
      <t>Fiscal Monitor</t>
    </r>
    <r>
      <rPr>
        <b/>
        <sz val="11"/>
        <color rgb="FFC4122F"/>
        <rFont val="Arial"/>
        <family val="2"/>
      </rPr>
      <t xml:space="preserve"> Data</t>
    </r>
  </si>
  <si>
    <t>CG, SS</t>
  </si>
  <si>
    <t>Note: Coverage: CG = central government; GG = general government; LG = local governments; NFPC = nonfinancial public corporations; PS = public sector; SG = state governments; SS = social security funds; TG = territorial governments. Accounting standard: C = cash; A = accrual; Mixed = combination of accrual and cash accounting.</t>
  </si>
  <si>
    <r>
      <rPr>
        <vertAlign val="superscript"/>
        <sz val="9"/>
        <color theme="1"/>
        <rFont val="Arial"/>
        <family val="2"/>
      </rPr>
      <t xml:space="preserve">1 </t>
    </r>
    <r>
      <rPr>
        <sz val="9"/>
        <color theme="1"/>
        <rFont val="Arial"/>
        <family val="2"/>
      </rPr>
      <t>In many economies, fiscal data follow the IMF’s Government Finance Statistics Manual 2014. The concept of overall fiscal balance refers to net lending (+) and borrowing (–) of the general government. In some cases, however, the overall balance refers to total revenue and grants minus total expenditure and net lending.</t>
    </r>
  </si>
  <si>
    <t>CG, LG</t>
  </si>
  <si>
    <r>
      <t xml:space="preserve">Table C. Emerging Market and Middle-Income Economies: Definition and Coverage of </t>
    </r>
    <r>
      <rPr>
        <b/>
        <i/>
        <sz val="11"/>
        <color rgb="FFC4122F"/>
        <rFont val="Arial"/>
        <family val="2"/>
      </rPr>
      <t>Fiscal Monitor</t>
    </r>
    <r>
      <rPr>
        <b/>
        <sz val="11"/>
        <color rgb="FFC4122F"/>
        <rFont val="Arial"/>
        <family val="2"/>
      </rPr>
      <t xml:space="preserve"> Data</t>
    </r>
  </si>
  <si>
    <t>Note: Coverage: BCG = budgetary central government; CG = central government; GG = general government; LG = local governments; MPC = monetary public corporations, including central bank; NFPC = nonfinancial public corporations; NFPS = nonfinancial public sector;  NMPC = nonmonetary financial public corporations; PS = public sector; SG = state governments; SS = social security funds. Accounting standard: C = cash; A = accrual; Mixed = combination of accrual and cash accounting.</t>
  </si>
  <si>
    <r>
      <rPr>
        <vertAlign val="superscript"/>
        <sz val="9"/>
        <color theme="1"/>
        <rFont val="Arial"/>
        <family val="2"/>
      </rPr>
      <t xml:space="preserve">1 </t>
    </r>
    <r>
      <rPr>
        <sz val="9"/>
        <color theme="1"/>
        <rFont val="Arial"/>
        <family val="2"/>
      </rPr>
      <t>In many countries, fiscal data follow the IMF’s</t>
    </r>
    <r>
      <rPr>
        <i/>
        <sz val="9"/>
        <color theme="1"/>
        <rFont val="Arial"/>
        <family val="2"/>
      </rPr>
      <t xml:space="preserve"> Government Finance Statistics Manual</t>
    </r>
    <r>
      <rPr>
        <sz val="9"/>
        <color theme="1"/>
        <rFont val="Arial"/>
        <family val="2"/>
      </rPr>
      <t xml:space="preserve"> </t>
    </r>
    <r>
      <rPr>
        <i/>
        <sz val="9"/>
        <color theme="1"/>
        <rFont val="Arial"/>
        <family val="2"/>
      </rPr>
      <t>2014</t>
    </r>
    <r>
      <rPr>
        <sz val="9"/>
        <color theme="1"/>
        <rFont val="Arial"/>
        <family val="2"/>
      </rPr>
      <t>. The concept of overall fiscal balance refers to net lending (+) and borrowing (–) of the general government. In some cases, however, the overall balance refers to total revenue and grants minus total expenditure and net lending.</t>
    </r>
  </si>
  <si>
    <r>
      <t xml:space="preserve">Table D. Low-Income Developing Countries: Definition and Coverage of </t>
    </r>
    <r>
      <rPr>
        <b/>
        <i/>
        <sz val="11"/>
        <color rgb="FFC4122F"/>
        <rFont val="Arial"/>
        <family val="2"/>
      </rPr>
      <t>Fiscal Monitor</t>
    </r>
    <r>
      <rPr>
        <b/>
        <sz val="11"/>
        <color rgb="FFC4122F"/>
        <rFont val="Arial"/>
        <family val="2"/>
      </rPr>
      <t xml:space="preserve"> Data</t>
    </r>
  </si>
  <si>
    <r>
      <t>Haiti</t>
    </r>
    <r>
      <rPr>
        <vertAlign val="superscript"/>
        <sz val="9"/>
        <rFont val="Arial"/>
        <family val="2"/>
      </rPr>
      <t>3</t>
    </r>
  </si>
  <si>
    <r>
      <t>Lao P.D.R.</t>
    </r>
    <r>
      <rPr>
        <vertAlign val="superscript"/>
        <sz val="9"/>
        <rFont val="Arial"/>
        <family val="2"/>
      </rPr>
      <t>4</t>
    </r>
  </si>
  <si>
    <r>
      <t>Myanmar</t>
    </r>
    <r>
      <rPr>
        <vertAlign val="superscript"/>
        <sz val="10"/>
        <rFont val="Arial"/>
        <family val="2"/>
      </rPr>
      <t>5</t>
    </r>
  </si>
  <si>
    <r>
      <t>Uzbekistan</t>
    </r>
    <r>
      <rPr>
        <vertAlign val="superscript"/>
        <sz val="9"/>
        <rFont val="Arial"/>
        <family val="2"/>
      </rPr>
      <t>6</t>
    </r>
  </si>
  <si>
    <t>Note: Coverage: BCG = budgetary central government; CG = central government; CPS = combined public sector; EA = extrabudgetary units; FC = financial public corporations; GG = general government; LG = local governments; MPC = monetary public corporations, including central bank; NC = non-cash; NFPC = nonfinancial public corporations; NFPS = nonfinancial public sector;   NMPC = nonmonetary financial public corporations; PS = public sector; SG = state governments; SS = social security funds. Accounting standard: C = cash; A = accrual; CB = commitments basis accounting; Mixed = combination of accrual and cash accounting.</t>
  </si>
  <si>
    <r>
      <rPr>
        <vertAlign val="superscript"/>
        <sz val="9"/>
        <color theme="1"/>
        <rFont val="Arial"/>
        <family val="2"/>
      </rPr>
      <t xml:space="preserve">1 </t>
    </r>
    <r>
      <rPr>
        <sz val="9"/>
        <color theme="1"/>
        <rFont val="Arial"/>
        <family val="2"/>
      </rPr>
      <t>In many countries, fiscal data follow the IMF’s Government Finance Statistics Manual 2014. The concept of overall fiscal balance refers to net lending (+) and borrowing (–) of the general government. In some cases, however, the overall balance refers to total revenue and grants minus total expenditure and net lending.</t>
    </r>
  </si>
  <si>
    <r>
      <t xml:space="preserve">3 </t>
    </r>
    <r>
      <rPr>
        <sz val="9"/>
        <color theme="1"/>
        <rFont val="Arial"/>
        <family val="2"/>
      </rPr>
      <t>Haiti’s fiscal balance and debt data cover the central government, special funds and programs (Fonds d’Entretien Routier and Programme de Scolarisation Universelle, Gratuite, et Obligatoire), and the state-owned electricity company EDH.</t>
    </r>
  </si>
  <si>
    <r>
      <t xml:space="preserve">4 </t>
    </r>
    <r>
      <rPr>
        <sz val="9"/>
        <color theme="1"/>
        <rFont val="Arial"/>
        <family val="2"/>
      </rPr>
      <t xml:space="preserve">Lao P.D.R.'s fiscal spending includes capital spending by local governments financed by loans provided by the central bank. </t>
    </r>
  </si>
  <si>
    <r>
      <t xml:space="preserve">5 </t>
    </r>
    <r>
      <rPr>
        <sz val="9"/>
        <color theme="1"/>
        <rFont val="Arial"/>
        <family val="2"/>
      </rPr>
      <t>Overall and primary balances in 2012 are based on the monetary statistics and are different from the balances calculated from expenditure and revenue data.</t>
    </r>
  </si>
  <si>
    <r>
      <t xml:space="preserve">6 </t>
    </r>
    <r>
      <rPr>
        <sz val="9"/>
        <color theme="1"/>
        <rFont val="Arial"/>
        <family val="2"/>
      </rPr>
      <t>Uzbekistan's listing includes the Fund for Reconstruction and Development.</t>
    </r>
  </si>
  <si>
    <t>Figure 2.1 Perceptions of Corruption over Time and at Different Income Levels</t>
  </si>
  <si>
    <t xml:space="preserve">Figure 2.2 Share of Firms Expected to Pay Bribes to . . .
</t>
  </si>
  <si>
    <t xml:space="preserve">Figure 2.3. Corruption Leakages in the Public Sector
</t>
  </si>
  <si>
    <t xml:space="preserve">Figure 2.4. Government Revenues and Corruption
</t>
  </si>
  <si>
    <t xml:space="preserve">Figure 2.5. Corruption and Revenue Collection
</t>
  </si>
  <si>
    <t>Figure 2.6. Control of Corruption and Public Spending on Education and Health</t>
  </si>
  <si>
    <t>Figure 2.7 Corruption and Performance of State-Owned Enterprises</t>
  </si>
  <si>
    <t xml:space="preserve">Figure 2.8. Countries with Less Corruption Have Higher Test Scores and Less Waste in Public Investment
</t>
  </si>
  <si>
    <t xml:space="preserve">Figure 2.9. Georgia: Tax Compliance Surged with Anti-Corruption Reforms
</t>
  </si>
  <si>
    <t>Figure 2.10. Rwanda: Tax Revenues Surged with Anti-Corruption Reforms</t>
  </si>
  <si>
    <t>Figure 2.11. Fiscal Transparency, Procurement Systems, and Corruption, 2017</t>
  </si>
  <si>
    <t>Figure 2.12. Fiscal Institutions and Control of Corruption</t>
  </si>
  <si>
    <t>Figure 2.13. Relative Importance of Fiscal Institutions</t>
  </si>
  <si>
    <t xml:space="preserve">Figure 2.14. Fiscal Governance Framework
</t>
  </si>
  <si>
    <t xml:space="preserve">Figure 2.15. Corruption Control and Attitude toward Tax Cheating
</t>
  </si>
  <si>
    <t xml:space="preserve">Figure 2.16. Corruption Is a Challenge for Many Resource-Rich Countries
</t>
  </si>
  <si>
    <t xml:space="preserve">Figure 2.17. Many Audit Agencies Are Constrained by a Lack of Resources
</t>
  </si>
  <si>
    <t xml:space="preserve">Figure 2.18. Purpose of Foreign Bribes
</t>
  </si>
  <si>
    <t>cce</t>
  </si>
  <si>
    <t>tax_cheat</t>
  </si>
  <si>
    <t>T</t>
  </si>
  <si>
    <t>P-val</t>
  </si>
  <si>
    <r>
      <t>Brazil</t>
    </r>
    <r>
      <rPr>
        <vertAlign val="superscript"/>
        <sz val="9"/>
        <rFont val="Arial"/>
        <family val="2"/>
      </rPr>
      <t>4</t>
    </r>
  </si>
  <si>
    <r>
      <t>Colombia</t>
    </r>
    <r>
      <rPr>
        <vertAlign val="superscript"/>
        <sz val="9"/>
        <rFont val="Arial"/>
        <family val="2"/>
      </rPr>
      <t>5</t>
    </r>
  </si>
  <si>
    <r>
      <t>Thailand</t>
    </r>
    <r>
      <rPr>
        <vertAlign val="superscript"/>
        <sz val="9"/>
        <rFont val="Arial"/>
        <family val="2"/>
      </rPr>
      <t>7</t>
    </r>
  </si>
  <si>
    <r>
      <t>United Arab Emirates</t>
    </r>
    <r>
      <rPr>
        <vertAlign val="superscript"/>
        <sz val="9"/>
        <rFont val="Arial"/>
        <family val="2"/>
      </rPr>
      <t>8</t>
    </r>
  </si>
  <si>
    <r>
      <t>Venezuela</t>
    </r>
    <r>
      <rPr>
        <vertAlign val="superscript"/>
        <sz val="9"/>
        <rFont val="Arial"/>
        <family val="2"/>
      </rPr>
      <t>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</si>
</sst>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_-[$€-2]* #,##0.00_-;\-[$€-2]* #,##0.00_-;_-[$€-2]* &quot;-&quot;??_-"/>
    <numFmt numFmtId="165" formatCode="#,##0.0"/>
    <numFmt numFmtId="166" formatCode="0.0"/>
    <numFmt numFmtId="167" formatCode="0.0%"/>
    <numFmt numFmtId="168" formatCode="[$-409]mmm\-yy;@"/>
  </numFmts>
  <fonts count="120">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0"/>
      <color theme="1"/>
      <name val="Arial"/>
      <family val="2"/>
    </font>
    <font>
      <sz val="10"/>
      <name val="Arial"/>
      <family val="2"/>
    </font>
    <font>
      <sz val="11"/>
      <name val="Times New Roman"/>
      <family val="1"/>
    </font>
    <font>
      <b/>
      <sz val="11"/>
      <name val="Times New Roman"/>
      <family val="1"/>
    </font>
    <font>
      <i/>
      <sz val="11"/>
      <name val="Times New Roman"/>
      <family val="1"/>
    </font>
    <font>
      <u/>
      <sz val="11"/>
      <name val="Times New Roman"/>
      <family val="1"/>
    </font>
    <font>
      <u/>
      <sz val="11"/>
      <color theme="10"/>
      <name val="Calibri"/>
      <family val="2"/>
    </font>
    <font>
      <sz val="11"/>
      <color theme="1"/>
      <name val="Times New Roman"/>
      <family val="1"/>
    </font>
    <font>
      <u/>
      <sz val="11"/>
      <color theme="10"/>
      <name val="Times New Roman"/>
      <family val="1"/>
    </font>
    <font>
      <sz val="10"/>
      <name val="Courier"/>
      <family val="3"/>
    </font>
    <font>
      <sz val="10"/>
      <name val="MS Sans Serif"/>
      <family val="2"/>
    </font>
    <font>
      <sz val="12"/>
      <name val="Arial"/>
      <family val="2"/>
    </font>
    <font>
      <sz val="8"/>
      <name val="Arial"/>
      <family val="2"/>
    </font>
    <font>
      <b/>
      <sz val="10"/>
      <name val="Arial"/>
      <family val="2"/>
    </font>
    <font>
      <b/>
      <sz val="12"/>
      <name val="Arial"/>
      <family val="2"/>
    </font>
    <font>
      <sz val="9"/>
      <name val="Arial"/>
      <family val="2"/>
    </font>
    <font>
      <sz val="9"/>
      <color theme="1"/>
      <name val="Arial"/>
      <family val="2"/>
    </font>
    <font>
      <b/>
      <sz val="9"/>
      <name val="Arial"/>
      <family val="2"/>
    </font>
    <font>
      <i/>
      <sz val="10"/>
      <name val="Arial"/>
      <family val="2"/>
    </font>
    <font>
      <sz val="10"/>
      <name val="Arial Cyr"/>
      <family val="2"/>
    </font>
    <font>
      <sz val="11"/>
      <color theme="1"/>
      <name val="Arial"/>
      <family val="2"/>
    </font>
    <font>
      <sz val="12"/>
      <color theme="1"/>
      <name val="Arial"/>
      <family val="2"/>
    </font>
    <font>
      <sz val="10"/>
      <color indexed="8"/>
      <name val="Times New Roman"/>
      <family val="1"/>
    </font>
    <font>
      <i/>
      <sz val="8"/>
      <name val="Times New Roman"/>
      <family val="1"/>
    </font>
    <font>
      <i/>
      <sz val="9"/>
      <name val="Arial"/>
      <family val="2"/>
    </font>
    <font>
      <sz val="10"/>
      <color indexed="62"/>
      <name val="Arial Cyr"/>
      <family val="2"/>
      <charset val="204"/>
    </font>
    <font>
      <vertAlign val="superscript"/>
      <sz val="9"/>
      <name val="Arial"/>
      <family val="2"/>
    </font>
    <font>
      <sz val="8"/>
      <color theme="1"/>
      <name val="Arial"/>
      <family val="2"/>
    </font>
    <font>
      <b/>
      <sz val="11"/>
      <color theme="1"/>
      <name val="Arial"/>
      <family val="2"/>
    </font>
    <font>
      <i/>
      <sz val="9"/>
      <color theme="1"/>
      <name val="Arial"/>
      <family val="2"/>
    </font>
    <font>
      <vertAlign val="superscript"/>
      <sz val="9"/>
      <color theme="1"/>
      <name val="Arial"/>
      <family val="2"/>
    </font>
    <font>
      <b/>
      <vertAlign val="superscript"/>
      <sz val="10"/>
      <color theme="1"/>
      <name val="Arial"/>
      <family val="2"/>
    </font>
    <font>
      <b/>
      <sz val="9"/>
      <color indexed="81"/>
      <name val="Tahoma"/>
      <family val="2"/>
    </font>
    <font>
      <sz val="9"/>
      <color indexed="81"/>
      <name val="Tahoma"/>
      <family val="2"/>
    </font>
    <font>
      <b/>
      <sz val="11"/>
      <name val="Arial"/>
      <family val="2"/>
    </font>
    <font>
      <sz val="10"/>
      <color theme="1"/>
      <name val="Calibri"/>
      <family val="2"/>
      <scheme val="minor"/>
    </font>
    <font>
      <sz val="11"/>
      <name val="Calibri"/>
      <family val="2"/>
      <scheme val="minor"/>
    </font>
    <font>
      <b/>
      <sz val="11"/>
      <color rgb="FFFF0000"/>
      <name val="Calibri"/>
      <family val="2"/>
      <scheme val="minor"/>
    </font>
    <font>
      <sz val="11"/>
      <name val="Calibri"/>
      <family val="2"/>
    </font>
    <font>
      <sz val="9"/>
      <color theme="1"/>
      <name val="Calibri"/>
      <family val="2"/>
      <scheme val="minor"/>
    </font>
    <font>
      <sz val="9"/>
      <name val="Calibri"/>
      <family val="2"/>
      <scheme val="minor"/>
    </font>
    <font>
      <u/>
      <sz val="10"/>
      <color theme="10"/>
      <name val="Arial"/>
      <family val="2"/>
    </font>
    <font>
      <b/>
      <sz val="9"/>
      <color theme="1"/>
      <name val="Calibri"/>
      <family val="2"/>
      <scheme val="minor"/>
    </font>
    <font>
      <sz val="10"/>
      <name val="Times New Roman"/>
      <family val="1"/>
    </font>
    <font>
      <b/>
      <sz val="9"/>
      <name val="Calibri"/>
      <family val="2"/>
      <scheme val="minor"/>
    </font>
    <font>
      <vertAlign val="superscript"/>
      <sz val="8"/>
      <name val="Arial"/>
      <family val="2"/>
    </font>
    <font>
      <vertAlign val="superscript"/>
      <sz val="8"/>
      <color theme="1"/>
      <name val="Arial"/>
      <family val="2"/>
    </font>
    <font>
      <vertAlign val="superscript"/>
      <sz val="10"/>
      <name val="Arial"/>
      <family val="2"/>
    </font>
    <font>
      <b/>
      <sz val="11"/>
      <color theme="1"/>
      <name val="Calibri"/>
      <family val="2"/>
      <scheme val="minor"/>
    </font>
    <font>
      <b/>
      <sz val="11"/>
      <name val="Calibri"/>
      <family val="2"/>
      <scheme val="minor"/>
    </font>
    <font>
      <b/>
      <sz val="10"/>
      <color theme="1"/>
      <name val="Calibri"/>
      <family val="2"/>
      <scheme val="minor"/>
    </font>
    <font>
      <sz val="12"/>
      <color theme="1"/>
      <name val="Calibri"/>
      <family val="2"/>
      <scheme val="minor"/>
    </font>
    <font>
      <b/>
      <sz val="10"/>
      <color rgb="FFC4122F"/>
      <name val="HelveticaNeueLT Std"/>
      <family val="2"/>
    </font>
    <font>
      <i/>
      <sz val="9"/>
      <color rgb="FFC4122F"/>
      <name val="Arial"/>
      <family val="2"/>
    </font>
    <font>
      <sz val="9"/>
      <color rgb="FFFF0000"/>
      <name val="Arial"/>
      <family val="2"/>
    </font>
    <font>
      <i/>
      <sz val="9"/>
      <color rgb="FFC4122F"/>
      <name val="HelveticaNeueLT Std"/>
      <family val="2"/>
    </font>
    <font>
      <b/>
      <sz val="9"/>
      <color rgb="FFFF0000"/>
      <name val="Arial"/>
      <family val="2"/>
    </font>
    <font>
      <sz val="10"/>
      <color theme="0" tint="-0.249977111117893"/>
      <name val="Arial"/>
      <family val="2"/>
    </font>
    <font>
      <b/>
      <sz val="9"/>
      <color rgb="FF000000"/>
      <name val="Calibri"/>
      <family val="2"/>
    </font>
    <font>
      <sz val="9"/>
      <color rgb="FF000000"/>
      <name val="Calibri"/>
      <family val="2"/>
    </font>
    <font>
      <sz val="9"/>
      <name val="Calibri"/>
      <family val="2"/>
    </font>
    <font>
      <sz val="11"/>
      <color rgb="FFFF0000"/>
      <name val="Calibri"/>
      <family val="2"/>
      <scheme val="minor"/>
    </font>
    <font>
      <b/>
      <sz val="9"/>
      <name val="Calibri"/>
      <family val="2"/>
    </font>
    <font>
      <b/>
      <sz val="9"/>
      <color rgb="FFC00000"/>
      <name val="Calibri"/>
      <family val="2"/>
      <scheme val="minor"/>
    </font>
    <font>
      <sz val="11"/>
      <color theme="1"/>
      <name val="Calibri"/>
      <family val="2"/>
    </font>
    <font>
      <sz val="10"/>
      <color rgb="FFFF0000"/>
      <name val="Arial"/>
      <family val="2"/>
    </font>
    <font>
      <b/>
      <sz val="10"/>
      <color rgb="FFC00000"/>
      <name val="HelveticaNeueLT Std"/>
      <family val="2"/>
    </font>
    <font>
      <i/>
      <sz val="9"/>
      <color rgb="FFC00000"/>
      <name val="HelveticaNeueLT Std"/>
      <family val="2"/>
    </font>
    <font>
      <b/>
      <sz val="9"/>
      <name val="HelveticaNeueLT Std"/>
      <family val="2"/>
    </font>
    <font>
      <b/>
      <sz val="10"/>
      <color rgb="FFC4122F"/>
      <name val="HelveticaNeueLT Com 57 Cn"/>
    </font>
    <font>
      <b/>
      <sz val="12"/>
      <color theme="4"/>
      <name val="Segoe UI"/>
      <family val="2"/>
    </font>
    <font>
      <sz val="11"/>
      <color theme="8"/>
      <name val="Calibri"/>
      <family val="2"/>
      <scheme val="minor"/>
    </font>
    <font>
      <sz val="11"/>
      <color theme="1"/>
      <name val="Garamond"/>
      <family val="1"/>
    </font>
    <font>
      <b/>
      <sz val="11"/>
      <color theme="1"/>
      <name val="Garamond"/>
      <family val="1"/>
    </font>
    <font>
      <sz val="11"/>
      <color rgb="FFFF0000"/>
      <name val="Garamond"/>
      <family val="1"/>
    </font>
    <font>
      <sz val="11"/>
      <color theme="8"/>
      <name val="Garamond"/>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5D5D5D"/>
      <name val="Arial"/>
      <family val="2"/>
    </font>
    <font>
      <b/>
      <sz val="11"/>
      <color rgb="FFC00000"/>
      <name val="Arial"/>
      <family val="2"/>
    </font>
    <font>
      <i/>
      <sz val="10"/>
      <color rgb="FFC00000"/>
      <name val="Arial"/>
      <family val="2"/>
    </font>
    <font>
      <b/>
      <sz val="10"/>
      <color rgb="FFFF0000"/>
      <name val="Arial"/>
      <family val="2"/>
    </font>
    <font>
      <b/>
      <sz val="9"/>
      <color rgb="FFC00000"/>
      <name val="Arial"/>
      <family val="2"/>
    </font>
    <font>
      <b/>
      <sz val="11"/>
      <color rgb="FFC4122F"/>
      <name val="Arial"/>
      <family val="2"/>
    </font>
    <font>
      <i/>
      <sz val="10"/>
      <color rgb="FFC4122F"/>
      <name val="Arial"/>
      <family val="2"/>
    </font>
    <font>
      <b/>
      <i/>
      <sz val="11"/>
      <color rgb="FFC4122F"/>
      <name val="Arial"/>
      <family val="2"/>
    </font>
  </fonts>
  <fills count="48">
    <fill>
      <patternFill patternType="none"/>
    </fill>
    <fill>
      <patternFill patternType="gray125"/>
    </fill>
    <fill>
      <patternFill patternType="solid">
        <fgColor indexed="22"/>
        <bgColor indexed="64"/>
      </patternFill>
    </fill>
    <fill>
      <patternFill patternType="solid">
        <fgColor theme="5" tint="0.79998168889431442"/>
        <bgColor indexed="64"/>
      </patternFill>
    </fill>
    <fill>
      <patternFill patternType="solid">
        <fgColor indexed="43"/>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D9D9D9"/>
        <bgColor rgb="FF000000"/>
      </patternFill>
    </fill>
    <fill>
      <patternFill patternType="solid">
        <fgColor rgb="FFC6E0B4"/>
        <bgColor rgb="FF000000"/>
      </patternFill>
    </fill>
    <fill>
      <patternFill patternType="solid">
        <fgColor rgb="FFE2EFDA"/>
        <bgColor rgb="FF000000"/>
      </patternFill>
    </fill>
    <fill>
      <patternFill patternType="solid">
        <fgColor rgb="FFFFE699"/>
        <bgColor rgb="FF000000"/>
      </patternFill>
    </fill>
    <fill>
      <patternFill patternType="solid">
        <fgColor rgb="FFD9E1F2"/>
        <bgColor rgb="FF000000"/>
      </patternFill>
    </fill>
    <fill>
      <patternFill patternType="solid">
        <fgColor rgb="FFFCE4D6"/>
        <bgColor rgb="FF000000"/>
      </patternFill>
    </fill>
    <fill>
      <patternFill patternType="solid">
        <fgColor theme="6" tint="0.59999389629810485"/>
        <bgColor rgb="FF000000"/>
      </patternFill>
    </fill>
    <fill>
      <patternFill patternType="solid">
        <fgColor rgb="FFBDD7EE"/>
        <bgColor rgb="FF000000"/>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thin">
        <color indexed="8"/>
      </bottom>
      <diagonal/>
    </border>
    <border>
      <left/>
      <right/>
      <top/>
      <bottom style="thin">
        <color indexed="64"/>
      </bottom>
      <diagonal/>
    </border>
    <border>
      <left/>
      <right style="medium">
        <color auto="1"/>
      </right>
      <top/>
      <bottom/>
      <diagonal/>
    </border>
    <border>
      <left/>
      <right/>
      <top style="thin">
        <color auto="1"/>
      </top>
      <bottom/>
      <diagonal/>
    </border>
    <border>
      <left/>
      <right/>
      <top style="thin">
        <color auto="1"/>
      </top>
      <bottom style="thin">
        <color auto="1"/>
      </bottom>
      <diagonal/>
    </border>
    <border>
      <left/>
      <right/>
      <top style="thin">
        <color auto="1"/>
      </top>
      <bottom/>
      <diagonal/>
    </border>
    <border>
      <left/>
      <right/>
      <top style="thin">
        <color auto="1"/>
      </top>
      <bottom/>
      <diagonal/>
    </border>
    <border>
      <left/>
      <right/>
      <top style="thin">
        <color auto="1"/>
      </top>
      <bottom style="thin">
        <color auto="1"/>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64">
    <xf numFmtId="0" fontId="0" fillId="0" borderId="0"/>
    <xf numFmtId="0" fontId="23" fillId="0" borderId="0"/>
    <xf numFmtId="0" fontId="28" fillId="0" borderId="0" applyNumberFormat="0" applyFill="0" applyBorder="0" applyAlignment="0" applyProtection="0">
      <alignment vertical="top"/>
      <protection locked="0"/>
    </xf>
    <xf numFmtId="14" fontId="31" fillId="0" borderId="0" applyProtection="0">
      <alignment vertical="center"/>
    </xf>
    <xf numFmtId="6" fontId="32" fillId="0" borderId="0" applyFont="0" applyFill="0" applyBorder="0" applyAlignment="0" applyProtection="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3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3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23" fillId="0" borderId="0"/>
    <xf numFmtId="164" fontId="41" fillId="0" borderId="0"/>
    <xf numFmtId="39" fontId="31" fillId="0" borderId="0"/>
    <xf numFmtId="164" fontId="44" fillId="0" borderId="10">
      <alignment horizontal="centerContinuous"/>
    </xf>
    <xf numFmtId="167" fontId="45" fillId="0" borderId="10"/>
    <xf numFmtId="0" fontId="47" fillId="4" borderId="9" applyNumberFormat="0" applyAlignment="0" applyProtection="0"/>
    <xf numFmtId="0" fontId="20" fillId="0" borderId="0"/>
    <xf numFmtId="0" fontId="23" fillId="0" borderId="0"/>
    <xf numFmtId="0" fontId="19" fillId="0" borderId="0"/>
    <xf numFmtId="0" fontId="63" fillId="0" borderId="0" applyNumberFormat="0" applyFill="0" applyBorder="0" applyAlignment="0" applyProtection="0"/>
    <xf numFmtId="0" fontId="18" fillId="0" borderId="0"/>
    <xf numFmtId="0" fontId="65" fillId="0" borderId="0"/>
    <xf numFmtId="0" fontId="65" fillId="0" borderId="0"/>
    <xf numFmtId="0" fontId="21" fillId="0" borderId="0"/>
    <xf numFmtId="0" fontId="17" fillId="0" borderId="0"/>
    <xf numFmtId="0" fontId="16" fillId="0" borderId="0"/>
    <xf numFmtId="0" fontId="15" fillId="0" borderId="0"/>
    <xf numFmtId="0" fontId="73" fillId="0" borderId="0"/>
    <xf numFmtId="0" fontId="23" fillId="0" borderId="0"/>
    <xf numFmtId="0" fontId="60" fillId="0" borderId="0"/>
    <xf numFmtId="0" fontId="23" fillId="0" borderId="0"/>
    <xf numFmtId="9" fontId="15" fillId="0" borderId="0" applyFont="0" applyFill="0" applyBorder="0" applyAlignment="0" applyProtection="0"/>
    <xf numFmtId="0" fontId="14" fillId="0" borderId="0"/>
    <xf numFmtId="0" fontId="21" fillId="0" borderId="0"/>
    <xf numFmtId="43" fontId="23" fillId="0" borderId="0" applyFont="0" applyFill="0" applyBorder="0" applyAlignment="0" applyProtection="0"/>
    <xf numFmtId="0" fontId="65" fillId="0" borderId="0"/>
    <xf numFmtId="0" fontId="65" fillId="0" borderId="0"/>
    <xf numFmtId="0" fontId="13" fillId="0" borderId="0"/>
    <xf numFmtId="0" fontId="21" fillId="0" borderId="0"/>
    <xf numFmtId="0" fontId="12" fillId="0" borderId="0"/>
    <xf numFmtId="0" fontId="11" fillId="0" borderId="0"/>
    <xf numFmtId="0" fontId="10" fillId="0" borderId="0"/>
    <xf numFmtId="0" fontId="9" fillId="0" borderId="0"/>
    <xf numFmtId="0" fontId="8" fillId="0" borderId="0"/>
    <xf numFmtId="0" fontId="7" fillId="0" borderId="0"/>
    <xf numFmtId="0" fontId="7" fillId="0" borderId="0"/>
    <xf numFmtId="0" fontId="6" fillId="0" borderId="0"/>
    <xf numFmtId="0" fontId="5" fillId="0" borderId="0"/>
    <xf numFmtId="0" fontId="98" fillId="0" borderId="0" applyNumberFormat="0" applyFill="0" applyBorder="0" applyAlignment="0" applyProtection="0"/>
    <xf numFmtId="0" fontId="99" fillId="0" borderId="19" applyNumberFormat="0" applyFill="0" applyAlignment="0" applyProtection="0"/>
    <xf numFmtId="0" fontId="100" fillId="0" borderId="20" applyNumberFormat="0" applyFill="0" applyAlignment="0" applyProtection="0"/>
    <xf numFmtId="0" fontId="101" fillId="0" borderId="21" applyNumberFormat="0" applyFill="0" applyAlignment="0" applyProtection="0"/>
    <xf numFmtId="0" fontId="101" fillId="0" borderId="0" applyNumberFormat="0" applyFill="0" applyBorder="0" applyAlignment="0" applyProtection="0"/>
    <xf numFmtId="0" fontId="102" fillId="17" borderId="0" applyNumberFormat="0" applyBorder="0" applyAlignment="0" applyProtection="0"/>
    <xf numFmtId="0" fontId="103" fillId="18" borderId="0" applyNumberFormat="0" applyBorder="0" applyAlignment="0" applyProtection="0"/>
    <xf numFmtId="0" fontId="104" fillId="19" borderId="0" applyNumberFormat="0" applyBorder="0" applyAlignment="0" applyProtection="0"/>
    <xf numFmtId="0" fontId="105" fillId="20" borderId="22" applyNumberFormat="0" applyAlignment="0" applyProtection="0"/>
    <xf numFmtId="0" fontId="106" fillId="21" borderId="23" applyNumberFormat="0" applyAlignment="0" applyProtection="0"/>
    <xf numFmtId="0" fontId="107" fillId="21" borderId="22" applyNumberFormat="0" applyAlignment="0" applyProtection="0"/>
    <xf numFmtId="0" fontId="108" fillId="0" borderId="24" applyNumberFormat="0" applyFill="0" applyAlignment="0" applyProtection="0"/>
    <xf numFmtId="0" fontId="109" fillId="22" borderId="25" applyNumberFormat="0" applyAlignment="0" applyProtection="0"/>
    <xf numFmtId="0" fontId="83" fillId="0" borderId="0" applyNumberFormat="0" applyFill="0" applyBorder="0" applyAlignment="0" applyProtection="0"/>
    <xf numFmtId="0" fontId="110" fillId="0" borderId="0" applyNumberFormat="0" applyFill="0" applyBorder="0" applyAlignment="0" applyProtection="0"/>
    <xf numFmtId="0" fontId="70" fillId="0" borderId="27" applyNumberFormat="0" applyFill="0" applyAlignment="0" applyProtection="0"/>
    <xf numFmtId="0" fontId="111"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11"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11"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11"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111"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111" fillId="44"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4" fillId="47" borderId="0" applyNumberFormat="0" applyBorder="0" applyAlignment="0" applyProtection="0"/>
    <xf numFmtId="0" fontId="4" fillId="0" borderId="0"/>
    <xf numFmtId="0" fontId="4" fillId="23" borderId="26" applyNumberFormat="0" applyFont="0" applyAlignment="0" applyProtection="0"/>
    <xf numFmtId="0" fontId="2" fillId="0" borderId="0"/>
    <xf numFmtId="0" fontId="23" fillId="0" borderId="0"/>
    <xf numFmtId="0" fontId="23" fillId="0" borderId="0"/>
    <xf numFmtId="0" fontId="2" fillId="0" borderId="0"/>
    <xf numFmtId="0" fontId="1" fillId="0" borderId="0"/>
    <xf numFmtId="164" fontId="86" fillId="0" borderId="0"/>
  </cellStyleXfs>
  <cellXfs count="677">
    <xf numFmtId="0" fontId="0" fillId="0" borderId="0" xfId="0"/>
    <xf numFmtId="0" fontId="37" fillId="0" borderId="0" xfId="1" applyFont="1"/>
    <xf numFmtId="0" fontId="37" fillId="5" borderId="0" xfId="1" applyFont="1" applyFill="1"/>
    <xf numFmtId="0" fontId="24" fillId="2" borderId="0" xfId="1" applyFont="1" applyFill="1"/>
    <xf numFmtId="0" fontId="24" fillId="3" borderId="1" xfId="1" applyFont="1" applyFill="1" applyBorder="1"/>
    <xf numFmtId="0" fontId="24" fillId="3" borderId="2" xfId="1" applyFont="1" applyFill="1" applyBorder="1"/>
    <xf numFmtId="0" fontId="24" fillId="3" borderId="3" xfId="1" applyFont="1" applyFill="1" applyBorder="1"/>
    <xf numFmtId="0" fontId="24" fillId="3" borderId="4" xfId="1" applyFont="1" applyFill="1" applyBorder="1"/>
    <xf numFmtId="0" fontId="24" fillId="3" borderId="0" xfId="1" applyFont="1" applyFill="1" applyBorder="1"/>
    <xf numFmtId="0" fontId="24" fillId="3" borderId="5" xfId="1" applyFont="1" applyFill="1" applyBorder="1"/>
    <xf numFmtId="0" fontId="24" fillId="3" borderId="4" xfId="1" applyFont="1" applyFill="1" applyBorder="1" applyAlignment="1">
      <alignment horizontal="centerContinuous"/>
    </xf>
    <xf numFmtId="0" fontId="24" fillId="3" borderId="0" xfId="1" applyFont="1" applyFill="1" applyBorder="1" applyAlignment="1">
      <alignment horizontal="centerContinuous"/>
    </xf>
    <xf numFmtId="0" fontId="24" fillId="3" borderId="4" xfId="1" applyNumberFormat="1" applyFont="1" applyFill="1" applyBorder="1" applyAlignment="1">
      <alignment horizontal="left" vertical="top" wrapText="1"/>
    </xf>
    <xf numFmtId="0" fontId="24" fillId="3" borderId="0" xfId="1" applyNumberFormat="1" applyFont="1" applyFill="1" applyBorder="1" applyAlignment="1">
      <alignment horizontal="left" vertical="top" wrapText="1"/>
    </xf>
    <xf numFmtId="0" fontId="24" fillId="3" borderId="5" xfId="1" applyNumberFormat="1" applyFont="1" applyFill="1" applyBorder="1" applyAlignment="1">
      <alignment horizontal="left" vertical="top" wrapText="1"/>
    </xf>
    <xf numFmtId="0" fontId="24" fillId="3" borderId="4" xfId="1" applyFont="1" applyFill="1" applyBorder="1" applyAlignment="1">
      <alignment horizontal="left"/>
    </xf>
    <xf numFmtId="0" fontId="24" fillId="3" borderId="0" xfId="1" applyFont="1" applyFill="1" applyBorder="1" applyAlignment="1">
      <alignment horizontal="left"/>
    </xf>
    <xf numFmtId="0" fontId="30" fillId="3" borderId="0" xfId="2" applyFont="1" applyFill="1" applyBorder="1" applyAlignment="1" applyProtection="1"/>
    <xf numFmtId="0" fontId="30" fillId="3" borderId="5" xfId="2" applyFont="1" applyFill="1" applyBorder="1" applyAlignment="1" applyProtection="1"/>
    <xf numFmtId="0" fontId="30" fillId="3" borderId="4" xfId="2" applyFont="1" applyFill="1" applyBorder="1" applyAlignment="1" applyProtection="1">
      <alignment horizontal="left"/>
    </xf>
    <xf numFmtId="0" fontId="30" fillId="3" borderId="0" xfId="2" applyFont="1" applyFill="1" applyBorder="1" applyAlignment="1" applyProtection="1">
      <alignment horizontal="left"/>
    </xf>
    <xf numFmtId="0" fontId="30" fillId="3" borderId="5" xfId="2" applyFont="1" applyFill="1" applyBorder="1" applyAlignment="1" applyProtection="1">
      <alignment horizontal="left"/>
    </xf>
    <xf numFmtId="0" fontId="24" fillId="3" borderId="6" xfId="1" applyFont="1" applyFill="1" applyBorder="1"/>
    <xf numFmtId="0" fontId="24" fillId="3" borderId="7" xfId="1" applyFont="1" applyFill="1" applyBorder="1"/>
    <xf numFmtId="0" fontId="24" fillId="3" borderId="8" xfId="1" applyFont="1" applyFill="1" applyBorder="1"/>
    <xf numFmtId="0" fontId="37" fillId="3" borderId="0" xfId="1" applyFont="1" applyFill="1" applyAlignment="1">
      <alignment horizontal="left" indent="2"/>
    </xf>
    <xf numFmtId="0" fontId="24" fillId="2" borderId="0" xfId="1" applyFont="1" applyFill="1" applyAlignment="1">
      <alignment vertical="top"/>
    </xf>
    <xf numFmtId="0" fontId="24" fillId="3" borderId="1" xfId="1" applyFont="1" applyFill="1" applyBorder="1" applyAlignment="1">
      <alignment vertical="top"/>
    </xf>
    <xf numFmtId="0" fontId="24" fillId="3" borderId="2" xfId="1" applyFont="1" applyFill="1" applyBorder="1" applyAlignment="1">
      <alignment vertical="top"/>
    </xf>
    <xf numFmtId="0" fontId="24" fillId="3" borderId="3" xfId="1" applyFont="1" applyFill="1" applyBorder="1" applyAlignment="1">
      <alignment vertical="top"/>
    </xf>
    <xf numFmtId="0" fontId="24" fillId="3" borderId="4" xfId="1" applyFont="1" applyFill="1" applyBorder="1" applyAlignment="1">
      <alignment vertical="top"/>
    </xf>
    <xf numFmtId="0" fontId="24" fillId="3" borderId="0" xfId="1" applyFont="1" applyFill="1" applyBorder="1" applyAlignment="1">
      <alignment vertical="top"/>
    </xf>
    <xf numFmtId="0" fontId="24" fillId="3" borderId="4" xfId="1" applyFont="1" applyFill="1" applyBorder="1" applyAlignment="1">
      <alignment horizontal="centerContinuous" vertical="top"/>
    </xf>
    <xf numFmtId="0" fontId="24" fillId="3" borderId="0" xfId="1" applyFont="1" applyFill="1" applyBorder="1" applyAlignment="1">
      <alignment horizontal="centerContinuous" vertical="top"/>
    </xf>
    <xf numFmtId="0" fontId="25" fillId="3" borderId="4" xfId="1" applyFont="1" applyFill="1" applyBorder="1" applyAlignment="1">
      <alignment vertical="top"/>
    </xf>
    <xf numFmtId="0" fontId="25" fillId="3" borderId="0" xfId="1" applyFont="1" applyFill="1" applyBorder="1" applyAlignment="1">
      <alignment vertical="top"/>
    </xf>
    <xf numFmtId="0" fontId="30" fillId="3" borderId="4" xfId="2" applyFont="1" applyFill="1" applyBorder="1" applyAlignment="1" applyProtection="1">
      <alignment vertical="top" wrapText="1"/>
    </xf>
    <xf numFmtId="0" fontId="30" fillId="3" borderId="4" xfId="2" applyFont="1" applyFill="1" applyBorder="1" applyAlignment="1" applyProtection="1">
      <alignment vertical="top"/>
    </xf>
    <xf numFmtId="0" fontId="24" fillId="3" borderId="4" xfId="1" applyFont="1" applyFill="1" applyBorder="1" applyAlignment="1">
      <alignment horizontal="center" vertical="top"/>
    </xf>
    <xf numFmtId="0" fontId="24" fillId="3" borderId="0" xfId="1" applyFont="1" applyFill="1" applyBorder="1" applyAlignment="1">
      <alignment horizontal="center" vertical="top"/>
    </xf>
    <xf numFmtId="0" fontId="25" fillId="3" borderId="12" xfId="1" applyFont="1" applyFill="1" applyBorder="1" applyAlignment="1">
      <alignment vertical="top"/>
    </xf>
    <xf numFmtId="0" fontId="24" fillId="3" borderId="12" xfId="1" applyFont="1" applyFill="1" applyBorder="1" applyAlignment="1">
      <alignment vertical="top"/>
    </xf>
    <xf numFmtId="0" fontId="24" fillId="3" borderId="12" xfId="1" applyFont="1" applyFill="1" applyBorder="1" applyAlignment="1">
      <alignment horizontal="centerContinuous" vertical="top"/>
    </xf>
    <xf numFmtId="0" fontId="24" fillId="3" borderId="12" xfId="1" applyFont="1" applyFill="1" applyBorder="1" applyAlignment="1">
      <alignment horizontal="center" vertical="top"/>
    </xf>
    <xf numFmtId="0" fontId="0" fillId="3" borderId="0" xfId="0" applyFill="1" applyBorder="1" applyAlignment="1"/>
    <xf numFmtId="0" fontId="0" fillId="3" borderId="12" xfId="0" applyFill="1" applyBorder="1" applyAlignment="1"/>
    <xf numFmtId="166" fontId="37" fillId="5" borderId="0" xfId="0" applyNumberFormat="1" applyFont="1" applyFill="1" applyAlignment="1">
      <alignment horizontal="right"/>
    </xf>
    <xf numFmtId="0" fontId="61" fillId="0" borderId="0" xfId="0" applyFont="1"/>
    <xf numFmtId="0" fontId="37" fillId="0" borderId="0" xfId="1" applyFont="1" applyBorder="1"/>
    <xf numFmtId="166" fontId="37" fillId="3" borderId="0" xfId="1" applyNumberFormat="1" applyFont="1" applyFill="1" applyBorder="1" applyAlignment="1">
      <alignment horizontal="right"/>
    </xf>
    <xf numFmtId="166" fontId="37" fillId="5" borderId="0" xfId="1" applyNumberFormat="1" applyFont="1" applyFill="1" applyBorder="1" applyAlignment="1">
      <alignment horizontal="right"/>
    </xf>
    <xf numFmtId="166" fontId="37" fillId="0" borderId="0" xfId="1" applyNumberFormat="1" applyFont="1" applyBorder="1" applyAlignment="1">
      <alignment horizontal="right"/>
    </xf>
    <xf numFmtId="0" fontId="37" fillId="0" borderId="0" xfId="1" applyFont="1" applyFill="1" applyBorder="1" applyAlignment="1">
      <alignment horizontal="left" wrapText="1"/>
    </xf>
    <xf numFmtId="0" fontId="37" fillId="0" borderId="0" xfId="1" applyFont="1" applyFill="1" applyBorder="1" applyAlignment="1">
      <alignment horizontal="left" indent="1"/>
    </xf>
    <xf numFmtId="166" fontId="39" fillId="3" borderId="0" xfId="1" applyNumberFormat="1" applyFont="1" applyFill="1" applyAlignment="1">
      <alignment horizontal="right"/>
    </xf>
    <xf numFmtId="166" fontId="39" fillId="0" borderId="0" xfId="1" applyNumberFormat="1" applyFont="1" applyAlignment="1">
      <alignment horizontal="right"/>
    </xf>
    <xf numFmtId="166" fontId="39" fillId="5" borderId="0" xfId="1" applyNumberFormat="1" applyFont="1" applyFill="1" applyAlignment="1">
      <alignment horizontal="right"/>
    </xf>
    <xf numFmtId="0" fontId="39" fillId="0" borderId="0" xfId="1" applyFont="1" applyFill="1"/>
    <xf numFmtId="0" fontId="37" fillId="0" borderId="0" xfId="1" applyFont="1" applyFill="1" applyAlignment="1">
      <alignment horizontal="left" indent="1"/>
    </xf>
    <xf numFmtId="0" fontId="39" fillId="0" borderId="0" xfId="1" applyFont="1" applyFill="1" applyAlignment="1">
      <alignment horizontal="left"/>
    </xf>
    <xf numFmtId="166" fontId="37" fillId="3" borderId="0" xfId="1" applyNumberFormat="1" applyFont="1" applyFill="1" applyAlignment="1">
      <alignment horizontal="right"/>
    </xf>
    <xf numFmtId="166" fontId="37" fillId="0" borderId="0" xfId="1" applyNumberFormat="1" applyFont="1" applyAlignment="1">
      <alignment horizontal="right"/>
    </xf>
    <xf numFmtId="166" fontId="37" fillId="5" borderId="0" xfId="1" applyNumberFormat="1" applyFont="1" applyFill="1" applyAlignment="1">
      <alignment horizontal="right"/>
    </xf>
    <xf numFmtId="0" fontId="37" fillId="5" borderId="0" xfId="1" applyFont="1" applyFill="1" applyAlignment="1">
      <alignment horizontal="left" vertical="center" indent="2"/>
    </xf>
    <xf numFmtId="0" fontId="37" fillId="5" borderId="0" xfId="1" applyFont="1" applyFill="1" applyAlignment="1">
      <alignment horizontal="left" indent="1"/>
    </xf>
    <xf numFmtId="0" fontId="37" fillId="5" borderId="0" xfId="1" applyFont="1" applyFill="1" applyAlignment="1">
      <alignment horizontal="left" indent="2"/>
    </xf>
    <xf numFmtId="0" fontId="37" fillId="5" borderId="0" xfId="1" applyFont="1" applyFill="1" applyAlignment="1">
      <alignment horizontal="left" wrapText="1" indent="1"/>
    </xf>
    <xf numFmtId="0" fontId="39" fillId="5" borderId="0" xfId="1" applyFont="1" applyFill="1" applyAlignment="1">
      <alignment horizontal="left"/>
    </xf>
    <xf numFmtId="0" fontId="37" fillId="0" borderId="0" xfId="1" applyFont="1" applyFill="1" applyAlignment="1">
      <alignment horizontal="left" indent="3"/>
    </xf>
    <xf numFmtId="166" fontId="37" fillId="3" borderId="0" xfId="1" applyNumberFormat="1" applyFont="1" applyFill="1" applyAlignment="1">
      <alignment horizontal="center"/>
    </xf>
    <xf numFmtId="166" fontId="37" fillId="5" borderId="0" xfId="1" applyNumberFormat="1" applyFont="1" applyFill="1" applyAlignment="1">
      <alignment horizontal="center"/>
    </xf>
    <xf numFmtId="166" fontId="37" fillId="0" borderId="0" xfId="1" applyNumberFormat="1" applyFont="1" applyAlignment="1">
      <alignment horizontal="center"/>
    </xf>
    <xf numFmtId="1" fontId="37" fillId="3" borderId="11" xfId="1" applyNumberFormat="1" applyFont="1" applyFill="1" applyBorder="1" applyAlignment="1">
      <alignment horizontal="right"/>
    </xf>
    <xf numFmtId="0" fontId="37" fillId="0" borderId="0" xfId="1" applyFont="1" applyBorder="1" applyAlignment="1">
      <alignment horizontal="right"/>
    </xf>
    <xf numFmtId="1" fontId="37" fillId="5" borderId="11" xfId="1" applyNumberFormat="1" applyFont="1" applyFill="1" applyBorder="1" applyAlignment="1">
      <alignment horizontal="right"/>
    </xf>
    <xf numFmtId="1" fontId="37" fillId="0" borderId="11" xfId="1" applyNumberFormat="1" applyFont="1" applyBorder="1" applyAlignment="1">
      <alignment horizontal="right"/>
    </xf>
    <xf numFmtId="0" fontId="37" fillId="0" borderId="11" xfId="1" quotePrefix="1" applyFont="1" applyFill="1" applyBorder="1"/>
    <xf numFmtId="0" fontId="37" fillId="0" borderId="0" xfId="1" quotePrefix="1" applyFont="1" applyFill="1" applyBorder="1"/>
    <xf numFmtId="0" fontId="37" fillId="0" borderId="0" xfId="1" applyFont="1" applyAlignment="1"/>
    <xf numFmtId="0" fontId="37" fillId="0" borderId="0" xfId="1" applyFont="1" applyAlignment="1">
      <alignment vertical="top"/>
    </xf>
    <xf numFmtId="0" fontId="37" fillId="5" borderId="0" xfId="1" applyFont="1" applyFill="1" applyAlignment="1">
      <alignment vertical="top"/>
    </xf>
    <xf numFmtId="166" fontId="37" fillId="3" borderId="0" xfId="1" applyNumberFormat="1" applyFont="1" applyFill="1" applyAlignment="1">
      <alignment horizontal="right" vertical="top"/>
    </xf>
    <xf numFmtId="166" fontId="37" fillId="5" borderId="0" xfId="1" applyNumberFormat="1" applyFont="1" applyFill="1" applyAlignment="1">
      <alignment horizontal="right" vertical="top"/>
    </xf>
    <xf numFmtId="0" fontId="37" fillId="0" borderId="0" xfId="1" applyFont="1" applyBorder="1" applyAlignment="1">
      <alignment vertical="top"/>
    </xf>
    <xf numFmtId="166" fontId="37" fillId="0" borderId="0" xfId="1" applyNumberFormat="1" applyFont="1" applyBorder="1" applyAlignment="1">
      <alignment horizontal="right" vertical="top"/>
    </xf>
    <xf numFmtId="0" fontId="37" fillId="0" borderId="0" xfId="1" applyFont="1" applyFill="1" applyBorder="1" applyAlignment="1">
      <alignment horizontal="left" vertical="top"/>
    </xf>
    <xf numFmtId="166" fontId="39" fillId="3" borderId="0" xfId="1" applyNumberFormat="1" applyFont="1" applyFill="1" applyAlignment="1">
      <alignment horizontal="right" vertical="top"/>
    </xf>
    <xf numFmtId="166" fontId="39" fillId="0" borderId="0" xfId="1" applyNumberFormat="1" applyFont="1" applyAlignment="1">
      <alignment horizontal="right" vertical="top"/>
    </xf>
    <xf numFmtId="166" fontId="39" fillId="5" borderId="0" xfId="1" applyNumberFormat="1" applyFont="1" applyFill="1" applyAlignment="1">
      <alignment horizontal="right" vertical="top"/>
    </xf>
    <xf numFmtId="166" fontId="37" fillId="0" borderId="0" xfId="1" applyNumberFormat="1" applyFont="1" applyAlignment="1">
      <alignment horizontal="right" vertical="top"/>
    </xf>
    <xf numFmtId="0" fontId="37" fillId="5" borderId="0" xfId="1" applyFont="1" applyFill="1" applyAlignment="1">
      <alignment horizontal="left" vertical="top" indent="1"/>
    </xf>
    <xf numFmtId="0" fontId="37" fillId="5" borderId="0" xfId="1" applyFont="1" applyFill="1" applyAlignment="1">
      <alignment horizontal="left" vertical="top"/>
    </xf>
    <xf numFmtId="0" fontId="39" fillId="5" borderId="0" xfId="1" applyFont="1" applyFill="1" applyAlignment="1">
      <alignment horizontal="left" vertical="top"/>
    </xf>
    <xf numFmtId="0" fontId="39" fillId="5" borderId="0" xfId="1" applyFont="1" applyFill="1" applyAlignment="1">
      <alignment vertical="top"/>
    </xf>
    <xf numFmtId="0" fontId="37" fillId="5" borderId="0" xfId="1" applyFont="1" applyFill="1" applyAlignment="1">
      <alignment horizontal="left" vertical="top" indent="2"/>
    </xf>
    <xf numFmtId="0" fontId="37" fillId="0" borderId="0" xfId="1" applyFont="1" applyFill="1" applyAlignment="1">
      <alignment horizontal="left" vertical="top" indent="1"/>
    </xf>
    <xf numFmtId="0" fontId="39" fillId="0" borderId="0" xfId="1" applyFont="1" applyFill="1" applyAlignment="1">
      <alignment horizontal="left" vertical="top"/>
    </xf>
    <xf numFmtId="0" fontId="39" fillId="0" borderId="0" xfId="1" applyFont="1" applyFill="1" applyAlignment="1">
      <alignment vertical="top"/>
    </xf>
    <xf numFmtId="166" fontId="37" fillId="3" borderId="0" xfId="1" applyNumberFormat="1" applyFont="1" applyFill="1" applyAlignment="1">
      <alignment horizontal="center" vertical="top"/>
    </xf>
    <xf numFmtId="166" fontId="37" fillId="5" borderId="0" xfId="1" applyNumberFormat="1" applyFont="1" applyFill="1" applyAlignment="1">
      <alignment horizontal="center" vertical="top"/>
    </xf>
    <xf numFmtId="166" fontId="37" fillId="0" borderId="0" xfId="1" applyNumberFormat="1" applyFont="1" applyAlignment="1">
      <alignment horizontal="center" vertical="top"/>
    </xf>
    <xf numFmtId="1" fontId="37" fillId="5" borderId="11" xfId="1" applyNumberFormat="1" applyFont="1" applyFill="1" applyBorder="1" applyAlignment="1">
      <alignment horizontal="right" vertical="top"/>
    </xf>
    <xf numFmtId="0" fontId="37" fillId="0" borderId="0" xfId="1" applyFont="1" applyBorder="1" applyAlignment="1">
      <alignment horizontal="right" vertical="top"/>
    </xf>
    <xf numFmtId="1" fontId="37" fillId="3" borderId="11" xfId="1" applyNumberFormat="1" applyFont="1" applyFill="1" applyBorder="1" applyAlignment="1">
      <alignment horizontal="right" vertical="top"/>
    </xf>
    <xf numFmtId="1" fontId="37" fillId="0" borderId="11" xfId="1" applyNumberFormat="1" applyFont="1" applyBorder="1" applyAlignment="1">
      <alignment horizontal="right" vertical="top"/>
    </xf>
    <xf numFmtId="0" fontId="37" fillId="0" borderId="11" xfId="1" quotePrefix="1" applyFont="1" applyFill="1" applyBorder="1" applyAlignment="1">
      <alignment vertical="top"/>
    </xf>
    <xf numFmtId="0" fontId="37" fillId="0" borderId="0" xfId="1" quotePrefix="1" applyFont="1" applyFill="1" applyBorder="1" applyAlignment="1">
      <alignment vertical="top"/>
    </xf>
    <xf numFmtId="0" fontId="40" fillId="5" borderId="11" xfId="1" applyFont="1" applyFill="1" applyBorder="1" applyAlignment="1">
      <alignment vertical="top"/>
    </xf>
    <xf numFmtId="0" fontId="40" fillId="5" borderId="0" xfId="1" applyFont="1" applyFill="1" applyBorder="1" applyAlignment="1">
      <alignment vertical="top"/>
    </xf>
    <xf numFmtId="0" fontId="35" fillId="0" borderId="0" xfId="1" applyFont="1" applyBorder="1" applyAlignment="1">
      <alignment vertical="top"/>
    </xf>
    <xf numFmtId="0" fontId="35" fillId="5" borderId="0" xfId="1" applyFont="1" applyFill="1" applyBorder="1" applyAlignment="1">
      <alignment vertical="top"/>
    </xf>
    <xf numFmtId="0" fontId="42" fillId="5" borderId="0" xfId="0" applyFont="1" applyFill="1" applyBorder="1"/>
    <xf numFmtId="0" fontId="22" fillId="5" borderId="0" xfId="0" applyFont="1" applyFill="1" applyBorder="1"/>
    <xf numFmtId="0" fontId="21" fillId="5" borderId="0" xfId="0" applyFont="1" applyFill="1"/>
    <xf numFmtId="0" fontId="21" fillId="5" borderId="0" xfId="0" applyFont="1" applyFill="1" applyAlignment="1">
      <alignment horizontal="left"/>
    </xf>
    <xf numFmtId="0" fontId="21" fillId="5" borderId="0" xfId="0" applyFont="1" applyFill="1" applyBorder="1"/>
    <xf numFmtId="0" fontId="21" fillId="5" borderId="0" xfId="0" applyFont="1" applyFill="1" applyBorder="1" applyAlignment="1">
      <alignment horizontal="left"/>
    </xf>
    <xf numFmtId="0" fontId="22" fillId="5" borderId="0" xfId="0" applyFont="1" applyFill="1" applyBorder="1" applyAlignment="1">
      <alignment horizontal="center"/>
    </xf>
    <xf numFmtId="0" fontId="22" fillId="5" borderId="14" xfId="0" applyFont="1" applyFill="1" applyBorder="1" applyAlignment="1"/>
    <xf numFmtId="0" fontId="22" fillId="5" borderId="0" xfId="0" applyFont="1" applyFill="1" applyBorder="1" applyAlignment="1">
      <alignment horizontal="center" vertical="center"/>
    </xf>
    <xf numFmtId="0" fontId="22" fillId="5" borderId="0" xfId="0" applyFont="1" applyFill="1" applyBorder="1" applyAlignment="1">
      <alignment horizontal="center" wrapText="1"/>
    </xf>
    <xf numFmtId="0" fontId="22" fillId="5" borderId="13" xfId="0" applyFont="1" applyFill="1" applyBorder="1" applyAlignment="1">
      <alignment horizontal="center"/>
    </xf>
    <xf numFmtId="0" fontId="37" fillId="6" borderId="0" xfId="0" applyFont="1" applyFill="1"/>
    <xf numFmtId="0" fontId="37" fillId="6" borderId="13" xfId="0" applyFont="1" applyFill="1" applyBorder="1"/>
    <xf numFmtId="0" fontId="37" fillId="6" borderId="13" xfId="0" applyFont="1" applyFill="1" applyBorder="1" applyAlignment="1">
      <alignment horizontal="center"/>
    </xf>
    <xf numFmtId="166" fontId="37" fillId="6" borderId="13" xfId="0" applyNumberFormat="1" applyFont="1" applyFill="1" applyBorder="1" applyAlignment="1">
      <alignment horizontal="center"/>
    </xf>
    <xf numFmtId="166" fontId="37" fillId="6" borderId="0" xfId="0" applyNumberFormat="1" applyFont="1" applyFill="1" applyAlignment="1">
      <alignment horizontal="center"/>
    </xf>
    <xf numFmtId="0" fontId="38" fillId="5" borderId="0" xfId="0" applyFont="1" applyFill="1"/>
    <xf numFmtId="0" fontId="37" fillId="5" borderId="0" xfId="0" applyFont="1" applyFill="1"/>
    <xf numFmtId="0" fontId="37" fillId="5" borderId="0" xfId="0" applyFont="1" applyFill="1" applyAlignment="1">
      <alignment horizontal="center"/>
    </xf>
    <xf numFmtId="166" fontId="37" fillId="5" borderId="0" xfId="0" applyNumberFormat="1" applyFont="1" applyFill="1" applyAlignment="1">
      <alignment horizontal="center"/>
    </xf>
    <xf numFmtId="0" fontId="42" fillId="5" borderId="0" xfId="0" applyFont="1" applyFill="1"/>
    <xf numFmtId="0" fontId="37" fillId="6" borderId="0" xfId="0" applyFont="1" applyFill="1" applyAlignment="1">
      <alignment horizontal="center"/>
    </xf>
    <xf numFmtId="0" fontId="37" fillId="6" borderId="11" xfId="0" applyFont="1" applyFill="1" applyBorder="1"/>
    <xf numFmtId="0" fontId="37" fillId="6" borderId="11" xfId="0" applyFont="1" applyFill="1" applyBorder="1" applyAlignment="1">
      <alignment horizontal="center"/>
    </xf>
    <xf numFmtId="166" fontId="37" fillId="6" borderId="11" xfId="0" applyNumberFormat="1" applyFont="1" applyFill="1" applyBorder="1" applyAlignment="1">
      <alignment horizontal="center"/>
    </xf>
    <xf numFmtId="0" fontId="21" fillId="5" borderId="0" xfId="0" applyFont="1" applyFill="1" applyAlignment="1">
      <alignment horizontal="center"/>
    </xf>
    <xf numFmtId="0" fontId="50" fillId="5" borderId="11" xfId="0" applyFont="1" applyFill="1" applyBorder="1" applyAlignment="1">
      <alignment horizontal="left"/>
    </xf>
    <xf numFmtId="0" fontId="22" fillId="5" borderId="11" xfId="0" applyFont="1" applyFill="1" applyBorder="1" applyAlignment="1">
      <alignment horizontal="center" vertical="center"/>
    </xf>
    <xf numFmtId="0" fontId="37" fillId="5" borderId="13" xfId="0" applyFont="1" applyFill="1" applyBorder="1" applyAlignment="1">
      <alignment horizontal="center"/>
    </xf>
    <xf numFmtId="166" fontId="37" fillId="5" borderId="13" xfId="0" applyNumberFormat="1" applyFont="1" applyFill="1" applyBorder="1" applyAlignment="1">
      <alignment horizontal="center"/>
    </xf>
    <xf numFmtId="0" fontId="37" fillId="5" borderId="0" xfId="0" applyFont="1" applyFill="1" applyBorder="1" applyAlignment="1">
      <alignment horizontal="center"/>
    </xf>
    <xf numFmtId="166" fontId="37" fillId="5" borderId="0" xfId="0" applyNumberFormat="1" applyFont="1" applyFill="1" applyBorder="1" applyAlignment="1">
      <alignment horizontal="center"/>
    </xf>
    <xf numFmtId="0" fontId="38" fillId="5" borderId="0" xfId="0" applyFont="1" applyFill="1" applyAlignment="1">
      <alignment horizontal="center"/>
    </xf>
    <xf numFmtId="0" fontId="37" fillId="5" borderId="11" xfId="0" applyFont="1" applyFill="1" applyBorder="1" applyAlignment="1">
      <alignment horizontal="center"/>
    </xf>
    <xf numFmtId="166" fontId="37" fillId="5" borderId="11" xfId="0" applyNumberFormat="1" applyFont="1" applyFill="1" applyBorder="1" applyAlignment="1">
      <alignment horizontal="center"/>
    </xf>
    <xf numFmtId="0" fontId="52" fillId="5" borderId="0" xfId="0" applyFont="1" applyFill="1" applyBorder="1"/>
    <xf numFmtId="0" fontId="38" fillId="5" borderId="0" xfId="0" applyFont="1" applyFill="1" applyAlignment="1">
      <alignment horizontal="left"/>
    </xf>
    <xf numFmtId="0" fontId="23" fillId="0" borderId="0" xfId="85" applyFont="1"/>
    <xf numFmtId="0" fontId="37" fillId="5" borderId="0" xfId="0" applyFont="1" applyFill="1"/>
    <xf numFmtId="0" fontId="37" fillId="0" borderId="11" xfId="85" applyFont="1" applyBorder="1"/>
    <xf numFmtId="0" fontId="37" fillId="0" borderId="11" xfId="85" applyFont="1" applyBorder="1" applyAlignment="1">
      <alignment horizontal="centerContinuous"/>
    </xf>
    <xf numFmtId="0" fontId="37" fillId="0" borderId="11" xfId="85" applyFont="1" applyBorder="1" applyAlignment="1">
      <alignment horizontal="center" wrapText="1"/>
    </xf>
    <xf numFmtId="0" fontId="37" fillId="5" borderId="0" xfId="85" applyFont="1" applyFill="1"/>
    <xf numFmtId="166" fontId="37" fillId="5" borderId="0" xfId="85" applyNumberFormat="1" applyFont="1" applyFill="1" applyAlignment="1">
      <alignment horizontal="right"/>
    </xf>
    <xf numFmtId="166" fontId="37" fillId="5" borderId="0" xfId="85" applyNumberFormat="1" applyFont="1" applyFill="1" applyAlignment="1">
      <alignment horizontal="right" indent="2"/>
    </xf>
    <xf numFmtId="166" fontId="37" fillId="0" borderId="11" xfId="85" applyNumberFormat="1" applyFont="1" applyBorder="1" applyAlignment="1">
      <alignment horizontal="center"/>
    </xf>
    <xf numFmtId="166" fontId="37" fillId="0" borderId="11" xfId="85" applyNumberFormat="1" applyFont="1" applyBorder="1" applyAlignment="1">
      <alignment horizontal="right" indent="2"/>
    </xf>
    <xf numFmtId="0" fontId="35" fillId="0" borderId="0" xfId="85" applyFont="1"/>
    <xf numFmtId="0" fontId="23" fillId="0" borderId="0" xfId="85" applyFont="1" applyBorder="1"/>
    <xf numFmtId="0" fontId="37" fillId="5" borderId="0" xfId="0" applyFont="1" applyFill="1" applyBorder="1"/>
    <xf numFmtId="0" fontId="37" fillId="5" borderId="11" xfId="0" applyFont="1" applyFill="1" applyBorder="1"/>
    <xf numFmtId="0" fontId="38" fillId="5" borderId="0" xfId="0" applyFont="1" applyFill="1" applyBorder="1"/>
    <xf numFmtId="0" fontId="23" fillId="5" borderId="0" xfId="85" applyFont="1" applyFill="1"/>
    <xf numFmtId="0" fontId="23" fillId="5" borderId="0" xfId="85" applyFont="1" applyFill="1" applyBorder="1"/>
    <xf numFmtId="0" fontId="21" fillId="5" borderId="0" xfId="0" applyFont="1" applyFill="1" applyAlignment="1">
      <alignment horizontal="center"/>
    </xf>
    <xf numFmtId="0" fontId="21" fillId="5" borderId="0" xfId="0" applyFont="1" applyFill="1"/>
    <xf numFmtId="0" fontId="30" fillId="3" borderId="4" xfId="2" applyFont="1" applyFill="1" applyBorder="1" applyAlignment="1" applyProtection="1">
      <alignment horizontal="left" vertical="top" wrapText="1"/>
    </xf>
    <xf numFmtId="0" fontId="0" fillId="3" borderId="0" xfId="0" applyFill="1" applyBorder="1"/>
    <xf numFmtId="0" fontId="0" fillId="3" borderId="12" xfId="0" applyFill="1" applyBorder="1"/>
    <xf numFmtId="0" fontId="30" fillId="3" borderId="6" xfId="2" applyFont="1" applyFill="1" applyBorder="1" applyAlignment="1" applyProtection="1">
      <alignment horizontal="left" vertical="top" wrapText="1"/>
    </xf>
    <xf numFmtId="0" fontId="30" fillId="3" borderId="7" xfId="2" applyFont="1" applyFill="1" applyBorder="1" applyAlignment="1" applyProtection="1">
      <alignment horizontal="left" vertical="top" wrapText="1"/>
    </xf>
    <xf numFmtId="0" fontId="30" fillId="3" borderId="8" xfId="2" applyFont="1" applyFill="1" applyBorder="1" applyAlignment="1" applyProtection="1">
      <alignment horizontal="left" vertical="top" wrapText="1"/>
    </xf>
    <xf numFmtId="0" fontId="30" fillId="3" borderId="4" xfId="2" applyFont="1" applyFill="1" applyBorder="1" applyAlignment="1" applyProtection="1">
      <alignment horizontal="left" vertical="top" wrapText="1"/>
    </xf>
    <xf numFmtId="0" fontId="30" fillId="3" borderId="0" xfId="2" applyFont="1" applyFill="1" applyBorder="1" applyAlignment="1" applyProtection="1">
      <alignment horizontal="left" vertical="top" wrapText="1"/>
    </xf>
    <xf numFmtId="0" fontId="30" fillId="3" borderId="12" xfId="2" applyFont="1" applyFill="1" applyBorder="1" applyAlignment="1" applyProtection="1">
      <alignment horizontal="left" vertical="top" wrapText="1"/>
    </xf>
    <xf numFmtId="0" fontId="37" fillId="5" borderId="0" xfId="89" applyFont="1" applyFill="1"/>
    <xf numFmtId="0" fontId="37" fillId="5" borderId="0" xfId="89" applyFont="1" applyFill="1" applyAlignment="1">
      <alignment wrapText="1"/>
    </xf>
    <xf numFmtId="0" fontId="33" fillId="5" borderId="0" xfId="85" applyFont="1" applyFill="1" applyBorder="1"/>
    <xf numFmtId="0" fontId="37" fillId="5" borderId="11" xfId="89" applyFont="1" applyFill="1" applyBorder="1" applyAlignment="1">
      <alignment horizontal="center" vertical="center" wrapText="1"/>
    </xf>
    <xf numFmtId="0" fontId="38" fillId="5" borderId="11" xfId="89" applyFont="1" applyFill="1" applyBorder="1" applyAlignment="1">
      <alignment horizontal="center" vertical="center" wrapText="1"/>
    </xf>
    <xf numFmtId="0" fontId="23" fillId="5" borderId="0" xfId="90" applyFont="1" applyFill="1" applyBorder="1" applyAlignment="1">
      <alignment horizontal="left"/>
    </xf>
    <xf numFmtId="0" fontId="0" fillId="0" borderId="0" xfId="90" applyFont="1" applyFill="1" applyBorder="1" applyAlignment="1">
      <alignment horizontal="left"/>
    </xf>
    <xf numFmtId="0" fontId="37" fillId="0" borderId="0" xfId="85" applyFont="1"/>
    <xf numFmtId="0" fontId="36" fillId="5" borderId="0" xfId="85" applyFont="1" applyFill="1" applyBorder="1"/>
    <xf numFmtId="0" fontId="23" fillId="0" borderId="0" xfId="85"/>
    <xf numFmtId="0" fontId="37" fillId="5" borderId="0" xfId="89" applyFont="1" applyFill="1" applyAlignment="1">
      <alignment horizontal="left" vertical="center" wrapText="1"/>
    </xf>
    <xf numFmtId="0" fontId="35" fillId="5" borderId="0" xfId="0" applyFont="1" applyFill="1"/>
    <xf numFmtId="0" fontId="39" fillId="5" borderId="0" xfId="89" applyFont="1" applyFill="1" applyAlignment="1">
      <alignment wrapText="1"/>
    </xf>
    <xf numFmtId="0" fontId="37" fillId="5" borderId="0" xfId="89" applyFont="1" applyFill="1" applyBorder="1"/>
    <xf numFmtId="0" fontId="35" fillId="5" borderId="0" xfId="89" applyFont="1" applyFill="1" applyBorder="1" applyAlignment="1">
      <alignment horizontal="left" wrapText="1"/>
    </xf>
    <xf numFmtId="0" fontId="35" fillId="5" borderId="11" xfId="89" applyFont="1" applyFill="1" applyBorder="1" applyAlignment="1">
      <alignment horizontal="left" wrapText="1"/>
    </xf>
    <xf numFmtId="0" fontId="37" fillId="5" borderId="11" xfId="89" applyFont="1" applyFill="1" applyBorder="1" applyAlignment="1"/>
    <xf numFmtId="0" fontId="37" fillId="5" borderId="11" xfId="89" applyFont="1" applyFill="1" applyBorder="1"/>
    <xf numFmtId="0" fontId="37" fillId="5" borderId="11" xfId="89" applyFont="1" applyFill="1" applyBorder="1" applyAlignment="1">
      <alignment horizontal="center" wrapText="1"/>
    </xf>
    <xf numFmtId="0" fontId="23" fillId="5" borderId="0" xfId="89" applyFont="1" applyFill="1"/>
    <xf numFmtId="0" fontId="39" fillId="5" borderId="0" xfId="89" applyFont="1" applyFill="1"/>
    <xf numFmtId="0" fontId="38" fillId="5" borderId="0" xfId="91" applyFont="1" applyFill="1" applyBorder="1"/>
    <xf numFmtId="166" fontId="37" fillId="5" borderId="0" xfId="89" applyNumberFormat="1" applyFont="1" applyFill="1" applyBorder="1" applyAlignment="1">
      <alignment horizontal="center"/>
    </xf>
    <xf numFmtId="0" fontId="37" fillId="5" borderId="0" xfId="89" applyFont="1" applyFill="1" applyBorder="1" applyAlignment="1">
      <alignment horizontal="center"/>
    </xf>
    <xf numFmtId="166" fontId="37" fillId="5" borderId="11" xfId="89" applyNumberFormat="1" applyFont="1" applyFill="1" applyBorder="1" applyAlignment="1">
      <alignment horizontal="center"/>
    </xf>
    <xf numFmtId="0" fontId="37" fillId="5" borderId="11" xfId="89" applyFont="1" applyFill="1" applyBorder="1" applyAlignment="1">
      <alignment horizontal="center"/>
    </xf>
    <xf numFmtId="0" fontId="34" fillId="5" borderId="0" xfId="89" applyFont="1" applyFill="1" applyAlignment="1">
      <alignment horizontal="left"/>
    </xf>
    <xf numFmtId="0" fontId="62" fillId="0" borderId="0" xfId="0" applyFont="1"/>
    <xf numFmtId="0" fontId="0" fillId="5" borderId="0" xfId="0" applyFill="1"/>
    <xf numFmtId="0" fontId="61" fillId="5" borderId="0" xfId="0" applyFont="1" applyFill="1" applyAlignment="1">
      <alignment horizontal="left"/>
    </xf>
    <xf numFmtId="4" fontId="61" fillId="0" borderId="0" xfId="0" applyNumberFormat="1" applyFont="1"/>
    <xf numFmtId="0" fontId="38" fillId="5" borderId="0" xfId="0" applyFont="1" applyFill="1" applyBorder="1" applyAlignment="1">
      <alignment horizontal="left" wrapText="1"/>
    </xf>
    <xf numFmtId="0" fontId="30" fillId="3" borderId="4" xfId="2" applyFont="1" applyFill="1" applyBorder="1" applyAlignment="1" applyProtection="1">
      <alignment horizontal="left" vertical="top" wrapText="1"/>
    </xf>
    <xf numFmtId="0" fontId="0" fillId="3" borderId="0" xfId="0" applyFill="1" applyBorder="1"/>
    <xf numFmtId="0" fontId="0" fillId="3" borderId="12" xfId="0" applyFill="1" applyBorder="1"/>
    <xf numFmtId="0" fontId="58" fillId="5" borderId="0" xfId="94" applyFont="1" applyFill="1"/>
    <xf numFmtId="0" fontId="58" fillId="5" borderId="0" xfId="94" quotePrefix="1" applyFont="1" applyFill="1"/>
    <xf numFmtId="0" fontId="71" fillId="5" borderId="0" xfId="94" applyFont="1" applyFill="1"/>
    <xf numFmtId="0" fontId="70" fillId="5" borderId="0" xfId="94" applyFont="1" applyFill="1"/>
    <xf numFmtId="0" fontId="15" fillId="5" borderId="0" xfId="94" applyFill="1"/>
    <xf numFmtId="0" fontId="15" fillId="5" borderId="0" xfId="94" quotePrefix="1" applyFill="1"/>
    <xf numFmtId="0" fontId="72" fillId="5" borderId="0" xfId="94" applyFont="1" applyFill="1" applyAlignment="1">
      <alignment horizontal="center"/>
    </xf>
    <xf numFmtId="0" fontId="57" fillId="5" borderId="0" xfId="94" applyFont="1" applyFill="1"/>
    <xf numFmtId="166" fontId="71" fillId="5" borderId="0" xfId="94" applyNumberFormat="1" applyFont="1" applyFill="1" applyBorder="1"/>
    <xf numFmtId="166" fontId="58" fillId="5" borderId="0" xfId="94" applyNumberFormat="1" applyFont="1" applyFill="1" applyBorder="1"/>
    <xf numFmtId="0" fontId="70" fillId="5" borderId="0" xfId="95" applyFont="1" applyFill="1"/>
    <xf numFmtId="0" fontId="15" fillId="5" borderId="0" xfId="95" applyFont="1" applyFill="1"/>
    <xf numFmtId="0" fontId="70" fillId="5" borderId="0" xfId="94" applyFont="1" applyFill="1" applyAlignment="1"/>
    <xf numFmtId="0" fontId="0" fillId="5" borderId="0" xfId="0" applyFill="1" applyBorder="1"/>
    <xf numFmtId="0" fontId="60" fillId="5" borderId="0" xfId="0" applyFont="1" applyFill="1" applyBorder="1"/>
    <xf numFmtId="0" fontId="23" fillId="5" borderId="0" xfId="96" applyFill="1"/>
    <xf numFmtId="2" fontId="23" fillId="5" borderId="0" xfId="96" applyNumberFormat="1" applyFill="1"/>
    <xf numFmtId="0" fontId="60" fillId="5" borderId="0" xfId="97" applyFill="1"/>
    <xf numFmtId="0" fontId="60" fillId="5" borderId="0" xfId="97" applyFont="1" applyFill="1"/>
    <xf numFmtId="0" fontId="60" fillId="5" borderId="0" xfId="97" applyFont="1" applyFill="1" applyAlignment="1"/>
    <xf numFmtId="0" fontId="60" fillId="5" borderId="0" xfId="97" applyFill="1" applyAlignment="1"/>
    <xf numFmtId="166" fontId="15" fillId="5" borderId="0" xfId="94" applyNumberFormat="1" applyFill="1"/>
    <xf numFmtId="0" fontId="34" fillId="5" borderId="0" xfId="89" applyFont="1" applyFill="1" applyAlignment="1">
      <alignment horizontal="left" vertical="top" wrapText="1"/>
    </xf>
    <xf numFmtId="0" fontId="75" fillId="0" borderId="0" xfId="1" applyFont="1"/>
    <xf numFmtId="0" fontId="37" fillId="0" borderId="0" xfId="1" applyFont="1" applyAlignment="1">
      <alignment wrapText="1"/>
    </xf>
    <xf numFmtId="1" fontId="37" fillId="0" borderId="11" xfId="1" applyNumberFormat="1" applyFont="1" applyFill="1" applyBorder="1" applyAlignment="1">
      <alignment horizontal="right"/>
    </xf>
    <xf numFmtId="166" fontId="37" fillId="0" borderId="0" xfId="1" applyNumberFormat="1" applyFont="1" applyFill="1" applyAlignment="1">
      <alignment horizontal="center"/>
    </xf>
    <xf numFmtId="166" fontId="39" fillId="0" borderId="0" xfId="1" applyNumberFormat="1" applyFont="1" applyFill="1" applyAlignment="1">
      <alignment horizontal="right"/>
    </xf>
    <xf numFmtId="166" fontId="37" fillId="0" borderId="0" xfId="1" applyNumberFormat="1" applyFont="1" applyFill="1" applyAlignment="1">
      <alignment horizontal="right"/>
    </xf>
    <xf numFmtId="166" fontId="37" fillId="0" borderId="0" xfId="1" applyNumberFormat="1" applyFont="1"/>
    <xf numFmtId="166" fontId="39" fillId="5" borderId="0" xfId="1" applyNumberFormat="1" applyFont="1" applyFill="1"/>
    <xf numFmtId="0" fontId="37" fillId="0" borderId="0" xfId="1" applyFont="1" applyFill="1" applyAlignment="1">
      <alignment horizontal="left"/>
    </xf>
    <xf numFmtId="166" fontId="37" fillId="5" borderId="0" xfId="1" applyNumberFormat="1" applyFont="1" applyFill="1"/>
    <xf numFmtId="0" fontId="37" fillId="5" borderId="0" xfId="1" applyFont="1" applyFill="1" applyAlignment="1">
      <alignment horizontal="left"/>
    </xf>
    <xf numFmtId="166" fontId="76" fillId="5" borderId="0" xfId="1" applyNumberFormat="1" applyFont="1" applyFill="1"/>
    <xf numFmtId="0" fontId="39" fillId="5" borderId="0" xfId="1" applyFont="1" applyFill="1" applyBorder="1"/>
    <xf numFmtId="0" fontId="37" fillId="0" borderId="16" xfId="1" applyFont="1" applyFill="1" applyBorder="1" applyAlignment="1">
      <alignment horizontal="left" indent="1"/>
    </xf>
    <xf numFmtId="166" fontId="37" fillId="0" borderId="16" xfId="1" applyNumberFormat="1" applyFont="1" applyBorder="1" applyAlignment="1">
      <alignment horizontal="right"/>
    </xf>
    <xf numFmtId="166" fontId="37" fillId="5" borderId="16" xfId="1" applyNumberFormat="1" applyFont="1" applyFill="1" applyBorder="1" applyAlignment="1">
      <alignment horizontal="right"/>
    </xf>
    <xf numFmtId="0" fontId="37" fillId="5" borderId="0" xfId="1" applyFont="1" applyFill="1" applyBorder="1" applyAlignment="1">
      <alignment vertical="top" wrapText="1"/>
    </xf>
    <xf numFmtId="0" fontId="74" fillId="0" borderId="0" xfId="1" applyFont="1" applyBorder="1" applyAlignment="1">
      <alignment vertical="top"/>
    </xf>
    <xf numFmtId="0" fontId="77" fillId="5" borderId="0" xfId="1" applyFont="1" applyFill="1" applyBorder="1" applyAlignment="1">
      <alignment vertical="top"/>
    </xf>
    <xf numFmtId="1" fontId="37" fillId="0" borderId="11" xfId="1" applyNumberFormat="1" applyFont="1" applyFill="1" applyBorder="1" applyAlignment="1">
      <alignment horizontal="right" vertical="top"/>
    </xf>
    <xf numFmtId="166" fontId="37" fillId="0" borderId="0" xfId="1" applyNumberFormat="1" applyFont="1" applyFill="1" applyAlignment="1">
      <alignment horizontal="center" vertical="top"/>
    </xf>
    <xf numFmtId="166" fontId="39" fillId="0" borderId="0" xfId="1" applyNumberFormat="1" applyFont="1" applyFill="1" applyAlignment="1">
      <alignment horizontal="right" vertical="top"/>
    </xf>
    <xf numFmtId="0" fontId="37" fillId="0" borderId="0" xfId="1" applyFont="1" applyFill="1" applyAlignment="1">
      <alignment horizontal="left" vertical="top"/>
    </xf>
    <xf numFmtId="166" fontId="37" fillId="0" borderId="0" xfId="1" applyNumberFormat="1" applyFont="1" applyFill="1" applyAlignment="1">
      <alignment horizontal="right" vertical="top"/>
    </xf>
    <xf numFmtId="0" fontId="37" fillId="0" borderId="16" xfId="1" applyFont="1" applyFill="1" applyBorder="1" applyAlignment="1">
      <alignment horizontal="left" vertical="top"/>
    </xf>
    <xf numFmtId="166" fontId="37" fillId="0" borderId="16" xfId="1" applyNumberFormat="1" applyFont="1" applyFill="1" applyBorder="1" applyAlignment="1">
      <alignment horizontal="right" vertical="top"/>
    </xf>
    <xf numFmtId="0" fontId="37" fillId="0" borderId="16" xfId="1" applyFont="1" applyFill="1" applyBorder="1" applyAlignment="1">
      <alignment vertical="top"/>
    </xf>
    <xf numFmtId="0" fontId="76" fillId="0" borderId="0" xfId="89" applyFont="1"/>
    <xf numFmtId="0" fontId="23" fillId="0" borderId="0" xfId="85" applyFont="1" applyFill="1"/>
    <xf numFmtId="0" fontId="39" fillId="5" borderId="0" xfId="89" applyFont="1" applyFill="1" applyAlignment="1">
      <alignment horizontal="left"/>
    </xf>
    <xf numFmtId="0" fontId="23" fillId="5" borderId="0" xfId="101" applyFont="1" applyFill="1"/>
    <xf numFmtId="0" fontId="76" fillId="5" borderId="0" xfId="89" applyFont="1" applyFill="1"/>
    <xf numFmtId="0" fontId="35" fillId="5" borderId="0" xfId="85" applyFont="1" applyFill="1"/>
    <xf numFmtId="0" fontId="56" fillId="5" borderId="0" xfId="85" applyFont="1" applyFill="1" applyBorder="1" applyAlignment="1">
      <alignment horizontal="left"/>
    </xf>
    <xf numFmtId="0" fontId="37" fillId="0" borderId="16" xfId="85" applyFont="1" applyBorder="1"/>
    <xf numFmtId="0" fontId="37" fillId="0" borderId="16" xfId="85" applyFont="1" applyBorder="1" applyAlignment="1">
      <alignment horizontal="center"/>
    </xf>
    <xf numFmtId="0" fontId="23" fillId="5" borderId="0" xfId="85" applyFont="1" applyFill="1" applyBorder="1" applyAlignment="1">
      <alignment horizontal="center"/>
    </xf>
    <xf numFmtId="0" fontId="23" fillId="5" borderId="0" xfId="89" applyFont="1" applyFill="1" applyBorder="1" applyAlignment="1">
      <alignment horizontal="center" vertical="center" wrapText="1"/>
    </xf>
    <xf numFmtId="166" fontId="37" fillId="5" borderId="0" xfId="85" applyNumberFormat="1" applyFont="1" applyFill="1" applyBorder="1" applyAlignment="1">
      <alignment horizontal="right" indent="2"/>
    </xf>
    <xf numFmtId="166" fontId="23" fillId="0" borderId="0" xfId="85" applyNumberFormat="1" applyFont="1"/>
    <xf numFmtId="166" fontId="37" fillId="0" borderId="0" xfId="85" applyNumberFormat="1" applyFont="1" applyFill="1" applyBorder="1" applyAlignment="1">
      <alignment horizontal="right" indent="2"/>
    </xf>
    <xf numFmtId="166" fontId="37" fillId="0" borderId="0" xfId="85" applyNumberFormat="1" applyFont="1" applyBorder="1" applyAlignment="1">
      <alignment horizontal="center"/>
    </xf>
    <xf numFmtId="0" fontId="34" fillId="5" borderId="0" xfId="89" applyFont="1" applyFill="1" applyBorder="1" applyAlignment="1">
      <alignment horizontal="left"/>
    </xf>
    <xf numFmtId="0" fontId="65" fillId="0" borderId="0" xfId="103"/>
    <xf numFmtId="0" fontId="78" fillId="5" borderId="0" xfId="89" applyFont="1" applyFill="1"/>
    <xf numFmtId="0" fontId="78" fillId="5" borderId="0" xfId="89" applyFont="1" applyFill="1" applyBorder="1"/>
    <xf numFmtId="0" fontId="78" fillId="5" borderId="0" xfId="104" applyFont="1" applyFill="1" applyAlignment="1">
      <alignment vertical="center" wrapText="1"/>
    </xf>
    <xf numFmtId="0" fontId="39" fillId="5" borderId="0" xfId="89" applyFont="1" applyFill="1" applyBorder="1"/>
    <xf numFmtId="0" fontId="37" fillId="5" borderId="0" xfId="89" applyFont="1" applyFill="1" applyBorder="1" applyAlignment="1">
      <alignment horizontal="centerContinuous"/>
    </xf>
    <xf numFmtId="0" fontId="37" fillId="5" borderId="16" xfId="89" applyFont="1" applyFill="1" applyBorder="1"/>
    <xf numFmtId="0" fontId="37" fillId="5" borderId="16" xfId="89" applyFont="1" applyFill="1" applyBorder="1" applyAlignment="1">
      <alignment horizontal="center" vertical="center" wrapText="1"/>
    </xf>
    <xf numFmtId="0" fontId="37" fillId="5" borderId="16" xfId="89" applyFont="1" applyFill="1" applyBorder="1" applyAlignment="1">
      <alignment horizontal="centerContinuous"/>
    </xf>
    <xf numFmtId="0" fontId="37" fillId="5" borderId="0" xfId="89" applyFont="1" applyFill="1" applyBorder="1" applyAlignment="1">
      <alignment wrapText="1"/>
    </xf>
    <xf numFmtId="166" fontId="37" fillId="5" borderId="0" xfId="89" applyNumberFormat="1" applyFont="1" applyFill="1" applyBorder="1"/>
    <xf numFmtId="166" fontId="37" fillId="5" borderId="0" xfId="89" applyNumberFormat="1" applyFont="1" applyFill="1"/>
    <xf numFmtId="166" fontId="39" fillId="5" borderId="0" xfId="89" applyNumberFormat="1" applyFont="1" applyFill="1" applyBorder="1"/>
    <xf numFmtId="0" fontId="37" fillId="5" borderId="0" xfId="89" applyFont="1" applyFill="1" applyBorder="1" applyAlignment="1"/>
    <xf numFmtId="0" fontId="65" fillId="5" borderId="0" xfId="103" applyFill="1"/>
    <xf numFmtId="0" fontId="37" fillId="0" borderId="0" xfId="1" applyFont="1" applyAlignment="1">
      <alignment vertical="top" wrapText="1"/>
    </xf>
    <xf numFmtId="0" fontId="37" fillId="0" borderId="11" xfId="1" applyFont="1" applyBorder="1" applyAlignment="1">
      <alignment vertical="top"/>
    </xf>
    <xf numFmtId="0" fontId="37" fillId="0" borderId="16" xfId="1" applyFont="1" applyBorder="1" applyAlignment="1">
      <alignment vertical="top"/>
    </xf>
    <xf numFmtId="0" fontId="37" fillId="0" borderId="16" xfId="1" applyFont="1" applyBorder="1" applyAlignment="1">
      <alignment vertical="top" wrapText="1"/>
    </xf>
    <xf numFmtId="0" fontId="37" fillId="0" borderId="0" xfId="1" applyFont="1" applyBorder="1" applyAlignment="1">
      <alignment vertical="top" wrapText="1"/>
    </xf>
    <xf numFmtId="0" fontId="37" fillId="0" borderId="11" xfId="1" applyFont="1" applyBorder="1" applyAlignment="1">
      <alignment vertical="top" wrapText="1"/>
    </xf>
    <xf numFmtId="0" fontId="14" fillId="5" borderId="0" xfId="100" applyFill="1"/>
    <xf numFmtId="0" fontId="14" fillId="7" borderId="0" xfId="100" applyFill="1"/>
    <xf numFmtId="0" fontId="79" fillId="5" borderId="0" xfId="85" applyFont="1" applyFill="1"/>
    <xf numFmtId="0" fontId="23" fillId="5" borderId="0" xfId="85" applyFill="1"/>
    <xf numFmtId="0" fontId="23" fillId="7" borderId="0" xfId="85" applyFill="1"/>
    <xf numFmtId="0" fontId="61" fillId="0" borderId="0" xfId="105" applyFont="1"/>
    <xf numFmtId="0" fontId="80" fillId="8" borderId="0" xfId="0" applyFont="1" applyFill="1" applyBorder="1" applyAlignment="1">
      <alignment horizontal="left"/>
    </xf>
    <xf numFmtId="0" fontId="80" fillId="8" borderId="11" xfId="0" applyFont="1" applyFill="1" applyBorder="1" applyAlignment="1">
      <alignment horizontal="left"/>
    </xf>
    <xf numFmtId="0" fontId="81" fillId="0" borderId="18" xfId="0" applyFont="1" applyFill="1" applyBorder="1" applyAlignment="1">
      <alignment horizontal="left"/>
    </xf>
    <xf numFmtId="165" fontId="81" fillId="9" borderId="18" xfId="0" applyNumberFormat="1" applyFont="1" applyFill="1" applyBorder="1" applyAlignment="1">
      <alignment horizontal="left"/>
    </xf>
    <xf numFmtId="0" fontId="81" fillId="0" borderId="0" xfId="0" applyFont="1" applyFill="1" applyBorder="1" applyAlignment="1">
      <alignment horizontal="left"/>
    </xf>
    <xf numFmtId="0" fontId="81" fillId="0" borderId="11" xfId="0" applyFont="1" applyFill="1" applyBorder="1" applyAlignment="1">
      <alignment horizontal="left"/>
    </xf>
    <xf numFmtId="165" fontId="81" fillId="9" borderId="17" xfId="0" applyNumberFormat="1" applyFont="1" applyFill="1" applyBorder="1" applyAlignment="1">
      <alignment horizontal="left"/>
    </xf>
    <xf numFmtId="165" fontId="81" fillId="10" borderId="17" xfId="0" applyNumberFormat="1" applyFont="1" applyFill="1" applyBorder="1" applyAlignment="1">
      <alignment horizontal="left"/>
    </xf>
    <xf numFmtId="0" fontId="82" fillId="0" borderId="0" xfId="0" applyFont="1" applyFill="1" applyBorder="1"/>
    <xf numFmtId="0" fontId="82" fillId="9" borderId="0" xfId="0" applyFont="1" applyFill="1" applyBorder="1"/>
    <xf numFmtId="166" fontId="82" fillId="9" borderId="0" xfId="0" applyNumberFormat="1" applyFont="1" applyFill="1" applyBorder="1"/>
    <xf numFmtId="2" fontId="23" fillId="9" borderId="0" xfId="0" applyNumberFormat="1" applyFont="1" applyFill="1" applyBorder="1"/>
    <xf numFmtId="0" fontId="82" fillId="11" borderId="0" xfId="0" applyFont="1" applyFill="1" applyBorder="1"/>
    <xf numFmtId="0" fontId="81" fillId="11" borderId="0" xfId="106" applyFont="1" applyFill="1" applyBorder="1"/>
    <xf numFmtId="166" fontId="82" fillId="11" borderId="0" xfId="0" applyNumberFormat="1" applyFont="1" applyFill="1" applyBorder="1"/>
    <xf numFmtId="2" fontId="23" fillId="11" borderId="0" xfId="0" applyNumberFormat="1" applyFont="1" applyFill="1" applyBorder="1"/>
    <xf numFmtId="0" fontId="62" fillId="5" borderId="0" xfId="1" applyFont="1" applyFill="1" applyBorder="1" applyAlignment="1">
      <alignment horizontal="center" vertical="center"/>
    </xf>
    <xf numFmtId="0" fontId="12" fillId="0" borderId="0" xfId="107"/>
    <xf numFmtId="0" fontId="83" fillId="0" borderId="0" xfId="107" applyFont="1"/>
    <xf numFmtId="0" fontId="12" fillId="0" borderId="0" xfId="107" applyAlignment="1">
      <alignment vertical="center"/>
    </xf>
    <xf numFmtId="0" fontId="70" fillId="0" borderId="0" xfId="107" applyFont="1"/>
    <xf numFmtId="0" fontId="12" fillId="5" borderId="0" xfId="107" applyFill="1"/>
    <xf numFmtId="0" fontId="0" fillId="7" borderId="0" xfId="0" applyFill="1"/>
    <xf numFmtId="0" fontId="81" fillId="12" borderId="0" xfId="88" applyFont="1" applyFill="1" applyBorder="1" applyAlignment="1">
      <alignment horizontal="left"/>
    </xf>
    <xf numFmtId="0" fontId="81" fillId="13" borderId="0" xfId="88" applyFont="1" applyFill="1" applyBorder="1" applyAlignment="1">
      <alignment horizontal="left"/>
    </xf>
    <xf numFmtId="0" fontId="81" fillId="10" borderId="0" xfId="88" applyFont="1" applyFill="1" applyBorder="1" applyAlignment="1">
      <alignment horizontal="left"/>
    </xf>
    <xf numFmtId="0" fontId="80" fillId="5" borderId="0" xfId="88" applyFont="1" applyFill="1" applyBorder="1" applyAlignment="1">
      <alignment horizontal="left"/>
    </xf>
    <xf numFmtId="0" fontId="84" fillId="5" borderId="0" xfId="88" applyFont="1" applyFill="1" applyBorder="1" applyAlignment="1">
      <alignment horizontal="left"/>
    </xf>
    <xf numFmtId="0" fontId="12" fillId="7" borderId="0" xfId="107" applyFill="1"/>
    <xf numFmtId="166" fontId="12" fillId="7" borderId="0" xfId="107" applyNumberFormat="1" applyFill="1"/>
    <xf numFmtId="0" fontId="11" fillId="0" borderId="0" xfId="108"/>
    <xf numFmtId="0" fontId="11" fillId="7" borderId="0" xfId="108" applyFill="1"/>
    <xf numFmtId="14" fontId="11" fillId="7" borderId="0" xfId="108" applyNumberFormat="1" applyFill="1"/>
    <xf numFmtId="0" fontId="10" fillId="5" borderId="0" xfId="109" applyFill="1"/>
    <xf numFmtId="0" fontId="61" fillId="7" borderId="0" xfId="0" applyFont="1" applyFill="1"/>
    <xf numFmtId="49" fontId="0" fillId="7" borderId="0" xfId="0" applyNumberFormat="1" applyFill="1"/>
    <xf numFmtId="166" fontId="0" fillId="7" borderId="0" xfId="0" applyNumberFormat="1" applyFill="1"/>
    <xf numFmtId="0" fontId="64" fillId="0" borderId="0" xfId="0" applyFont="1" applyAlignment="1">
      <alignment horizontal="left" indent="1"/>
    </xf>
    <xf numFmtId="0" fontId="85" fillId="0" borderId="0" xfId="0" applyFont="1" applyAlignment="1">
      <alignment horizontal="left" indent="1"/>
    </xf>
    <xf numFmtId="0" fontId="64" fillId="7" borderId="0" xfId="0" applyFont="1" applyFill="1" applyAlignment="1">
      <alignment horizontal="left"/>
    </xf>
    <xf numFmtId="166" fontId="10" fillId="7" borderId="0" xfId="109" applyNumberFormat="1" applyFill="1"/>
    <xf numFmtId="0" fontId="64" fillId="7" borderId="0" xfId="0" applyFont="1" applyFill="1" applyAlignment="1">
      <alignment horizontal="left" indent="1"/>
    </xf>
    <xf numFmtId="0" fontId="64" fillId="7" borderId="0" xfId="0" applyFont="1" applyFill="1" applyAlignment="1">
      <alignment horizontal="left" indent="2"/>
    </xf>
    <xf numFmtId="0" fontId="10" fillId="7" borderId="0" xfId="109" applyFill="1"/>
    <xf numFmtId="0" fontId="66" fillId="5" borderId="0" xfId="0" applyFont="1" applyFill="1" applyAlignment="1">
      <alignment horizontal="left" indent="1"/>
    </xf>
    <xf numFmtId="0" fontId="10" fillId="0" borderId="0" xfId="109"/>
    <xf numFmtId="0" fontId="81" fillId="14" borderId="0" xfId="0" applyFont="1" applyFill="1" applyBorder="1" applyAlignment="1">
      <alignment horizontal="center"/>
    </xf>
    <xf numFmtId="0" fontId="81" fillId="14" borderId="0" xfId="0" applyFont="1" applyFill="1" applyBorder="1"/>
    <xf numFmtId="0" fontId="86" fillId="0" borderId="0" xfId="0" applyFont="1" applyFill="1" applyBorder="1"/>
    <xf numFmtId="0" fontId="86" fillId="9" borderId="0" xfId="0" applyFont="1" applyFill="1" applyBorder="1"/>
    <xf numFmtId="0" fontId="86" fillId="15" borderId="0" xfId="0" applyFont="1" applyFill="1" applyBorder="1"/>
    <xf numFmtId="0" fontId="87" fillId="5" borderId="0" xfId="85" applyFont="1" applyFill="1"/>
    <xf numFmtId="166" fontId="23" fillId="7" borderId="0" xfId="85" applyNumberFormat="1" applyFill="1"/>
    <xf numFmtId="0" fontId="9" fillId="0" borderId="0" xfId="110"/>
    <xf numFmtId="0" fontId="9" fillId="7" borderId="0" xfId="110" applyFill="1"/>
    <xf numFmtId="166" fontId="9" fillId="7" borderId="0" xfId="110" applyNumberFormat="1" applyFill="1"/>
    <xf numFmtId="0" fontId="58" fillId="5" borderId="0" xfId="111" applyFont="1" applyFill="1"/>
    <xf numFmtId="0" fontId="58" fillId="7" borderId="0" xfId="111" applyFont="1" applyFill="1"/>
    <xf numFmtId="166" fontId="58" fillId="7" borderId="0" xfId="111" applyNumberFormat="1" applyFont="1" applyFill="1"/>
    <xf numFmtId="0" fontId="23" fillId="7" borderId="0" xfId="85" applyFont="1" applyFill="1"/>
    <xf numFmtId="166" fontId="23" fillId="7" borderId="0" xfId="85" applyNumberFormat="1" applyFont="1" applyFill="1"/>
    <xf numFmtId="0" fontId="0" fillId="7" borderId="0" xfId="0" applyFill="1" applyAlignment="1">
      <alignment horizontal="center" wrapText="1"/>
    </xf>
    <xf numFmtId="0" fontId="8" fillId="0" borderId="0" xfId="111"/>
    <xf numFmtId="0" fontId="8" fillId="7" borderId="0" xfId="111" applyFill="1"/>
    <xf numFmtId="0" fontId="7" fillId="0" borderId="0" xfId="112"/>
    <xf numFmtId="0" fontId="7" fillId="7" borderId="0" xfId="112" applyFill="1"/>
    <xf numFmtId="166" fontId="7" fillId="7" borderId="0" xfId="112" applyNumberFormat="1" applyFill="1"/>
    <xf numFmtId="0" fontId="7" fillId="5" borderId="0" xfId="112" applyFill="1"/>
    <xf numFmtId="168" fontId="0" fillId="7" borderId="0" xfId="0" applyNumberFormat="1" applyFill="1"/>
    <xf numFmtId="0" fontId="88" fillId="5" borderId="0" xfId="85" applyFont="1" applyFill="1"/>
    <xf numFmtId="0" fontId="89" fillId="5" borderId="0" xfId="85" applyFont="1" applyFill="1"/>
    <xf numFmtId="0" fontId="90" fillId="5" borderId="0" xfId="85" applyFont="1" applyFill="1"/>
    <xf numFmtId="0" fontId="60" fillId="7" borderId="0" xfId="97" applyFill="1"/>
    <xf numFmtId="166" fontId="60" fillId="7" borderId="0" xfId="97" applyNumberFormat="1" applyFill="1"/>
    <xf numFmtId="1" fontId="7" fillId="7" borderId="0" xfId="112" applyNumberFormat="1" applyFill="1"/>
    <xf numFmtId="0" fontId="6" fillId="0" borderId="0" xfId="114"/>
    <xf numFmtId="0" fontId="83" fillId="0" borderId="0" xfId="114" applyFont="1"/>
    <xf numFmtId="0" fontId="6" fillId="7" borderId="0" xfId="114" applyFill="1"/>
    <xf numFmtId="0" fontId="0" fillId="7" borderId="0" xfId="0" applyNumberFormat="1" applyFill="1"/>
    <xf numFmtId="2" fontId="6" fillId="7" borderId="0" xfId="114" applyNumberFormat="1" applyFill="1"/>
    <xf numFmtId="0" fontId="6" fillId="0" borderId="0" xfId="114" applyFill="1"/>
    <xf numFmtId="14" fontId="18" fillId="7" borderId="0" xfId="88" applyNumberFormat="1" applyFill="1" applyBorder="1"/>
    <xf numFmtId="2" fontId="0" fillId="7" borderId="0" xfId="0" applyNumberFormat="1" applyFill="1"/>
    <xf numFmtId="14" fontId="0" fillId="7" borderId="0" xfId="0" applyNumberFormat="1" applyFill="1" applyBorder="1"/>
    <xf numFmtId="166" fontId="14" fillId="7" borderId="0" xfId="100" applyNumberFormat="1" applyFill="1"/>
    <xf numFmtId="166" fontId="14" fillId="5" borderId="0" xfId="100" applyNumberFormat="1" applyFill="1"/>
    <xf numFmtId="166" fontId="23" fillId="5" borderId="0" xfId="85" applyNumberFormat="1" applyFill="1"/>
    <xf numFmtId="165" fontId="61" fillId="0" borderId="0" xfId="105" applyNumberFormat="1" applyFont="1"/>
    <xf numFmtId="166" fontId="81" fillId="12" borderId="0" xfId="88" applyNumberFormat="1" applyFont="1" applyFill="1" applyBorder="1" applyAlignment="1">
      <alignment horizontal="left"/>
    </xf>
    <xf numFmtId="166" fontId="81" fillId="13" borderId="0" xfId="88" applyNumberFormat="1" applyFont="1" applyFill="1" applyBorder="1" applyAlignment="1">
      <alignment horizontal="left"/>
    </xf>
    <xf numFmtId="166" fontId="81" fillId="10" borderId="0" xfId="88" applyNumberFormat="1" applyFont="1" applyFill="1" applyBorder="1" applyAlignment="1">
      <alignment horizontal="left"/>
    </xf>
    <xf numFmtId="166" fontId="12" fillId="5" borderId="0" xfId="107" applyNumberFormat="1" applyFill="1"/>
    <xf numFmtId="166" fontId="12" fillId="0" borderId="0" xfId="107" applyNumberFormat="1"/>
    <xf numFmtId="166" fontId="10" fillId="5" borderId="0" xfId="109" applyNumberFormat="1" applyFill="1"/>
    <xf numFmtId="166" fontId="10" fillId="0" borderId="0" xfId="109" applyNumberFormat="1"/>
    <xf numFmtId="2" fontId="6" fillId="0" borderId="0" xfId="114" applyNumberFormat="1"/>
    <xf numFmtId="166" fontId="9" fillId="0" borderId="0" xfId="110" applyNumberFormat="1"/>
    <xf numFmtId="166" fontId="58" fillId="5" borderId="0" xfId="111" applyNumberFormat="1" applyFont="1" applyFill="1"/>
    <xf numFmtId="166" fontId="87" fillId="5" borderId="0" xfId="85" applyNumberFormat="1" applyFont="1" applyFill="1"/>
    <xf numFmtId="166" fontId="23" fillId="0" borderId="0" xfId="85" applyNumberFormat="1"/>
    <xf numFmtId="166" fontId="8" fillId="0" borderId="0" xfId="111" applyNumberFormat="1"/>
    <xf numFmtId="166" fontId="7" fillId="0" borderId="0" xfId="112" applyNumberFormat="1"/>
    <xf numFmtId="166" fontId="7" fillId="5" borderId="0" xfId="112" applyNumberFormat="1" applyFill="1"/>
    <xf numFmtId="166" fontId="39" fillId="0" borderId="0" xfId="1" applyNumberFormat="1" applyFont="1"/>
    <xf numFmtId="0" fontId="61" fillId="0" borderId="0" xfId="0" applyFont="1" applyFill="1" applyAlignment="1">
      <alignment horizontal="left" vertical="center"/>
    </xf>
    <xf numFmtId="0" fontId="61" fillId="0" borderId="0" xfId="0" applyFont="1" applyFill="1" applyAlignment="1">
      <alignment horizontal="center"/>
    </xf>
    <xf numFmtId="0" fontId="61" fillId="0" borderId="0" xfId="0" applyFont="1" applyFill="1" applyAlignment="1">
      <alignment horizontal="left"/>
    </xf>
    <xf numFmtId="0" fontId="5" fillId="5" borderId="0" xfId="115" applyFill="1"/>
    <xf numFmtId="0" fontId="92" fillId="5" borderId="0" xfId="115" applyFont="1" applyFill="1" applyAlignment="1"/>
    <xf numFmtId="0" fontId="5" fillId="5" borderId="11" xfId="115" applyFill="1" applyBorder="1"/>
    <xf numFmtId="0" fontId="5" fillId="5" borderId="11" xfId="115" applyFill="1" applyBorder="1" applyAlignment="1">
      <alignment horizontal="center"/>
    </xf>
    <xf numFmtId="0" fontId="93" fillId="5" borderId="11" xfId="115" applyFont="1" applyFill="1" applyBorder="1" applyAlignment="1">
      <alignment horizontal="center"/>
    </xf>
    <xf numFmtId="0" fontId="94" fillId="5" borderId="11" xfId="115" applyFont="1" applyFill="1" applyBorder="1"/>
    <xf numFmtId="0" fontId="94" fillId="5" borderId="11" xfId="115" applyFont="1" applyFill="1" applyBorder="1" applyAlignment="1">
      <alignment horizontal="center" wrapText="1"/>
    </xf>
    <xf numFmtId="0" fontId="94" fillId="5" borderId="11" xfId="115" applyFont="1" applyFill="1" applyBorder="1" applyAlignment="1">
      <alignment horizontal="center"/>
    </xf>
    <xf numFmtId="0" fontId="5" fillId="5" borderId="11" xfId="115" applyFill="1" applyBorder="1" applyAlignment="1">
      <alignment horizontal="center" wrapText="1"/>
    </xf>
    <xf numFmtId="0" fontId="94" fillId="16" borderId="11" xfId="115" applyFont="1" applyFill="1" applyBorder="1" applyAlignment="1">
      <alignment horizontal="center" wrapText="1"/>
    </xf>
    <xf numFmtId="0" fontId="94" fillId="5" borderId="0" xfId="115" applyFont="1" applyFill="1" applyBorder="1" applyAlignment="1">
      <alignment horizontal="center" wrapText="1"/>
    </xf>
    <xf numFmtId="0" fontId="95" fillId="5" borderId="0" xfId="115" applyFont="1" applyFill="1" applyBorder="1" applyAlignment="1">
      <alignment horizontal="left" wrapText="1"/>
    </xf>
    <xf numFmtId="0" fontId="94" fillId="16" borderId="0" xfId="115" applyFont="1" applyFill="1" applyBorder="1" applyAlignment="1">
      <alignment horizontal="center" wrapText="1"/>
    </xf>
    <xf numFmtId="0" fontId="5" fillId="5" borderId="0" xfId="115" applyFill="1" applyBorder="1" applyAlignment="1">
      <alignment horizontal="center" wrapText="1"/>
    </xf>
    <xf numFmtId="0" fontId="94" fillId="5" borderId="0" xfId="115" applyFont="1" applyFill="1"/>
    <xf numFmtId="0" fontId="94" fillId="5" borderId="0" xfId="115" applyFont="1" applyFill="1" applyAlignment="1">
      <alignment horizontal="left" indent="1"/>
    </xf>
    <xf numFmtId="1" fontId="94" fillId="16" borderId="0" xfId="115" applyNumberFormat="1" applyFont="1" applyFill="1" applyAlignment="1">
      <alignment horizontal="center"/>
    </xf>
    <xf numFmtId="1" fontId="94" fillId="5" borderId="0" xfId="115" applyNumberFormat="1" applyFont="1" applyFill="1" applyAlignment="1">
      <alignment horizontal="center"/>
    </xf>
    <xf numFmtId="1" fontId="5" fillId="5" borderId="0" xfId="115" applyNumberFormat="1" applyFill="1" applyAlignment="1">
      <alignment horizontal="center"/>
    </xf>
    <xf numFmtId="1" fontId="5" fillId="5" borderId="0" xfId="115" applyNumberFormat="1" applyFont="1" applyFill="1" applyAlignment="1">
      <alignment horizontal="center"/>
    </xf>
    <xf numFmtId="0" fontId="94" fillId="16" borderId="0" xfId="115" applyFont="1" applyFill="1" applyAlignment="1">
      <alignment horizontal="center"/>
    </xf>
    <xf numFmtId="0" fontId="94" fillId="5" borderId="0" xfId="115" applyFont="1" applyFill="1" applyAlignment="1">
      <alignment horizontal="center"/>
    </xf>
    <xf numFmtId="0" fontId="95" fillId="5" borderId="0" xfId="115" applyFont="1" applyFill="1"/>
    <xf numFmtId="166" fontId="94" fillId="16" borderId="0" xfId="115" applyNumberFormat="1" applyFont="1" applyFill="1" applyAlignment="1">
      <alignment horizontal="center"/>
    </xf>
    <xf numFmtId="166" fontId="94" fillId="5" borderId="0" xfId="115" applyNumberFormat="1" applyFont="1" applyFill="1" applyAlignment="1">
      <alignment horizontal="center"/>
    </xf>
    <xf numFmtId="166" fontId="5" fillId="5" borderId="0" xfId="115" applyNumberFormat="1" applyFill="1" applyAlignment="1">
      <alignment horizontal="center"/>
    </xf>
    <xf numFmtId="166" fontId="5" fillId="5" borderId="0" xfId="115" applyNumberFormat="1" applyFont="1" applyFill="1" applyAlignment="1">
      <alignment horizontal="center"/>
    </xf>
    <xf numFmtId="0" fontId="94" fillId="5" borderId="0" xfId="115" applyFont="1" applyFill="1" applyAlignment="1">
      <alignment horizontal="left" wrapText="1" indent="1"/>
    </xf>
    <xf numFmtId="166" fontId="94" fillId="16" borderId="0" xfId="115" applyNumberFormat="1" applyFont="1" applyFill="1" applyAlignment="1">
      <alignment horizontal="center" vertical="center"/>
    </xf>
    <xf numFmtId="166" fontId="94" fillId="5" borderId="0" xfId="115" applyNumberFormat="1" applyFont="1" applyFill="1" applyAlignment="1">
      <alignment horizontal="center" vertical="center"/>
    </xf>
    <xf numFmtId="166" fontId="5" fillId="5" borderId="0" xfId="115" applyNumberFormat="1" applyFill="1" applyAlignment="1">
      <alignment horizontal="center" vertical="center"/>
    </xf>
    <xf numFmtId="166" fontId="5" fillId="5" borderId="0" xfId="115" applyNumberFormat="1" applyFont="1" applyFill="1" applyAlignment="1">
      <alignment horizontal="center" vertical="center"/>
    </xf>
    <xf numFmtId="1" fontId="96" fillId="16" borderId="0" xfId="115" applyNumberFormat="1" applyFont="1" applyFill="1"/>
    <xf numFmtId="1" fontId="83" fillId="0" borderId="0" xfId="115" applyNumberFormat="1" applyFont="1"/>
    <xf numFmtId="2" fontId="94" fillId="16" borderId="0" xfId="115" applyNumberFormat="1" applyFont="1" applyFill="1" applyAlignment="1">
      <alignment horizontal="center"/>
    </xf>
    <xf numFmtId="2" fontId="94" fillId="5" borderId="0" xfId="115" applyNumberFormat="1" applyFont="1" applyFill="1" applyAlignment="1">
      <alignment horizontal="center"/>
    </xf>
    <xf numFmtId="2" fontId="5" fillId="16" borderId="0" xfId="115" applyNumberFormat="1" applyFill="1" applyAlignment="1">
      <alignment horizontal="center"/>
    </xf>
    <xf numFmtId="2" fontId="5" fillId="5" borderId="0" xfId="115" applyNumberFormat="1" applyFont="1" applyFill="1" applyAlignment="1">
      <alignment horizontal="center"/>
    </xf>
    <xf numFmtId="1" fontId="94" fillId="16" borderId="0" xfId="115" applyNumberFormat="1" applyFont="1" applyFill="1"/>
    <xf numFmtId="0" fontId="5" fillId="5" borderId="0" xfId="115" applyFill="1" applyAlignment="1">
      <alignment horizontal="center"/>
    </xf>
    <xf numFmtId="0" fontId="94" fillId="16" borderId="0" xfId="115" applyFont="1" applyFill="1"/>
    <xf numFmtId="0" fontId="94" fillId="16" borderId="11" xfId="115" applyFont="1" applyFill="1" applyBorder="1" applyAlignment="1">
      <alignment horizontal="center"/>
    </xf>
    <xf numFmtId="0" fontId="97" fillId="5" borderId="0" xfId="115" applyFont="1" applyFill="1" applyAlignment="1">
      <alignment horizontal="center"/>
    </xf>
    <xf numFmtId="0" fontId="5" fillId="5" borderId="0" xfId="115" applyFont="1" applyFill="1"/>
    <xf numFmtId="0" fontId="93" fillId="5" borderId="0" xfId="115" applyFont="1" applyFill="1" applyAlignment="1">
      <alignment horizontal="center"/>
    </xf>
    <xf numFmtId="0" fontId="61" fillId="0" borderId="0" xfId="0" applyFont="1" applyFill="1"/>
    <xf numFmtId="4" fontId="61" fillId="0" borderId="0" xfId="0" applyNumberFormat="1" applyFont="1" applyFill="1"/>
    <xf numFmtId="0" fontId="62" fillId="7" borderId="0" xfId="0" applyFont="1" applyFill="1"/>
    <xf numFmtId="2" fontId="61" fillId="7" borderId="0" xfId="0" applyNumberFormat="1" applyFont="1" applyFill="1"/>
    <xf numFmtId="2" fontId="62" fillId="7" borderId="0" xfId="0" applyNumberFormat="1" applyFont="1" applyFill="1"/>
    <xf numFmtId="0" fontId="58" fillId="7" borderId="0" xfId="94" applyFont="1" applyFill="1"/>
    <xf numFmtId="3" fontId="0" fillId="7" borderId="0" xfId="0" applyNumberFormat="1" applyFill="1"/>
    <xf numFmtId="0" fontId="4" fillId="7" borderId="0" xfId="156" applyFill="1"/>
    <xf numFmtId="0" fontId="15" fillId="7" borderId="0" xfId="94" applyFill="1"/>
    <xf numFmtId="0" fontId="70" fillId="7" borderId="0" xfId="94" applyFont="1" applyFill="1"/>
    <xf numFmtId="0" fontId="15" fillId="7" borderId="0" xfId="95" applyFont="1" applyFill="1"/>
    <xf numFmtId="166" fontId="15" fillId="7" borderId="0" xfId="95" applyNumberFormat="1" applyFont="1" applyFill="1"/>
    <xf numFmtId="2" fontId="15" fillId="7" borderId="0" xfId="94" applyNumberFormat="1" applyFill="1"/>
    <xf numFmtId="0" fontId="0" fillId="7" borderId="0" xfId="0" applyFill="1" applyBorder="1"/>
    <xf numFmtId="2" fontId="0" fillId="7" borderId="0" xfId="0" applyNumberFormat="1" applyFill="1" applyBorder="1"/>
    <xf numFmtId="0" fontId="35" fillId="5" borderId="0" xfId="96" applyFont="1" applyFill="1"/>
    <xf numFmtId="0" fontId="23" fillId="7" borderId="0" xfId="96" applyFill="1"/>
    <xf numFmtId="2" fontId="23" fillId="7" borderId="0" xfId="96" applyNumberFormat="1" applyFill="1"/>
    <xf numFmtId="1" fontId="23" fillId="7" borderId="0" xfId="96" applyNumberFormat="1" applyFill="1"/>
    <xf numFmtId="0" fontId="112" fillId="0" borderId="0" xfId="0" applyFont="1"/>
    <xf numFmtId="166" fontId="58" fillId="7" borderId="0" xfId="100" applyNumberFormat="1" applyFont="1" applyFill="1"/>
    <xf numFmtId="166" fontId="58" fillId="7" borderId="0" xfId="107" applyNumberFormat="1" applyFont="1" applyFill="1"/>
    <xf numFmtId="166" fontId="82" fillId="14" borderId="0" xfId="0" applyNumberFormat="1" applyFont="1" applyFill="1" applyBorder="1" applyAlignment="1">
      <alignment horizontal="center"/>
    </xf>
    <xf numFmtId="166" fontId="60" fillId="9" borderId="0" xfId="0" applyNumberFormat="1" applyFont="1" applyFill="1" applyBorder="1"/>
    <xf numFmtId="166" fontId="60" fillId="15" borderId="0" xfId="0" applyNumberFormat="1" applyFont="1" applyFill="1" applyBorder="1"/>
    <xf numFmtId="166" fontId="58" fillId="7" borderId="0" xfId="110" applyNumberFormat="1" applyFont="1" applyFill="1"/>
    <xf numFmtId="166" fontId="8" fillId="7" borderId="0" xfId="111" applyNumberFormat="1" applyFill="1"/>
    <xf numFmtId="166" fontId="58" fillId="7" borderId="0" xfId="112" applyNumberFormat="1" applyFont="1" applyFill="1"/>
    <xf numFmtId="14" fontId="60" fillId="7" borderId="0" xfId="0" applyNumberFormat="1" applyFont="1" applyFill="1" applyBorder="1"/>
    <xf numFmtId="0" fontId="58" fillId="7" borderId="0" xfId="108" applyFont="1" applyFill="1"/>
    <xf numFmtId="0" fontId="1" fillId="5" borderId="0" xfId="162" applyFill="1"/>
    <xf numFmtId="0" fontId="38" fillId="5" borderId="0" xfId="162" applyFont="1" applyFill="1"/>
    <xf numFmtId="0" fontId="114" fillId="5" borderId="11" xfId="162" applyFont="1" applyFill="1" applyBorder="1" applyAlignment="1">
      <alignment horizontal="left" vertical="top"/>
    </xf>
    <xf numFmtId="0" fontId="36" fillId="5" borderId="11" xfId="162" applyFont="1" applyFill="1" applyBorder="1" applyAlignment="1">
      <alignment horizontal="left" vertical="center" wrapText="1"/>
    </xf>
    <xf numFmtId="0" fontId="36" fillId="5" borderId="0" xfId="162" applyFont="1" applyFill="1" applyBorder="1" applyAlignment="1">
      <alignment horizontal="right" vertical="center" wrapText="1"/>
    </xf>
    <xf numFmtId="0" fontId="37" fillId="5" borderId="17" xfId="162" applyFont="1" applyFill="1" applyBorder="1"/>
    <xf numFmtId="0" fontId="37" fillId="5" borderId="17" xfId="162" applyFont="1" applyFill="1" applyBorder="1" applyAlignment="1">
      <alignment horizontal="right"/>
    </xf>
    <xf numFmtId="0" fontId="37" fillId="5" borderId="0" xfId="162" applyFont="1" applyFill="1"/>
    <xf numFmtId="166" fontId="37" fillId="5" borderId="0" xfId="162" applyNumberFormat="1" applyFont="1" applyFill="1" applyAlignment="1">
      <alignment horizontal="right"/>
    </xf>
    <xf numFmtId="0" fontId="37" fillId="5" borderId="0" xfId="162" applyFont="1" applyFill="1" applyBorder="1"/>
    <xf numFmtId="0" fontId="37" fillId="3" borderId="0" xfId="162" applyFont="1" applyFill="1"/>
    <xf numFmtId="0" fontId="46" fillId="3" borderId="0" xfId="162" applyFont="1" applyFill="1" applyAlignment="1">
      <alignment horizontal="left" indent="1"/>
    </xf>
    <xf numFmtId="166" fontId="37" fillId="3" borderId="0" xfId="162" applyNumberFormat="1" applyFont="1" applyFill="1" applyAlignment="1">
      <alignment horizontal="right"/>
    </xf>
    <xf numFmtId="0" fontId="37" fillId="3" borderId="0" xfId="162" applyFont="1" applyFill="1" applyAlignment="1">
      <alignment horizontal="left" indent="1"/>
    </xf>
    <xf numFmtId="0" fontId="46" fillId="3" borderId="0" xfId="162" applyFont="1" applyFill="1" applyAlignment="1">
      <alignment horizontal="left" indent="2"/>
    </xf>
    <xf numFmtId="0" fontId="38" fillId="5" borderId="0" xfId="162" applyFont="1" applyFill="1" applyAlignment="1">
      <alignment horizontal="right" wrapText="1"/>
    </xf>
    <xf numFmtId="0" fontId="38" fillId="5" borderId="0" xfId="162" applyFont="1" applyFill="1" applyAlignment="1">
      <alignment horizontal="right"/>
    </xf>
    <xf numFmtId="0" fontId="36" fillId="5" borderId="11" xfId="162" applyFont="1" applyFill="1" applyBorder="1" applyAlignment="1">
      <alignment horizontal="right" vertical="center" wrapText="1"/>
    </xf>
    <xf numFmtId="0" fontId="78" fillId="0" borderId="0" xfId="162" applyFont="1" applyFill="1"/>
    <xf numFmtId="0" fontId="38" fillId="0" borderId="0" xfId="162" applyFont="1" applyFill="1"/>
    <xf numFmtId="0" fontId="37" fillId="5" borderId="0" xfId="162" applyFont="1" applyFill="1" applyAlignment="1">
      <alignment horizontal="left" indent="1"/>
    </xf>
    <xf numFmtId="166" fontId="37" fillId="3" borderId="11" xfId="162" applyNumberFormat="1" applyFont="1" applyFill="1" applyBorder="1" applyAlignment="1">
      <alignment horizontal="right"/>
    </xf>
    <xf numFmtId="0" fontId="37" fillId="5" borderId="0" xfId="162" applyFont="1" applyFill="1" applyBorder="1" applyAlignment="1">
      <alignment horizontal="right" wrapText="1"/>
    </xf>
    <xf numFmtId="0" fontId="52" fillId="5" borderId="0" xfId="162" applyFont="1" applyFill="1" applyAlignment="1">
      <alignment vertical="top"/>
    </xf>
    <xf numFmtId="0" fontId="52" fillId="5" borderId="0" xfId="162" applyFont="1" applyFill="1" applyAlignment="1">
      <alignment vertical="top" wrapText="1"/>
    </xf>
    <xf numFmtId="0" fontId="114" fillId="5" borderId="11" xfId="162" applyFont="1" applyFill="1" applyBorder="1" applyAlignment="1">
      <alignment vertical="top"/>
    </xf>
    <xf numFmtId="0" fontId="38" fillId="5" borderId="0" xfId="162" applyFont="1" applyFill="1" applyAlignment="1">
      <alignment horizontal="right" vertical="top"/>
    </xf>
    <xf numFmtId="0" fontId="38" fillId="5" borderId="0" xfId="162" applyFont="1" applyFill="1" applyAlignment="1">
      <alignment vertical="top"/>
    </xf>
    <xf numFmtId="0" fontId="38" fillId="5" borderId="11" xfId="162" applyFont="1" applyFill="1" applyBorder="1" applyAlignment="1">
      <alignment horizontal="right"/>
    </xf>
    <xf numFmtId="0" fontId="37" fillId="0" borderId="0" xfId="162" applyFont="1" applyFill="1"/>
    <xf numFmtId="0" fontId="114" fillId="5" borderId="11" xfId="162" applyFont="1" applyFill="1" applyBorder="1" applyAlignment="1">
      <alignment horizontal="left" vertical="center"/>
    </xf>
    <xf numFmtId="0" fontId="38" fillId="5" borderId="0" xfId="162" applyNumberFormat="1" applyFont="1" applyFill="1" applyAlignment="1">
      <alignment vertical="top" wrapText="1"/>
    </xf>
    <xf numFmtId="0" fontId="37" fillId="5" borderId="17" xfId="162" applyFont="1" applyFill="1" applyBorder="1" applyAlignment="1"/>
    <xf numFmtId="0" fontId="37" fillId="5" borderId="0" xfId="162" applyFont="1" applyFill="1" applyBorder="1" applyAlignment="1"/>
    <xf numFmtId="0" fontId="37" fillId="5" borderId="0" xfId="162" applyFont="1" applyFill="1" applyBorder="1" applyAlignment="1">
      <alignment horizontal="right"/>
    </xf>
    <xf numFmtId="0" fontId="37" fillId="5" borderId="0" xfId="162" applyFont="1" applyFill="1" applyBorder="1" applyAlignment="1">
      <alignment horizontal="left"/>
    </xf>
    <xf numFmtId="0" fontId="115" fillId="5" borderId="0" xfId="162" applyFont="1" applyFill="1"/>
    <xf numFmtId="0" fontId="58" fillId="3" borderId="0" xfId="162" applyFont="1" applyFill="1"/>
    <xf numFmtId="0" fontId="58" fillId="5" borderId="0" xfId="162" applyFont="1" applyFill="1"/>
    <xf numFmtId="0" fontId="37" fillId="3" borderId="0" xfId="162" applyFont="1" applyFill="1" applyAlignment="1">
      <alignment horizontal="left" indent="2"/>
    </xf>
    <xf numFmtId="0" fontId="1" fillId="5" borderId="0" xfId="162" applyFill="1" applyAlignment="1">
      <alignment horizontal="right"/>
    </xf>
    <xf numFmtId="166" fontId="1" fillId="5" borderId="0" xfId="162" applyNumberFormat="1" applyFill="1"/>
    <xf numFmtId="0" fontId="58" fillId="3" borderId="11" xfId="162" applyFont="1" applyFill="1" applyBorder="1"/>
    <xf numFmtId="166" fontId="37" fillId="5" borderId="0" xfId="162" applyNumberFormat="1" applyFont="1" applyFill="1" applyBorder="1" applyAlignment="1">
      <alignment horizontal="right"/>
    </xf>
    <xf numFmtId="0" fontId="1" fillId="0" borderId="0" xfId="162" applyFill="1"/>
    <xf numFmtId="0" fontId="37" fillId="5" borderId="0" xfId="162" applyFont="1" applyFill="1" applyAlignment="1">
      <alignment horizontal="left" wrapText="1"/>
    </xf>
    <xf numFmtId="0" fontId="42" fillId="5" borderId="0" xfId="162" applyFont="1" applyFill="1"/>
    <xf numFmtId="0" fontId="38" fillId="3" borderId="0" xfId="162" applyFont="1" applyFill="1" applyAlignment="1">
      <alignment horizontal="left" indent="1"/>
    </xf>
    <xf numFmtId="0" fontId="36" fillId="5" borderId="0" xfId="162" applyFont="1" applyFill="1" applyBorder="1" applyAlignment="1">
      <alignment vertical="center" wrapText="1"/>
    </xf>
    <xf numFmtId="0" fontId="59" fillId="0" borderId="0" xfId="162" applyFont="1" applyFill="1"/>
    <xf numFmtId="0" fontId="76" fillId="0" borderId="0" xfId="162" applyFont="1" applyFill="1"/>
    <xf numFmtId="0" fontId="78" fillId="5" borderId="0" xfId="162" applyFont="1" applyFill="1"/>
    <xf numFmtId="0" fontId="37" fillId="5" borderId="0" xfId="162" applyFont="1" applyFill="1" applyAlignment="1">
      <alignment horizontal="right" wrapText="1"/>
    </xf>
    <xf numFmtId="0" fontId="37" fillId="5" borderId="0" xfId="162" applyFont="1" applyFill="1" applyAlignment="1">
      <alignment horizontal="right"/>
    </xf>
    <xf numFmtId="0" fontId="37" fillId="5" borderId="0" xfId="162" applyFont="1" applyFill="1" applyAlignment="1"/>
    <xf numFmtId="0" fontId="76" fillId="5" borderId="0" xfId="1" applyFont="1" applyFill="1"/>
    <xf numFmtId="0" fontId="76" fillId="5" borderId="0" xfId="162" applyFont="1" applyFill="1"/>
    <xf numFmtId="164" fontId="21" fillId="5" borderId="0" xfId="163" applyFont="1" applyFill="1"/>
    <xf numFmtId="164" fontId="21" fillId="5" borderId="0" xfId="163" applyFont="1" applyFill="1" applyAlignment="1">
      <alignment vertical="top"/>
    </xf>
    <xf numFmtId="164" fontId="37" fillId="5" borderId="17" xfId="163" applyFont="1" applyFill="1" applyBorder="1"/>
    <xf numFmtId="164" fontId="23" fillId="5" borderId="17" xfId="163" applyFont="1" applyFill="1" applyBorder="1" applyAlignment="1">
      <alignment horizontal="center" vertical="center" wrapText="1"/>
    </xf>
    <xf numFmtId="164" fontId="37" fillId="5" borderId="0" xfId="163" applyFont="1" applyFill="1"/>
    <xf numFmtId="166" fontId="37" fillId="5" borderId="0" xfId="163" applyNumberFormat="1" applyFont="1" applyFill="1" applyAlignment="1">
      <alignment horizontal="right" indent="3"/>
    </xf>
    <xf numFmtId="164" fontId="21" fillId="5" borderId="0" xfId="163" applyFont="1" applyFill="1" applyBorder="1"/>
    <xf numFmtId="164" fontId="37" fillId="5" borderId="0" xfId="163" applyFont="1" applyFill="1" applyBorder="1"/>
    <xf numFmtId="166" fontId="37" fillId="5" borderId="0" xfId="163" applyNumberFormat="1" applyFont="1" applyFill="1" applyBorder="1" applyAlignment="1">
      <alignment horizontal="right" indent="3"/>
    </xf>
    <xf numFmtId="166" fontId="37" fillId="5" borderId="0" xfId="163" applyNumberFormat="1" applyFont="1" applyFill="1" applyBorder="1" applyAlignment="1">
      <alignment horizontal="right" indent="4"/>
    </xf>
    <xf numFmtId="164" fontId="37" fillId="3" borderId="0" xfId="163" applyFont="1" applyFill="1" applyAlignment="1">
      <alignment horizontal="left" indent="1"/>
    </xf>
    <xf numFmtId="164" fontId="46" fillId="3" borderId="0" xfId="163" applyFont="1" applyFill="1" applyAlignment="1">
      <alignment horizontal="left" indent="1"/>
    </xf>
    <xf numFmtId="166" fontId="37" fillId="3" borderId="0" xfId="163" applyNumberFormat="1" applyFont="1" applyFill="1" applyBorder="1" applyAlignment="1">
      <alignment horizontal="right" indent="3"/>
    </xf>
    <xf numFmtId="166" fontId="21" fillId="5" borderId="0" xfId="163" applyNumberFormat="1" applyFont="1" applyFill="1"/>
    <xf numFmtId="164" fontId="37" fillId="3" borderId="11" xfId="163" applyFont="1" applyFill="1" applyBorder="1" applyAlignment="1">
      <alignment horizontal="left" indent="1"/>
    </xf>
    <xf numFmtId="164" fontId="46" fillId="3" borderId="11" xfId="163" applyFont="1" applyFill="1" applyBorder="1" applyAlignment="1">
      <alignment horizontal="left" indent="1"/>
    </xf>
    <xf numFmtId="166" fontId="37" fillId="3" borderId="11" xfId="163" applyNumberFormat="1" applyFont="1" applyFill="1" applyBorder="1" applyAlignment="1">
      <alignment horizontal="right" indent="3"/>
    </xf>
    <xf numFmtId="164" fontId="21" fillId="5" borderId="0" xfId="163" applyFont="1" applyFill="1" applyAlignment="1">
      <alignment horizontal="center"/>
    </xf>
    <xf numFmtId="164" fontId="117" fillId="5" borderId="0" xfId="163" applyFont="1" applyFill="1" applyBorder="1" applyAlignment="1">
      <alignment horizontal="left" vertical="center"/>
    </xf>
    <xf numFmtId="164" fontId="36" fillId="5" borderId="0" xfId="163" applyFont="1" applyFill="1" applyBorder="1" applyAlignment="1">
      <alignment horizontal="left" vertical="center"/>
    </xf>
    <xf numFmtId="164" fontId="43" fillId="5" borderId="0" xfId="163" applyFont="1" applyFill="1" applyBorder="1"/>
    <xf numFmtId="164" fontId="118" fillId="5" borderId="11" xfId="163" applyFont="1" applyFill="1" applyBorder="1" applyAlignment="1">
      <alignment horizontal="left" vertical="top"/>
    </xf>
    <xf numFmtId="164" fontId="40" fillId="5" borderId="11" xfId="163" applyFont="1" applyFill="1" applyBorder="1" applyAlignment="1">
      <alignment horizontal="left" vertical="top"/>
    </xf>
    <xf numFmtId="164" fontId="35" fillId="5" borderId="17" xfId="163" applyFont="1" applyFill="1" applyBorder="1"/>
    <xf numFmtId="164" fontId="39" fillId="5" borderId="0" xfId="163" applyFont="1" applyFill="1" applyBorder="1"/>
    <xf numFmtId="166" fontId="37" fillId="5" borderId="0" xfId="163" applyNumberFormat="1" applyFont="1" applyFill="1" applyAlignment="1">
      <alignment horizontal="left" indent="3"/>
    </xf>
    <xf numFmtId="166" fontId="37" fillId="5" borderId="0" xfId="163" applyNumberFormat="1" applyFont="1" applyFill="1" applyAlignment="1">
      <alignment horizontal="left" indent="4"/>
    </xf>
    <xf numFmtId="166" fontId="37" fillId="5" borderId="0" xfId="163" applyNumberFormat="1" applyFont="1" applyFill="1" applyBorder="1" applyAlignment="1">
      <alignment horizontal="left" indent="4"/>
    </xf>
    <xf numFmtId="164" fontId="38" fillId="5" borderId="0" xfId="163" applyFont="1" applyFill="1"/>
    <xf numFmtId="164" fontId="115" fillId="5" borderId="0" xfId="163" applyFont="1" applyFill="1"/>
    <xf numFmtId="164" fontId="22" fillId="5" borderId="0" xfId="163" applyFont="1" applyFill="1"/>
    <xf numFmtId="164" fontId="37" fillId="5" borderId="0" xfId="163" applyFont="1" applyFill="1" applyAlignment="1">
      <alignment horizontal="left" indent="3"/>
    </xf>
    <xf numFmtId="0" fontId="117" fillId="5" borderId="11" xfId="0" applyFont="1" applyFill="1" applyBorder="1" applyAlignment="1">
      <alignment horizontal="left"/>
    </xf>
    <xf numFmtId="0" fontId="37" fillId="5" borderId="18" xfId="0" applyFont="1" applyFill="1" applyBorder="1"/>
    <xf numFmtId="0" fontId="82" fillId="12" borderId="0" xfId="88" applyFont="1" applyFill="1" applyBorder="1" applyAlignment="1">
      <alignment horizontal="left"/>
    </xf>
    <xf numFmtId="0" fontId="82" fillId="13" borderId="0" xfId="88" applyFont="1" applyFill="1" applyBorder="1" applyAlignment="1">
      <alignment horizontal="left"/>
    </xf>
    <xf numFmtId="0" fontId="82" fillId="10" borderId="0" xfId="88" applyFont="1" applyFill="1" applyBorder="1" applyAlignment="1">
      <alignment horizontal="left"/>
    </xf>
    <xf numFmtId="2" fontId="58" fillId="7" borderId="0" xfId="114" applyNumberFormat="1" applyFont="1" applyFill="1"/>
    <xf numFmtId="14" fontId="23" fillId="7" borderId="0" xfId="0" applyNumberFormat="1" applyFont="1" applyFill="1" applyBorder="1"/>
    <xf numFmtId="0" fontId="23" fillId="7" borderId="0" xfId="0" applyFont="1" applyFill="1"/>
    <xf numFmtId="0" fontId="24" fillId="3" borderId="4" xfId="1" applyNumberFormat="1" applyFont="1" applyFill="1" applyBorder="1" applyAlignment="1">
      <alignment horizontal="left" vertical="top" wrapText="1"/>
    </xf>
    <xf numFmtId="0" fontId="24" fillId="3" borderId="0" xfId="1" applyNumberFormat="1" applyFont="1" applyFill="1" applyBorder="1" applyAlignment="1">
      <alignment horizontal="left" vertical="top" wrapText="1"/>
    </xf>
    <xf numFmtId="0" fontId="24" fillId="3" borderId="5" xfId="1" applyNumberFormat="1" applyFont="1" applyFill="1" applyBorder="1" applyAlignment="1">
      <alignment horizontal="left" vertical="top" wrapText="1"/>
    </xf>
    <xf numFmtId="0" fontId="29" fillId="3" borderId="4" xfId="2" applyFont="1" applyFill="1" applyBorder="1" applyAlignment="1" applyProtection="1">
      <alignment horizontal="right"/>
    </xf>
    <xf numFmtId="0" fontId="29" fillId="3" borderId="0" xfId="2" applyFont="1" applyFill="1" applyBorder="1" applyAlignment="1" applyProtection="1">
      <alignment horizontal="right"/>
    </xf>
    <xf numFmtId="0" fontId="25" fillId="3" borderId="4" xfId="1" applyFont="1" applyFill="1" applyBorder="1" applyAlignment="1">
      <alignment horizontal="center"/>
    </xf>
    <xf numFmtId="0" fontId="25" fillId="3" borderId="0" xfId="1" applyFont="1" applyFill="1" applyBorder="1" applyAlignment="1">
      <alignment horizontal="center"/>
    </xf>
    <xf numFmtId="0" fontId="25" fillId="3" borderId="5" xfId="1" applyFont="1" applyFill="1" applyBorder="1" applyAlignment="1">
      <alignment horizontal="center"/>
    </xf>
    <xf numFmtId="0" fontId="25" fillId="3" borderId="4" xfId="1" applyFont="1" applyFill="1" applyBorder="1" applyAlignment="1">
      <alignment horizontal="center" wrapText="1"/>
    </xf>
    <xf numFmtId="0" fontId="25" fillId="3" borderId="0" xfId="1" applyFont="1" applyFill="1" applyBorder="1" applyAlignment="1">
      <alignment horizontal="center" wrapText="1"/>
    </xf>
    <xf numFmtId="0" fontId="25" fillId="3" borderId="5" xfId="1" applyFont="1" applyFill="1" applyBorder="1" applyAlignment="1">
      <alignment horizontal="center" wrapText="1"/>
    </xf>
    <xf numFmtId="0" fontId="24" fillId="3" borderId="4" xfId="1" applyNumberFormat="1" applyFont="1" applyFill="1" applyBorder="1" applyAlignment="1">
      <alignment horizontal="left" vertical="top" wrapText="1" indent="1"/>
    </xf>
    <xf numFmtId="0" fontId="24" fillId="3" borderId="0" xfId="1" applyNumberFormat="1" applyFont="1" applyFill="1" applyBorder="1" applyAlignment="1">
      <alignment horizontal="left" vertical="top" wrapText="1" indent="1"/>
    </xf>
    <xf numFmtId="0" fontId="24" fillId="3" borderId="5" xfId="1" applyNumberFormat="1" applyFont="1" applyFill="1" applyBorder="1" applyAlignment="1">
      <alignment horizontal="left" vertical="top" wrapText="1" indent="1"/>
    </xf>
    <xf numFmtId="0" fontId="30" fillId="3" borderId="4" xfId="87" applyFont="1" applyFill="1" applyBorder="1" applyAlignment="1" applyProtection="1">
      <alignment horizontal="left" vertical="top" wrapText="1"/>
    </xf>
    <xf numFmtId="0" fontId="30" fillId="3" borderId="0" xfId="87" applyFont="1" applyFill="1" applyBorder="1" applyAlignment="1" applyProtection="1">
      <alignment horizontal="left" vertical="top" wrapText="1"/>
    </xf>
    <xf numFmtId="0" fontId="30" fillId="3" borderId="12" xfId="87" applyFont="1" applyFill="1" applyBorder="1" applyAlignment="1" applyProtection="1">
      <alignment horizontal="left" vertical="top" wrapText="1"/>
    </xf>
    <xf numFmtId="0" fontId="30" fillId="3" borderId="4" xfId="2" applyFont="1" applyFill="1" applyBorder="1" applyAlignment="1" applyProtection="1">
      <alignment horizontal="left" vertical="top" wrapText="1"/>
    </xf>
    <xf numFmtId="0" fontId="30" fillId="3" borderId="0" xfId="2" applyFont="1" applyFill="1" applyBorder="1" applyAlignment="1" applyProtection="1">
      <alignment horizontal="left" vertical="top" wrapText="1"/>
    </xf>
    <xf numFmtId="0" fontId="30" fillId="3" borderId="12" xfId="2" applyFont="1" applyFill="1" applyBorder="1" applyAlignment="1" applyProtection="1">
      <alignment horizontal="left" vertical="top" wrapText="1"/>
    </xf>
    <xf numFmtId="0" fontId="30" fillId="3" borderId="0" xfId="87" applyFont="1" applyFill="1" applyBorder="1"/>
    <xf numFmtId="0" fontId="30" fillId="3" borderId="12" xfId="87" applyFont="1" applyFill="1" applyBorder="1"/>
    <xf numFmtId="0" fontId="0" fillId="3" borderId="0" xfId="0" applyFill="1" applyBorder="1"/>
    <xf numFmtId="0" fontId="0" fillId="3" borderId="12" xfId="0" applyFill="1" applyBorder="1"/>
    <xf numFmtId="0" fontId="24" fillId="3" borderId="4" xfId="1" applyFont="1" applyFill="1" applyBorder="1" applyAlignment="1">
      <alignment horizontal="center" vertical="top"/>
    </xf>
    <xf numFmtId="0" fontId="24" fillId="3" borderId="0" xfId="1" applyFont="1" applyFill="1" applyBorder="1" applyAlignment="1">
      <alignment horizontal="center" vertical="top"/>
    </xf>
    <xf numFmtId="0" fontId="24" fillId="3" borderId="12" xfId="1" applyFont="1" applyFill="1" applyBorder="1" applyAlignment="1">
      <alignment horizontal="center" vertical="top"/>
    </xf>
    <xf numFmtId="0" fontId="25" fillId="3" borderId="4" xfId="1" applyFont="1" applyFill="1" applyBorder="1" applyAlignment="1">
      <alignment horizontal="center" vertical="top"/>
    </xf>
    <xf numFmtId="0" fontId="25" fillId="3" borderId="0" xfId="1" applyFont="1" applyFill="1" applyBorder="1" applyAlignment="1">
      <alignment horizontal="center" vertical="top"/>
    </xf>
    <xf numFmtId="0" fontId="25" fillId="3" borderId="12" xfId="1" applyFont="1" applyFill="1" applyBorder="1" applyAlignment="1">
      <alignment horizontal="center" vertical="top"/>
    </xf>
    <xf numFmtId="0" fontId="25" fillId="3" borderId="4" xfId="1" applyFont="1" applyFill="1" applyBorder="1" applyAlignment="1">
      <alignment horizontal="center" vertical="top" wrapText="1"/>
    </xf>
    <xf numFmtId="0" fontId="29" fillId="3" borderId="0" xfId="0" applyFont="1" applyFill="1" applyBorder="1" applyAlignment="1">
      <alignment vertical="top" wrapText="1"/>
    </xf>
    <xf numFmtId="0" fontId="29" fillId="3" borderId="12" xfId="0" applyFont="1" applyFill="1" applyBorder="1" applyAlignment="1">
      <alignment vertical="top" wrapText="1"/>
    </xf>
    <xf numFmtId="0" fontId="34" fillId="5" borderId="0" xfId="1" applyFont="1" applyFill="1" applyAlignment="1">
      <alignment horizontal="left" vertical="top" wrapText="1"/>
    </xf>
    <xf numFmtId="0" fontId="34" fillId="0" borderId="0" xfId="1" applyFont="1" applyAlignment="1">
      <alignment horizontal="left" vertical="top" wrapText="1"/>
    </xf>
    <xf numFmtId="0" fontId="74" fillId="0" borderId="0" xfId="1" applyFont="1" applyBorder="1" applyAlignment="1">
      <alignment horizontal="left"/>
    </xf>
    <xf numFmtId="0" fontId="46" fillId="5" borderId="11" xfId="1" applyFont="1" applyFill="1" applyBorder="1" applyAlignment="1">
      <alignment horizontal="center"/>
    </xf>
    <xf numFmtId="0" fontId="37" fillId="0" borderId="16" xfId="1" applyFont="1" applyBorder="1" applyAlignment="1">
      <alignment horizontal="center" vertical="center"/>
    </xf>
    <xf numFmtId="0" fontId="34" fillId="5" borderId="0" xfId="1" applyFont="1" applyFill="1" applyBorder="1" applyAlignment="1">
      <alignment horizontal="left" vertical="top"/>
    </xf>
    <xf numFmtId="0" fontId="34" fillId="5" borderId="0" xfId="1" applyFont="1" applyFill="1" applyBorder="1" applyAlignment="1">
      <alignment horizontal="left" vertical="top" wrapText="1"/>
    </xf>
    <xf numFmtId="0" fontId="34" fillId="5" borderId="0" xfId="1" applyFont="1" applyFill="1" applyBorder="1" applyAlignment="1">
      <alignment vertical="top"/>
    </xf>
    <xf numFmtId="0" fontId="34" fillId="5" borderId="0" xfId="1" applyFont="1" applyFill="1" applyBorder="1" applyAlignment="1">
      <alignment vertical="top" wrapText="1"/>
    </xf>
    <xf numFmtId="0" fontId="34" fillId="5" borderId="0" xfId="1" applyFont="1" applyFill="1" applyAlignment="1">
      <alignment vertical="top" wrapText="1"/>
    </xf>
    <xf numFmtId="0" fontId="49" fillId="5" borderId="0" xfId="100" applyFont="1" applyFill="1" applyAlignment="1">
      <alignment vertical="top" wrapText="1"/>
    </xf>
    <xf numFmtId="0" fontId="34" fillId="5" borderId="0" xfId="89" applyFont="1" applyFill="1" applyAlignment="1">
      <alignment horizontal="left" vertical="top" wrapText="1"/>
    </xf>
    <xf numFmtId="0" fontId="67" fillId="5" borderId="0" xfId="89" applyFont="1" applyFill="1" applyAlignment="1">
      <alignment horizontal="left" vertical="top" wrapText="1"/>
    </xf>
    <xf numFmtId="0" fontId="74" fillId="0" borderId="11" xfId="85" applyFont="1" applyFill="1" applyBorder="1" applyAlignment="1">
      <alignment horizontal="left" wrapText="1"/>
    </xf>
    <xf numFmtId="0" fontId="37" fillId="0" borderId="14" xfId="85" applyFont="1" applyBorder="1" applyAlignment="1">
      <alignment horizontal="center"/>
    </xf>
    <xf numFmtId="0" fontId="37" fillId="0" borderId="11" xfId="85" applyFont="1" applyBorder="1" applyAlignment="1">
      <alignment horizontal="center"/>
    </xf>
    <xf numFmtId="0" fontId="34" fillId="5" borderId="16" xfId="89" applyFont="1" applyFill="1" applyBorder="1" applyAlignment="1">
      <alignment horizontal="left"/>
    </xf>
    <xf numFmtId="0" fontId="34" fillId="5" borderId="0" xfId="89" applyFont="1" applyFill="1" applyAlignment="1">
      <alignment horizontal="left" vertical="center" wrapText="1"/>
    </xf>
    <xf numFmtId="0" fontId="74" fillId="5" borderId="0" xfId="89" applyFont="1" applyFill="1" applyAlignment="1"/>
    <xf numFmtId="0" fontId="77" fillId="5" borderId="0" xfId="89" applyFont="1" applyFill="1" applyBorder="1" applyAlignment="1">
      <alignment vertical="top" wrapText="1"/>
    </xf>
    <xf numFmtId="0" fontId="37" fillId="5" borderId="14" xfId="89" applyFont="1" applyFill="1" applyBorder="1" applyAlignment="1">
      <alignment horizontal="center" vertical="center" wrapText="1"/>
    </xf>
    <xf numFmtId="0" fontId="34" fillId="5" borderId="0" xfId="89" applyFont="1" applyFill="1" applyAlignment="1">
      <alignment horizontal="left" wrapText="1"/>
    </xf>
    <xf numFmtId="0" fontId="3" fillId="0" borderId="0" xfId="112" applyFont="1" applyAlignment="1">
      <alignment horizontal="left" vertical="top" wrapText="1"/>
    </xf>
    <xf numFmtId="0" fontId="7" fillId="0" borderId="0" xfId="112" applyAlignment="1">
      <alignment horizontal="left" vertical="top" wrapText="1"/>
    </xf>
    <xf numFmtId="0" fontId="61" fillId="0" borderId="0" xfId="0" applyFont="1" applyFill="1" applyAlignment="1">
      <alignment horizontal="center"/>
    </xf>
    <xf numFmtId="0" fontId="91" fillId="5" borderId="0" xfId="115" applyFont="1" applyFill="1" applyAlignment="1">
      <alignment horizontal="center" wrapText="1"/>
    </xf>
    <xf numFmtId="0" fontId="94" fillId="16" borderId="17" xfId="115" applyFont="1" applyFill="1" applyBorder="1" applyAlignment="1">
      <alignment horizontal="center" wrapText="1"/>
    </xf>
    <xf numFmtId="0" fontId="70" fillId="5" borderId="0" xfId="94" applyFont="1" applyFill="1" applyAlignment="1">
      <alignment horizontal="center"/>
    </xf>
    <xf numFmtId="0" fontId="113" fillId="5" borderId="0" xfId="162" applyFont="1" applyFill="1" applyBorder="1" applyAlignment="1">
      <alignment horizontal="left" wrapText="1"/>
    </xf>
    <xf numFmtId="0" fontId="37" fillId="5" borderId="18" xfId="162" applyFont="1" applyFill="1" applyBorder="1" applyAlignment="1">
      <alignment horizontal="left" wrapText="1"/>
    </xf>
    <xf numFmtId="0" fontId="38" fillId="5" borderId="0" xfId="162" applyFont="1" applyFill="1" applyAlignment="1">
      <alignment horizontal="left" wrapText="1"/>
    </xf>
    <xf numFmtId="0" fontId="52" fillId="5" borderId="0" xfId="162" applyFont="1" applyFill="1" applyAlignment="1">
      <alignment horizontal="left" vertical="top" wrapText="1"/>
    </xf>
    <xf numFmtId="0" fontId="48" fillId="5" borderId="0" xfId="162" applyFont="1" applyFill="1" applyAlignment="1">
      <alignment horizontal="left" vertical="top" wrapText="1"/>
    </xf>
    <xf numFmtId="0" fontId="38" fillId="5" borderId="0" xfId="162" applyFont="1" applyFill="1" applyAlignment="1">
      <alignment horizontal="left" vertical="top" wrapText="1"/>
    </xf>
    <xf numFmtId="0" fontId="37" fillId="5" borderId="18" xfId="162" applyFont="1" applyFill="1" applyBorder="1" applyAlignment="1">
      <alignment horizontal="left" vertical="top" wrapText="1"/>
    </xf>
    <xf numFmtId="0" fontId="37" fillId="5" borderId="0" xfId="162" applyFont="1" applyFill="1" applyAlignment="1">
      <alignment horizontal="left" vertical="top" wrapText="1"/>
    </xf>
    <xf numFmtId="0" fontId="37" fillId="5" borderId="0" xfId="162" applyFont="1" applyFill="1" applyAlignment="1">
      <alignment horizontal="left" wrapText="1"/>
    </xf>
    <xf numFmtId="0" fontId="113" fillId="5" borderId="0" xfId="162" applyFont="1" applyFill="1" applyBorder="1" applyAlignment="1">
      <alignment horizontal="left" vertical="center" wrapText="1"/>
    </xf>
    <xf numFmtId="0" fontId="37" fillId="5" borderId="0" xfId="162" applyNumberFormat="1" applyFont="1" applyFill="1" applyAlignment="1">
      <alignment horizontal="left" vertical="top" wrapText="1"/>
    </xf>
    <xf numFmtId="0" fontId="37" fillId="5" borderId="18" xfId="162" applyFont="1" applyFill="1" applyBorder="1" applyAlignment="1">
      <alignment horizontal="left"/>
    </xf>
    <xf numFmtId="0" fontId="37" fillId="5" borderId="0" xfId="162" applyFont="1" applyFill="1" applyAlignment="1">
      <alignment horizontal="left" vertical="center" wrapText="1"/>
    </xf>
    <xf numFmtId="0" fontId="114" fillId="5" borderId="11" xfId="162" applyFont="1" applyFill="1" applyBorder="1" applyAlignment="1">
      <alignment horizontal="left" vertical="center" wrapText="1"/>
    </xf>
    <xf numFmtId="0" fontId="116" fillId="5" borderId="11" xfId="162" applyFont="1" applyFill="1" applyBorder="1" applyAlignment="1">
      <alignment horizontal="left" vertical="center" wrapText="1"/>
    </xf>
    <xf numFmtId="0" fontId="52" fillId="5" borderId="0" xfId="162" applyFont="1" applyFill="1" applyAlignment="1">
      <alignment horizontal="left" wrapText="1"/>
    </xf>
    <xf numFmtId="0" fontId="113" fillId="5" borderId="0" xfId="162" applyFont="1" applyFill="1" applyBorder="1" applyAlignment="1">
      <alignment horizontal="left" vertical="top" wrapText="1"/>
    </xf>
    <xf numFmtId="164" fontId="117" fillId="5" borderId="0" xfId="163" applyFont="1" applyFill="1" applyBorder="1" applyAlignment="1">
      <alignment horizontal="left" vertical="center"/>
    </xf>
    <xf numFmtId="164" fontId="118" fillId="5" borderId="11" xfId="163" applyFont="1" applyFill="1" applyBorder="1" applyAlignment="1">
      <alignment horizontal="left" vertical="top"/>
    </xf>
    <xf numFmtId="0" fontId="38" fillId="5" borderId="13" xfId="0" applyFont="1" applyFill="1" applyBorder="1" applyAlignment="1">
      <alignment horizontal="left" vertical="top" wrapText="1"/>
    </xf>
    <xf numFmtId="0" fontId="38" fillId="5" borderId="0" xfId="0" applyFont="1" applyFill="1" applyBorder="1" applyAlignment="1">
      <alignment horizontal="left" wrapText="1"/>
    </xf>
    <xf numFmtId="0" fontId="38" fillId="5" borderId="0" xfId="0" applyFont="1" applyFill="1" applyBorder="1" applyAlignment="1">
      <alignment horizontal="left" vertical="top" wrapText="1"/>
    </xf>
    <xf numFmtId="0" fontId="117" fillId="5" borderId="11" xfId="0" applyFont="1" applyFill="1" applyBorder="1" applyAlignment="1">
      <alignment horizontal="left"/>
    </xf>
    <xf numFmtId="0" fontId="22" fillId="5" borderId="14" xfId="0" applyFont="1" applyFill="1" applyBorder="1" applyAlignment="1">
      <alignment horizontal="center"/>
    </xf>
    <xf numFmtId="0" fontId="22" fillId="5" borderId="14" xfId="0" applyFont="1" applyFill="1" applyBorder="1" applyAlignment="1">
      <alignment horizontal="center" vertical="center"/>
    </xf>
    <xf numFmtId="0" fontId="22" fillId="5" borderId="13" xfId="0" applyFont="1" applyFill="1" applyBorder="1" applyAlignment="1">
      <alignment horizontal="center" vertical="center" wrapText="1"/>
    </xf>
    <xf numFmtId="0" fontId="22" fillId="5" borderId="0" xfId="0" applyFont="1" applyFill="1" applyBorder="1" applyAlignment="1">
      <alignment horizontal="center" vertical="center" wrapText="1"/>
    </xf>
    <xf numFmtId="0" fontId="22" fillId="5" borderId="11" xfId="0" applyFont="1" applyFill="1" applyBorder="1" applyAlignment="1">
      <alignment horizontal="center" vertical="center" wrapText="1"/>
    </xf>
    <xf numFmtId="0" fontId="52" fillId="5" borderId="0" xfId="0" applyFont="1" applyFill="1" applyBorder="1" applyAlignment="1">
      <alignment horizontal="left" vertical="top" wrapText="1"/>
    </xf>
    <xf numFmtId="0" fontId="38" fillId="5" borderId="15" xfId="0" applyFont="1" applyFill="1" applyBorder="1" applyAlignment="1">
      <alignment horizontal="left" vertical="top" wrapText="1"/>
    </xf>
    <xf numFmtId="0" fontId="50" fillId="5" borderId="0" xfId="0" applyFont="1" applyFill="1" applyBorder="1" applyAlignment="1">
      <alignment horizontal="center"/>
    </xf>
    <xf numFmtId="0" fontId="22" fillId="5" borderId="11" xfId="0" applyFont="1" applyFill="1" applyBorder="1" applyAlignment="1">
      <alignment horizontal="center"/>
    </xf>
    <xf numFmtId="0" fontId="22" fillId="5" borderId="11" xfId="0" applyFont="1" applyFill="1" applyBorder="1" applyAlignment="1">
      <alignment horizontal="center" vertical="center"/>
    </xf>
  </cellXfs>
  <cellStyles count="164">
    <cellStyle name=" 1" xfId="3" xr:uid="{00000000-0005-0000-0000-000000000000}"/>
    <cellStyle name=" Verticals" xfId="4" xr:uid="{00000000-0005-0000-0000-000001000000}"/>
    <cellStyle name=" Writer Import]_x000d__x000a_Display Dialog=No_x000d__x000a__x000d__x000a_[Horizontal Arrange]_x000d__x000a_Dimensions Interlocking=Yes_x000d__x000a_Sum Hierarchy=Yes_x000d__x000a_Generate" xfId="5" xr:uid="{00000000-0005-0000-0000-000002000000}"/>
    <cellStyle name=" Writer Import]_x000d__x000a_Display Dialog=No_x000d__x000a__x000d__x000a_[Horizontal Arrange]_x000d__x000a_Dimensions Interlocking=Yes_x000d__x000a_Sum Hierarchy=Yes_x000d__x000a_Generate 10" xfId="6" xr:uid="{00000000-0005-0000-0000-000003000000}"/>
    <cellStyle name=" Writer Import]_x000d__x000a_Display Dialog=No_x000d__x000a__x000d__x000a_[Horizontal Arrange]_x000d__x000a_Dimensions Interlocking=Yes_x000d__x000a_Sum Hierarchy=Yes_x000d__x000a_Generate 11" xfId="7" xr:uid="{00000000-0005-0000-0000-000004000000}"/>
    <cellStyle name=" Writer Import]_x000d__x000a_Display Dialog=No_x000d__x000a__x000d__x000a_[Horizontal Arrange]_x000d__x000a_Dimensions Interlocking=Yes_x000d__x000a_Sum Hierarchy=Yes_x000d__x000a_Generate 12" xfId="8" xr:uid="{00000000-0005-0000-0000-000005000000}"/>
    <cellStyle name=" Writer Import]_x000d__x000a_Display Dialog=No_x000d__x000a__x000d__x000a_[Horizontal Arrange]_x000d__x000a_Dimensions Interlocking=Yes_x000d__x000a_Sum Hierarchy=Yes_x000d__x000a_Generate 13" xfId="9" xr:uid="{00000000-0005-0000-0000-000006000000}"/>
    <cellStyle name=" Writer Import]_x000d__x000a_Display Dialog=No_x000d__x000a__x000d__x000a_[Horizontal Arrange]_x000d__x000a_Dimensions Interlocking=Yes_x000d__x000a_Sum Hierarchy=Yes_x000d__x000a_Generate 14" xfId="10" xr:uid="{00000000-0005-0000-0000-000007000000}"/>
    <cellStyle name=" Writer Import]_x000d__x000a_Display Dialog=No_x000d__x000a__x000d__x000a_[Horizontal Arrange]_x000d__x000a_Dimensions Interlocking=Yes_x000d__x000a_Sum Hierarchy=Yes_x000d__x000a_Generate 15" xfId="11" xr:uid="{00000000-0005-0000-0000-000008000000}"/>
    <cellStyle name=" Writer Import]_x000d__x000a_Display Dialog=No_x000d__x000a__x000d__x000a_[Horizontal Arrange]_x000d__x000a_Dimensions Interlocking=Yes_x000d__x000a_Sum Hierarchy=Yes_x000d__x000a_Generate 16" xfId="12" xr:uid="{00000000-0005-0000-0000-000009000000}"/>
    <cellStyle name=" Writer Import]_x000d__x000a_Display Dialog=No_x000d__x000a__x000d__x000a_[Horizontal Arrange]_x000d__x000a_Dimensions Interlocking=Yes_x000d__x000a_Sum Hierarchy=Yes_x000d__x000a_Generate 17" xfId="13" xr:uid="{00000000-0005-0000-0000-00000A000000}"/>
    <cellStyle name=" Writer Import]_x000d__x000a_Display Dialog=No_x000d__x000a__x000d__x000a_[Horizontal Arrange]_x000d__x000a_Dimensions Interlocking=Yes_x000d__x000a_Sum Hierarchy=Yes_x000d__x000a_Generate 18" xfId="14" xr:uid="{00000000-0005-0000-0000-00000B000000}"/>
    <cellStyle name=" Writer Import]_x000d__x000a_Display Dialog=No_x000d__x000a__x000d__x000a_[Horizontal Arrange]_x000d__x000a_Dimensions Interlocking=Yes_x000d__x000a_Sum Hierarchy=Yes_x000d__x000a_Generate 19" xfId="15" xr:uid="{00000000-0005-0000-0000-00000C000000}"/>
    <cellStyle name=" Writer Import]_x000d__x000a_Display Dialog=No_x000d__x000a__x000d__x000a_[Horizontal Arrange]_x000d__x000a_Dimensions Interlocking=Yes_x000d__x000a_Sum Hierarchy=Yes_x000d__x000a_Generate 2" xfId="16" xr:uid="{00000000-0005-0000-0000-00000D000000}"/>
    <cellStyle name=" Writer Import]_x000d__x000a_Display Dialog=No_x000d__x000a__x000d__x000a_[Horizontal Arrange]_x000d__x000a_Dimensions Interlocking=Yes_x000d__x000a_Sum Hierarchy=Yes_x000d__x000a_Generate 2 2" xfId="17" xr:uid="{00000000-0005-0000-0000-00000E000000}"/>
    <cellStyle name=" Writer Import]_x000d__x000a_Display Dialog=No_x000d__x000a__x000d__x000a_[Horizontal Arrange]_x000d__x000a_Dimensions Interlocking=Yes_x000d__x000a_Sum Hierarchy=Yes_x000d__x000a_Generate 2 2 2" xfId="18" xr:uid="{00000000-0005-0000-0000-00000F000000}"/>
    <cellStyle name=" Writer Import]_x000d__x000a_Display Dialog=No_x000d__x000a__x000d__x000a_[Horizontal Arrange]_x000d__x000a_Dimensions Interlocking=Yes_x000d__x000a_Sum Hierarchy=Yes_x000d__x000a_Generate 2 2 2 2" xfId="19" xr:uid="{00000000-0005-0000-0000-000010000000}"/>
    <cellStyle name=" Writer Import]_x000d__x000a_Display Dialog=No_x000d__x000a__x000d__x000a_[Horizontal Arrange]_x000d__x000a_Dimensions Interlocking=Yes_x000d__x000a_Sum Hierarchy=Yes_x000d__x000a_Generate 2 2 3" xfId="20" xr:uid="{00000000-0005-0000-0000-000011000000}"/>
    <cellStyle name=" Writer Import]_x000d__x000a_Display Dialog=No_x000d__x000a__x000d__x000a_[Horizontal Arrange]_x000d__x000a_Dimensions Interlocking=Yes_x000d__x000a_Sum Hierarchy=Yes_x000d__x000a_Generate 2 3" xfId="21" xr:uid="{00000000-0005-0000-0000-000012000000}"/>
    <cellStyle name=" Writer Import]_x000d__x000a_Display Dialog=No_x000d__x000a__x000d__x000a_[Horizontal Arrange]_x000d__x000a_Dimensions Interlocking=Yes_x000d__x000a_Sum Hierarchy=Yes_x000d__x000a_Generate 2 4" xfId="22" xr:uid="{00000000-0005-0000-0000-000013000000}"/>
    <cellStyle name=" Writer Import]_x000d__x000a_Display Dialog=No_x000d__x000a__x000d__x000a_[Horizontal Arrange]_x000d__x000a_Dimensions Interlocking=Yes_x000d__x000a_Sum Hierarchy=Yes_x000d__x000a_Generate 2 4 2" xfId="23" xr:uid="{00000000-0005-0000-0000-000014000000}"/>
    <cellStyle name=" Writer Import]_x000d__x000a_Display Dialog=No_x000d__x000a__x000d__x000a_[Horizontal Arrange]_x000d__x000a_Dimensions Interlocking=Yes_x000d__x000a_Sum Hierarchy=Yes_x000d__x000a_Generate 2 5" xfId="24" xr:uid="{00000000-0005-0000-0000-000015000000}"/>
    <cellStyle name=" Writer Import]_x000d__x000a_Display Dialog=No_x000d__x000a__x000d__x000a_[Horizontal Arrange]_x000d__x000a_Dimensions Interlocking=Yes_x000d__x000a_Sum Hierarchy=Yes_x000d__x000a_Generate 2 6" xfId="25" xr:uid="{00000000-0005-0000-0000-000016000000}"/>
    <cellStyle name=" Writer Import]_x000d__x000a_Display Dialog=No_x000d__x000a__x000d__x000a_[Horizontal Arrange]_x000d__x000a_Dimensions Interlocking=Yes_x000d__x000a_Sum Hierarchy=Yes_x000d__x000a_Generate 2 7" xfId="26" xr:uid="{00000000-0005-0000-0000-000017000000}"/>
    <cellStyle name=" Writer Import]_x000d__x000a_Display Dialog=No_x000d__x000a__x000d__x000a_[Horizontal Arrange]_x000d__x000a_Dimensions Interlocking=Yes_x000d__x000a_Sum Hierarchy=Yes_x000d__x000a_Generate 20" xfId="27" xr:uid="{00000000-0005-0000-0000-000018000000}"/>
    <cellStyle name=" Writer Import]_x000d__x000a_Display Dialog=No_x000d__x000a__x000d__x000a_[Horizontal Arrange]_x000d__x000a_Dimensions Interlocking=Yes_x000d__x000a_Sum Hierarchy=Yes_x000d__x000a_Generate 21" xfId="28" xr:uid="{00000000-0005-0000-0000-000019000000}"/>
    <cellStyle name=" Writer Import]_x000d__x000a_Display Dialog=No_x000d__x000a__x000d__x000a_[Horizontal Arrange]_x000d__x000a_Dimensions Interlocking=Yes_x000d__x000a_Sum Hierarchy=Yes_x000d__x000a_Generate 22" xfId="29" xr:uid="{00000000-0005-0000-0000-00001A000000}"/>
    <cellStyle name=" Writer Import]_x000d__x000a_Display Dialog=No_x000d__x000a__x000d__x000a_[Horizontal Arrange]_x000d__x000a_Dimensions Interlocking=Yes_x000d__x000a_Sum Hierarchy=Yes_x000d__x000a_Generate 23" xfId="30" xr:uid="{00000000-0005-0000-0000-00001B000000}"/>
    <cellStyle name=" Writer Import]_x000d__x000a_Display Dialog=No_x000d__x000a__x000d__x000a_[Horizontal Arrange]_x000d__x000a_Dimensions Interlocking=Yes_x000d__x000a_Sum Hierarchy=Yes_x000d__x000a_Generate 24" xfId="31" xr:uid="{00000000-0005-0000-0000-00001C000000}"/>
    <cellStyle name=" Writer Import]_x000d__x000a_Display Dialog=No_x000d__x000a__x000d__x000a_[Horizontal Arrange]_x000d__x000a_Dimensions Interlocking=Yes_x000d__x000a_Sum Hierarchy=Yes_x000d__x000a_Generate 25" xfId="32" xr:uid="{00000000-0005-0000-0000-00001D000000}"/>
    <cellStyle name=" Writer Import]_x000d__x000a_Display Dialog=No_x000d__x000a__x000d__x000a_[Horizontal Arrange]_x000d__x000a_Dimensions Interlocking=Yes_x000d__x000a_Sum Hierarchy=Yes_x000d__x000a_Generate 26" xfId="33" xr:uid="{00000000-0005-0000-0000-00001E000000}"/>
    <cellStyle name=" Writer Import]_x000d__x000a_Display Dialog=No_x000d__x000a__x000d__x000a_[Horizontal Arrange]_x000d__x000a_Dimensions Interlocking=Yes_x000d__x000a_Sum Hierarchy=Yes_x000d__x000a_Generate 27" xfId="34" xr:uid="{00000000-0005-0000-0000-00001F000000}"/>
    <cellStyle name=" Writer Import]_x000d__x000a_Display Dialog=No_x000d__x000a__x000d__x000a_[Horizontal Arrange]_x000d__x000a_Dimensions Interlocking=Yes_x000d__x000a_Sum Hierarchy=Yes_x000d__x000a_Generate 28" xfId="35" xr:uid="{00000000-0005-0000-0000-000020000000}"/>
    <cellStyle name=" Writer Import]_x000d__x000a_Display Dialog=No_x000d__x000a__x000d__x000a_[Horizontal Arrange]_x000d__x000a_Dimensions Interlocking=Yes_x000d__x000a_Sum Hierarchy=Yes_x000d__x000a_Generate 29" xfId="36" xr:uid="{00000000-0005-0000-0000-000021000000}"/>
    <cellStyle name=" Writer Import]_x000d__x000a_Display Dialog=No_x000d__x000a__x000d__x000a_[Horizontal Arrange]_x000d__x000a_Dimensions Interlocking=Yes_x000d__x000a_Sum Hierarchy=Yes_x000d__x000a_Generate 3" xfId="37" xr:uid="{00000000-0005-0000-0000-000022000000}"/>
    <cellStyle name=" Writer Import]_x000d__x000a_Display Dialog=No_x000d__x000a__x000d__x000a_[Horizontal Arrange]_x000d__x000a_Dimensions Interlocking=Yes_x000d__x000a_Sum Hierarchy=Yes_x000d__x000a_Generate 3 2" xfId="38" xr:uid="{00000000-0005-0000-0000-000023000000}"/>
    <cellStyle name=" Writer Import]_x000d__x000a_Display Dialog=No_x000d__x000a__x000d__x000a_[Horizontal Arrange]_x000d__x000a_Dimensions Interlocking=Yes_x000d__x000a_Sum Hierarchy=Yes_x000d__x000a_Generate 3 2 2" xfId="39" xr:uid="{00000000-0005-0000-0000-000024000000}"/>
    <cellStyle name=" Writer Import]_x000d__x000a_Display Dialog=No_x000d__x000a__x000d__x000a_[Horizontal Arrange]_x000d__x000a_Dimensions Interlocking=Yes_x000d__x000a_Sum Hierarchy=Yes_x000d__x000a_Generate 3 3" xfId="40" xr:uid="{00000000-0005-0000-0000-000025000000}"/>
    <cellStyle name=" Writer Import]_x000d__x000a_Display Dialog=No_x000d__x000a__x000d__x000a_[Horizontal Arrange]_x000d__x000a_Dimensions Interlocking=Yes_x000d__x000a_Sum Hierarchy=Yes_x000d__x000a_Generate 3 4" xfId="41" xr:uid="{00000000-0005-0000-0000-000026000000}"/>
    <cellStyle name=" Writer Import]_x000d__x000a_Display Dialog=No_x000d__x000a__x000d__x000a_[Horizontal Arrange]_x000d__x000a_Dimensions Interlocking=Yes_x000d__x000a_Sum Hierarchy=Yes_x000d__x000a_Generate 3 4 2" xfId="42" xr:uid="{00000000-0005-0000-0000-000027000000}"/>
    <cellStyle name=" Writer Import]_x000d__x000a_Display Dialog=No_x000d__x000a__x000d__x000a_[Horizontal Arrange]_x000d__x000a_Dimensions Interlocking=Yes_x000d__x000a_Sum Hierarchy=Yes_x000d__x000a_Generate 3 5" xfId="43" xr:uid="{00000000-0005-0000-0000-000028000000}"/>
    <cellStyle name=" Writer Import]_x000d__x000a_Display Dialog=No_x000d__x000a__x000d__x000a_[Horizontal Arrange]_x000d__x000a_Dimensions Interlocking=Yes_x000d__x000a_Sum Hierarchy=Yes_x000d__x000a_Generate 3 6" xfId="44" xr:uid="{00000000-0005-0000-0000-000029000000}"/>
    <cellStyle name=" Writer Import]_x000d__x000a_Display Dialog=No_x000d__x000a__x000d__x000a_[Horizontal Arrange]_x000d__x000a_Dimensions Interlocking=Yes_x000d__x000a_Sum Hierarchy=Yes_x000d__x000a_Generate 3 7" xfId="45" xr:uid="{00000000-0005-0000-0000-00002A000000}"/>
    <cellStyle name=" Writer Import]_x000d__x000a_Display Dialog=No_x000d__x000a__x000d__x000a_[Horizontal Arrange]_x000d__x000a_Dimensions Interlocking=Yes_x000d__x000a_Sum Hierarchy=Yes_x000d__x000a_Generate 30" xfId="46" xr:uid="{00000000-0005-0000-0000-00002B000000}"/>
    <cellStyle name=" Writer Import]_x000d__x000a_Display Dialog=No_x000d__x000a__x000d__x000a_[Horizontal Arrange]_x000d__x000a_Dimensions Interlocking=Yes_x000d__x000a_Sum Hierarchy=Yes_x000d__x000a_Generate 31" xfId="47" xr:uid="{00000000-0005-0000-0000-00002C000000}"/>
    <cellStyle name=" Writer Import]_x000d__x000a_Display Dialog=No_x000d__x000a__x000d__x000a_[Horizontal Arrange]_x000d__x000a_Dimensions Interlocking=Yes_x000d__x000a_Sum Hierarchy=Yes_x000d__x000a_Generate 32" xfId="48" xr:uid="{00000000-0005-0000-0000-00002D000000}"/>
    <cellStyle name=" Writer Import]_x000d__x000a_Display Dialog=No_x000d__x000a__x000d__x000a_[Horizontal Arrange]_x000d__x000a_Dimensions Interlocking=Yes_x000d__x000a_Sum Hierarchy=Yes_x000d__x000a_Generate 33" xfId="49" xr:uid="{00000000-0005-0000-0000-00002E000000}"/>
    <cellStyle name=" Writer Import]_x000d__x000a_Display Dialog=No_x000d__x000a__x000d__x000a_[Horizontal Arrange]_x000d__x000a_Dimensions Interlocking=Yes_x000d__x000a_Sum Hierarchy=Yes_x000d__x000a_Generate 34" xfId="50" xr:uid="{00000000-0005-0000-0000-00002F000000}"/>
    <cellStyle name=" Writer Import]_x000d__x000a_Display Dialog=No_x000d__x000a__x000d__x000a_[Horizontal Arrange]_x000d__x000a_Dimensions Interlocking=Yes_x000d__x000a_Sum Hierarchy=Yes_x000d__x000a_Generate 4" xfId="51" xr:uid="{00000000-0005-0000-0000-000030000000}"/>
    <cellStyle name=" Writer Import]_x000d__x000a_Display Dialog=No_x000d__x000a__x000d__x000a_[Horizontal Arrange]_x000d__x000a_Dimensions Interlocking=Yes_x000d__x000a_Sum Hierarchy=Yes_x000d__x000a_Generate 4 2" xfId="52" xr:uid="{00000000-0005-0000-0000-000031000000}"/>
    <cellStyle name=" Writer Import]_x000d__x000a_Display Dialog=No_x000d__x000a__x000d__x000a_[Horizontal Arrange]_x000d__x000a_Dimensions Interlocking=Yes_x000d__x000a_Sum Hierarchy=Yes_x000d__x000a_Generate 4 3" xfId="53" xr:uid="{00000000-0005-0000-0000-000032000000}"/>
    <cellStyle name=" Writer Import]_x000d__x000a_Display Dialog=No_x000d__x000a__x000d__x000a_[Horizontal Arrange]_x000d__x000a_Dimensions Interlocking=Yes_x000d__x000a_Sum Hierarchy=Yes_x000d__x000a_Generate 5" xfId="54" xr:uid="{00000000-0005-0000-0000-000033000000}"/>
    <cellStyle name=" Writer Import]_x000d__x000a_Display Dialog=No_x000d__x000a__x000d__x000a_[Horizontal Arrange]_x000d__x000a_Dimensions Interlocking=Yes_x000d__x000a_Sum Hierarchy=Yes_x000d__x000a_Generate 5 2" xfId="55" xr:uid="{00000000-0005-0000-0000-000034000000}"/>
    <cellStyle name=" Writer Import]_x000d__x000a_Display Dialog=No_x000d__x000a__x000d__x000a_[Horizontal Arrange]_x000d__x000a_Dimensions Interlocking=Yes_x000d__x000a_Sum Hierarchy=Yes_x000d__x000a_Generate 5 3" xfId="56" xr:uid="{00000000-0005-0000-0000-000035000000}"/>
    <cellStyle name=" Writer Import]_x000d__x000a_Display Dialog=No_x000d__x000a__x000d__x000a_[Horizontal Arrange]_x000d__x000a_Dimensions Interlocking=Yes_x000d__x000a_Sum Hierarchy=Yes_x000d__x000a_Generate 6" xfId="57" xr:uid="{00000000-0005-0000-0000-000036000000}"/>
    <cellStyle name=" Writer Import]_x000d__x000a_Display Dialog=No_x000d__x000a__x000d__x000a_[Horizontal Arrange]_x000d__x000a_Dimensions Interlocking=Yes_x000d__x000a_Sum Hierarchy=Yes_x000d__x000a_Generate 6 2" xfId="58" xr:uid="{00000000-0005-0000-0000-000037000000}"/>
    <cellStyle name=" Writer Import]_x000d__x000a_Display Dialog=No_x000d__x000a__x000d__x000a_[Horizontal Arrange]_x000d__x000a_Dimensions Interlocking=Yes_x000d__x000a_Sum Hierarchy=Yes_x000d__x000a_Generate 7" xfId="59" xr:uid="{00000000-0005-0000-0000-000038000000}"/>
    <cellStyle name=" Writer Import]_x000d__x000a_Display Dialog=No_x000d__x000a__x000d__x000a_[Horizontal Arrange]_x000d__x000a_Dimensions Interlocking=Yes_x000d__x000a_Sum Hierarchy=Yes_x000d__x000a_Generate 7 2" xfId="60" xr:uid="{00000000-0005-0000-0000-000039000000}"/>
    <cellStyle name=" Writer Import]_x000d__x000a_Display Dialog=No_x000d__x000a__x000d__x000a_[Horizontal Arrange]_x000d__x000a_Dimensions Interlocking=Yes_x000d__x000a_Sum Hierarchy=Yes_x000d__x000a_Generate 8" xfId="61" xr:uid="{00000000-0005-0000-0000-00003A000000}"/>
    <cellStyle name=" Writer Import]_x000d__x000a_Display Dialog=No_x000d__x000a__x000d__x000a_[Horizontal Arrange]_x000d__x000a_Dimensions Interlocking=Yes_x000d__x000a_Sum Hierarchy=Yes_x000d__x000a_Generate 9" xfId="62" xr:uid="{00000000-0005-0000-0000-00003B000000}"/>
    <cellStyle name=" Writer Import]_x000d__x000a_Display Dialog=No_x000d__x000a__x000d__x000a_[Horizontal Arrange]_x000d__x000a_Dimensions Interlocking=Yes_x000d__x000a_Sum Hierarchy=Yes_x000d__x000a_Generate_X" xfId="63" xr:uid="{00000000-0005-0000-0000-00003C000000}"/>
    <cellStyle name="_BSD 3-April-10 " xfId="64" xr:uid="{00000000-0005-0000-0000-00003D000000}"/>
    <cellStyle name="_BSD 3-August 09 " xfId="65" xr:uid="{00000000-0005-0000-0000-00003E000000}"/>
    <cellStyle name="_BSD 3-August-10 " xfId="66" xr:uid="{00000000-0005-0000-0000-00003F000000}"/>
    <cellStyle name="_BSD 3-December 09 " xfId="67" xr:uid="{00000000-0005-0000-0000-000040000000}"/>
    <cellStyle name="_BSD 3-February-10 " xfId="68" xr:uid="{00000000-0005-0000-0000-000041000000}"/>
    <cellStyle name="_BSD 3-January-10 " xfId="69" xr:uid="{00000000-0005-0000-0000-000042000000}"/>
    <cellStyle name="_BSD 3-JuLY 09 " xfId="70" xr:uid="{00000000-0005-0000-0000-000043000000}"/>
    <cellStyle name="_BSD 3-July-10 " xfId="71" xr:uid="{00000000-0005-0000-0000-000044000000}"/>
    <cellStyle name="_BSD 3-June-10 " xfId="72" xr:uid="{00000000-0005-0000-0000-000045000000}"/>
    <cellStyle name="_BSD 3-March-10 " xfId="73" xr:uid="{00000000-0005-0000-0000-000046000000}"/>
    <cellStyle name="_BSD 3-May-10 " xfId="74" xr:uid="{00000000-0005-0000-0000-000047000000}"/>
    <cellStyle name="_BSD 3-November 09 " xfId="75" xr:uid="{00000000-0005-0000-0000-000048000000}"/>
    <cellStyle name="_BSD 3-October 09 " xfId="76" xr:uid="{00000000-0005-0000-0000-000049000000}"/>
    <cellStyle name="_BSD 3-September 09 " xfId="77" xr:uid="{00000000-0005-0000-0000-00004A000000}"/>
    <cellStyle name="_BSD 3-September-10 " xfId="78" xr:uid="{00000000-0005-0000-0000-00004B000000}"/>
    <cellStyle name="20% - Accent1" xfId="133" builtinId="30" customBuiltin="1"/>
    <cellStyle name="20% - Accent2" xfId="137" builtinId="34" customBuiltin="1"/>
    <cellStyle name="20% - Accent3" xfId="141" builtinId="38" customBuiltin="1"/>
    <cellStyle name="20% - Accent4" xfId="145" builtinId="42" customBuiltin="1"/>
    <cellStyle name="20% - Accent5" xfId="149" builtinId="46" customBuiltin="1"/>
    <cellStyle name="20% - Accent6" xfId="153" builtinId="50" customBuiltin="1"/>
    <cellStyle name="40% - Accent1" xfId="134" builtinId="31" customBuiltin="1"/>
    <cellStyle name="40% - Accent2" xfId="138" builtinId="35" customBuiltin="1"/>
    <cellStyle name="40% - Accent3" xfId="142" builtinId="39" customBuiltin="1"/>
    <cellStyle name="40% - Accent4" xfId="146" builtinId="43" customBuiltin="1"/>
    <cellStyle name="40% - Accent5" xfId="150" builtinId="47" customBuiltin="1"/>
    <cellStyle name="40% - Accent6" xfId="154" builtinId="51" customBuiltin="1"/>
    <cellStyle name="60% - Accent1" xfId="135" builtinId="32" customBuiltin="1"/>
    <cellStyle name="60% - Accent2" xfId="139" builtinId="36" customBuiltin="1"/>
    <cellStyle name="60% - Accent3" xfId="143" builtinId="40" customBuiltin="1"/>
    <cellStyle name="60% - Accent4" xfId="147" builtinId="44" customBuiltin="1"/>
    <cellStyle name="60% - Accent5" xfId="151" builtinId="48" customBuiltin="1"/>
    <cellStyle name="60% - Accent6" xfId="155" builtinId="52" customBuiltin="1"/>
    <cellStyle name="Accent1" xfId="132" builtinId="29" customBuiltin="1"/>
    <cellStyle name="Accent2" xfId="136" builtinId="33" customBuiltin="1"/>
    <cellStyle name="Accent3" xfId="140" builtinId="37" customBuiltin="1"/>
    <cellStyle name="Accent4" xfId="144" builtinId="41" customBuiltin="1"/>
    <cellStyle name="Accent5" xfId="148" builtinId="45" customBuiltin="1"/>
    <cellStyle name="Accent6" xfId="152" builtinId="49" customBuiltin="1"/>
    <cellStyle name="Bad" xfId="122" builtinId="27" customBuiltin="1"/>
    <cellStyle name="Calculation" xfId="126" builtinId="22" customBuiltin="1"/>
    <cellStyle name="Check Cell" xfId="128" builtinId="23" customBuiltin="1"/>
    <cellStyle name="Comma 2" xfId="102" xr:uid="{4002C05D-FC51-4547-8E8A-F7BF2988CDAC}"/>
    <cellStyle name="Explanatory Text" xfId="130" builtinId="53" customBuiltin="1"/>
    <cellStyle name="Good" xfId="121" builtinId="26" customBuiltin="1"/>
    <cellStyle name="Heading 1" xfId="117" builtinId="16" customBuiltin="1"/>
    <cellStyle name="Heading 2" xfId="118" builtinId="17" customBuiltin="1"/>
    <cellStyle name="Heading 3" xfId="119" builtinId="18" customBuiltin="1"/>
    <cellStyle name="Heading 4" xfId="120" builtinId="19" customBuiltin="1"/>
    <cellStyle name="Hyperlink" xfId="87" builtinId="8"/>
    <cellStyle name="Hyperlink 4" xfId="2" xr:uid="{00000000-0005-0000-0000-00004D000000}"/>
    <cellStyle name="Îáû÷íûé_23_1 " xfId="79" xr:uid="{00000000-0005-0000-0000-00004E000000}"/>
    <cellStyle name="Input" xfId="124" builtinId="20" customBuiltin="1"/>
    <cellStyle name="Linked Cell" xfId="127" builtinId="24" customBuiltin="1"/>
    <cellStyle name="N " xfId="80" xr:uid="{00000000-0005-0000-0000-00004F000000}"/>
    <cellStyle name="Neutral" xfId="123" builtinId="28" customBuiltin="1"/>
    <cellStyle name="Normal" xfId="0" builtinId="0"/>
    <cellStyle name="Normal 10" xfId="107" xr:uid="{A84D0673-0A96-420C-9C2E-3BBE697DAC5A}"/>
    <cellStyle name="Normal 1085" xfId="91" xr:uid="{00000000-0005-0000-0000-000051000000}"/>
    <cellStyle name="Normal 1085 2" xfId="106" xr:uid="{A570B37C-F68B-49AB-A8E9-31141F1CE1EC}"/>
    <cellStyle name="Normal 11" xfId="108" xr:uid="{39C0DE11-4458-4956-B4C9-04732FA47FC5}"/>
    <cellStyle name="Normal 1119 2" xfId="85" xr:uid="{00000000-0005-0000-0000-000052000000}"/>
    <cellStyle name="Normal 12" xfId="109" xr:uid="{0B5A3C22-CE9C-4E1D-9421-507AB9ACECA6}"/>
    <cellStyle name="Normal 13" xfId="110" xr:uid="{2F6B7A37-63AB-449B-8C42-1524A65EBFA5}"/>
    <cellStyle name="Normal 14" xfId="111" xr:uid="{F9587F89-C751-4E21-8163-251B8A12A8E3}"/>
    <cellStyle name="Normal 15" xfId="112" xr:uid="{E4CCC301-F940-4C58-BF97-A74E754539CC}"/>
    <cellStyle name="Normal 16" xfId="114" xr:uid="{82E7DDB4-75BF-4A25-BEAB-568EE4070D96}"/>
    <cellStyle name="Normal 17" xfId="115" xr:uid="{7D2FD02D-E685-4F3D-9E54-E7ABED487B7E}"/>
    <cellStyle name="Normal 18" xfId="156" xr:uid="{00000000-0005-0000-0000-0000A3000000}"/>
    <cellStyle name="Normal 19" xfId="162" xr:uid="{3F4E18FE-C5DC-47D8-94E3-FDCA7DE8973E}"/>
    <cellStyle name="Normal 2" xfId="1" xr:uid="{00000000-0005-0000-0000-000053000000}"/>
    <cellStyle name="Normal 2 2" xfId="113" xr:uid="{572E3713-FF33-485A-A858-B8CF21F7528E}"/>
    <cellStyle name="Normal 2 2 2" xfId="86" xr:uid="{00000000-0005-0000-0000-000054000000}"/>
    <cellStyle name="Normal 2 3" xfId="96" xr:uid="{00000000-0005-0000-0000-000055000000}"/>
    <cellStyle name="Normal 2 4" xfId="158" xr:uid="{00000000-0005-0000-0000-000002000000}"/>
    <cellStyle name="Normal 2 7" xfId="90" xr:uid="{00000000-0005-0000-0000-000056000000}"/>
    <cellStyle name="Normal 20" xfId="163" xr:uid="{CD2CD4B6-EF24-40F8-8685-23CB9C0EA113}"/>
    <cellStyle name="Normal 3" xfId="88" xr:uid="{00000000-0005-0000-0000-000057000000}"/>
    <cellStyle name="Normal 3 2" xfId="101" xr:uid="{209CD4B7-4842-47E2-A775-98604A9D6F38}"/>
    <cellStyle name="Normal 3 3" xfId="95" xr:uid="{00000000-0005-0000-0000-000058000000}"/>
    <cellStyle name="Normal 3 4" xfId="159" xr:uid="{00000000-0005-0000-0000-000003000000}"/>
    <cellStyle name="Normal 30" xfId="160" xr:uid="{00000000-0005-0000-0000-000004000000}"/>
    <cellStyle name="Normal 4" xfId="100" xr:uid="{2AD67F81-90B6-4E1A-8868-715FEEAA7597}"/>
    <cellStyle name="Normal 4 2" xfId="97" xr:uid="{00000000-0005-0000-0000-000059000000}"/>
    <cellStyle name="Normal 4 3" xfId="161" xr:uid="{3BF50816-E72E-4384-A6DD-FC36C850DB23}"/>
    <cellStyle name="Normal 5" xfId="92" xr:uid="{00000000-0005-0000-0000-00005A000000}"/>
    <cellStyle name="Normal 5 2" xfId="98" xr:uid="{00000000-0005-0000-0000-00005B000000}"/>
    <cellStyle name="Normal 5 3" xfId="103" xr:uid="{58A3B729-6DC1-43D8-9FA2-23C28FBB94E2}"/>
    <cellStyle name="Normal 6" xfId="84" xr:uid="{00000000-0005-0000-0000-00005C000000}"/>
    <cellStyle name="Normal 7" xfId="105" xr:uid="{8AC8D75F-067F-4901-A23E-104480D3B682}"/>
    <cellStyle name="Normal 7 4" xfId="104" xr:uid="{519DF0E3-F820-4A8D-BF7B-CC3A0ACDD33E}"/>
    <cellStyle name="Normal 7 5" xfId="89" xr:uid="{00000000-0005-0000-0000-00005D000000}"/>
    <cellStyle name="Normal 8" xfId="93" xr:uid="{00000000-0005-0000-0000-00005E000000}"/>
    <cellStyle name="Normal 9" xfId="94" xr:uid="{00000000-0005-0000-0000-00005F000000}"/>
    <cellStyle name="Note 2" xfId="157" xr:uid="{00000000-0005-0000-0000-0000A4000000}"/>
    <cellStyle name="Output" xfId="125" builtinId="21" customBuiltin="1"/>
    <cellStyle name="Percent 2" xfId="99" xr:uid="{00000000-0005-0000-0000-000060000000}"/>
    <cellStyle name="s_Valuation " xfId="81" xr:uid="{00000000-0005-0000-0000-000061000000}"/>
    <cellStyle name="ssp " xfId="82" xr:uid="{00000000-0005-0000-0000-000062000000}"/>
    <cellStyle name="Title" xfId="116" builtinId="15" customBuiltin="1"/>
    <cellStyle name="Total" xfId="131" builtinId="25" customBuiltin="1"/>
    <cellStyle name="Warning Text" xfId="129" builtinId="11" customBuiltin="1"/>
    <cellStyle name="Ввод " xfId="83" xr:uid="{00000000-0005-0000-0000-000063000000}"/>
  </cellStyles>
  <dxfs count="7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strike val="0"/>
        <color rgb="FFFF000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4472C4"/>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28.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externalLink" Target="externalLinks/externalLink49.xml"/><Relationship Id="rId159" Type="http://schemas.openxmlformats.org/officeDocument/2006/relationships/externalLink" Target="externalLinks/externalLink70.xml"/><Relationship Id="rId107" Type="http://schemas.openxmlformats.org/officeDocument/2006/relationships/externalLink" Target="externalLinks/externalLink18.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externalLink" Target="externalLinks/externalLink39.xml"/><Relationship Id="rId149" Type="http://schemas.openxmlformats.org/officeDocument/2006/relationships/externalLink" Target="externalLinks/externalLink60.xml"/><Relationship Id="rId5" Type="http://schemas.openxmlformats.org/officeDocument/2006/relationships/worksheet" Target="worksheets/sheet5.xml"/><Relationship Id="rId95" Type="http://schemas.openxmlformats.org/officeDocument/2006/relationships/externalLink" Target="externalLinks/externalLink6.xml"/><Relationship Id="rId160" Type="http://schemas.openxmlformats.org/officeDocument/2006/relationships/externalLink" Target="externalLinks/externalLink7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externalLink" Target="externalLinks/externalLink29.xml"/><Relationship Id="rId139" Type="http://schemas.openxmlformats.org/officeDocument/2006/relationships/externalLink" Target="externalLinks/externalLink50.xml"/><Relationship Id="rId85" Type="http://schemas.openxmlformats.org/officeDocument/2006/relationships/worksheet" Target="worksheets/sheet85.xml"/><Relationship Id="rId150" Type="http://schemas.openxmlformats.org/officeDocument/2006/relationships/externalLink" Target="externalLinks/externalLink6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externalLink" Target="externalLinks/externalLink14.xml"/><Relationship Id="rId108" Type="http://schemas.openxmlformats.org/officeDocument/2006/relationships/externalLink" Target="externalLinks/externalLink19.xml"/><Relationship Id="rId124" Type="http://schemas.openxmlformats.org/officeDocument/2006/relationships/externalLink" Target="externalLinks/externalLink35.xml"/><Relationship Id="rId129" Type="http://schemas.openxmlformats.org/officeDocument/2006/relationships/externalLink" Target="externalLinks/externalLink40.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externalLink" Target="externalLinks/externalLink2.xml"/><Relationship Id="rId96" Type="http://schemas.openxmlformats.org/officeDocument/2006/relationships/externalLink" Target="externalLinks/externalLink7.xml"/><Relationship Id="rId140" Type="http://schemas.openxmlformats.org/officeDocument/2006/relationships/externalLink" Target="externalLinks/externalLink51.xml"/><Relationship Id="rId145" Type="http://schemas.openxmlformats.org/officeDocument/2006/relationships/externalLink" Target="externalLinks/externalLink56.xml"/><Relationship Id="rId161" Type="http://schemas.openxmlformats.org/officeDocument/2006/relationships/externalLink" Target="externalLinks/externalLink72.xml"/><Relationship Id="rId16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externalLink" Target="externalLinks/externalLink25.xml"/><Relationship Id="rId119" Type="http://schemas.openxmlformats.org/officeDocument/2006/relationships/externalLink" Target="externalLinks/externalLink30.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externalLink" Target="externalLinks/externalLink41.xml"/><Relationship Id="rId135" Type="http://schemas.openxmlformats.org/officeDocument/2006/relationships/externalLink" Target="externalLinks/externalLink46.xml"/><Relationship Id="rId151" Type="http://schemas.openxmlformats.org/officeDocument/2006/relationships/externalLink" Target="externalLinks/externalLink62.xml"/><Relationship Id="rId156" Type="http://schemas.openxmlformats.org/officeDocument/2006/relationships/externalLink" Target="externalLinks/externalLink6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20.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externalLink" Target="externalLinks/externalLink8.xml"/><Relationship Id="rId104" Type="http://schemas.openxmlformats.org/officeDocument/2006/relationships/externalLink" Target="externalLinks/externalLink15.xml"/><Relationship Id="rId120" Type="http://schemas.openxmlformats.org/officeDocument/2006/relationships/externalLink" Target="externalLinks/externalLink31.xml"/><Relationship Id="rId125" Type="http://schemas.openxmlformats.org/officeDocument/2006/relationships/externalLink" Target="externalLinks/externalLink36.xml"/><Relationship Id="rId141" Type="http://schemas.openxmlformats.org/officeDocument/2006/relationships/externalLink" Target="externalLinks/externalLink52.xml"/><Relationship Id="rId146" Type="http://schemas.openxmlformats.org/officeDocument/2006/relationships/externalLink" Target="externalLinks/externalLink5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externalLink" Target="externalLinks/externalLink3.xml"/><Relationship Id="rId162" Type="http://schemas.openxmlformats.org/officeDocument/2006/relationships/externalLink" Target="externalLinks/externalLink7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externalLink" Target="externalLinks/externalLink21.xml"/><Relationship Id="rId115" Type="http://schemas.openxmlformats.org/officeDocument/2006/relationships/externalLink" Target="externalLinks/externalLink26.xml"/><Relationship Id="rId131" Type="http://schemas.openxmlformats.org/officeDocument/2006/relationships/externalLink" Target="externalLinks/externalLink42.xml"/><Relationship Id="rId136" Type="http://schemas.openxmlformats.org/officeDocument/2006/relationships/externalLink" Target="externalLinks/externalLink47.xml"/><Relationship Id="rId157" Type="http://schemas.openxmlformats.org/officeDocument/2006/relationships/externalLink" Target="externalLinks/externalLink6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externalLink" Target="externalLinks/externalLink6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externalLink" Target="externalLinks/externalLink11.xml"/><Relationship Id="rId105" Type="http://schemas.openxmlformats.org/officeDocument/2006/relationships/externalLink" Target="externalLinks/externalLink16.xml"/><Relationship Id="rId126" Type="http://schemas.openxmlformats.org/officeDocument/2006/relationships/externalLink" Target="externalLinks/externalLink37.xml"/><Relationship Id="rId147" Type="http://schemas.openxmlformats.org/officeDocument/2006/relationships/externalLink" Target="externalLinks/externalLink5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externalLink" Target="externalLinks/externalLink4.xml"/><Relationship Id="rId98" Type="http://schemas.openxmlformats.org/officeDocument/2006/relationships/externalLink" Target="externalLinks/externalLink9.xml"/><Relationship Id="rId121" Type="http://schemas.openxmlformats.org/officeDocument/2006/relationships/externalLink" Target="externalLinks/externalLink32.xml"/><Relationship Id="rId142" Type="http://schemas.openxmlformats.org/officeDocument/2006/relationships/externalLink" Target="externalLinks/externalLink53.xml"/><Relationship Id="rId163"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externalLink" Target="externalLinks/externalLink27.xml"/><Relationship Id="rId137" Type="http://schemas.openxmlformats.org/officeDocument/2006/relationships/externalLink" Target="externalLinks/externalLink48.xml"/><Relationship Id="rId158" Type="http://schemas.openxmlformats.org/officeDocument/2006/relationships/externalLink" Target="externalLinks/externalLink69.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externalLink" Target="externalLinks/externalLink22.xml"/><Relationship Id="rId132" Type="http://schemas.openxmlformats.org/officeDocument/2006/relationships/externalLink" Target="externalLinks/externalLink43.xml"/><Relationship Id="rId153" Type="http://schemas.openxmlformats.org/officeDocument/2006/relationships/externalLink" Target="externalLinks/externalLink6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externalLink" Target="externalLinks/externalLink17.xml"/><Relationship Id="rId127" Type="http://schemas.openxmlformats.org/officeDocument/2006/relationships/externalLink" Target="externalLinks/externalLink38.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externalLink" Target="externalLinks/externalLink5.xml"/><Relationship Id="rId99" Type="http://schemas.openxmlformats.org/officeDocument/2006/relationships/externalLink" Target="externalLinks/externalLink10.xml"/><Relationship Id="rId101" Type="http://schemas.openxmlformats.org/officeDocument/2006/relationships/externalLink" Target="externalLinks/externalLink12.xml"/><Relationship Id="rId122" Type="http://schemas.openxmlformats.org/officeDocument/2006/relationships/externalLink" Target="externalLinks/externalLink33.xml"/><Relationship Id="rId143" Type="http://schemas.openxmlformats.org/officeDocument/2006/relationships/externalLink" Target="externalLinks/externalLink54.xml"/><Relationship Id="rId148" Type="http://schemas.openxmlformats.org/officeDocument/2006/relationships/externalLink" Target="externalLinks/externalLink59.xml"/><Relationship Id="rId16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externalLink" Target="externalLinks/externalLink23.xml"/><Relationship Id="rId133" Type="http://schemas.openxmlformats.org/officeDocument/2006/relationships/externalLink" Target="externalLinks/externalLink44.xml"/><Relationship Id="rId154" Type="http://schemas.openxmlformats.org/officeDocument/2006/relationships/externalLink" Target="externalLinks/externalLink6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externalLink" Target="externalLinks/externalLink13.xml"/><Relationship Id="rId123" Type="http://schemas.openxmlformats.org/officeDocument/2006/relationships/externalLink" Target="externalLinks/externalLink34.xml"/><Relationship Id="rId144" Type="http://schemas.openxmlformats.org/officeDocument/2006/relationships/externalLink" Target="externalLinks/externalLink55.xml"/><Relationship Id="rId90" Type="http://schemas.openxmlformats.org/officeDocument/2006/relationships/externalLink" Target="externalLinks/externalLink1.xml"/><Relationship Id="rId165" Type="http://schemas.openxmlformats.org/officeDocument/2006/relationships/sharedStrings" Target="sharedString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externalLink" Target="externalLinks/externalLink24.xml"/><Relationship Id="rId134" Type="http://schemas.openxmlformats.org/officeDocument/2006/relationships/externalLink" Target="externalLinks/externalLink45.xml"/><Relationship Id="rId80" Type="http://schemas.openxmlformats.org/officeDocument/2006/relationships/worksheet" Target="worksheets/sheet80.xml"/><Relationship Id="rId155" Type="http://schemas.openxmlformats.org/officeDocument/2006/relationships/externalLink" Target="externalLinks/externalLink6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7.xml"/><Relationship Id="rId1" Type="http://schemas.microsoft.com/office/2011/relationships/chartStyle" Target="style47.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8.xml"/><Relationship Id="rId1" Type="http://schemas.microsoft.com/office/2011/relationships/chartStyle" Target="style48.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9.xml"/><Relationship Id="rId1" Type="http://schemas.microsoft.com/office/2011/relationships/chartStyle" Target="style49.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50.xml"/><Relationship Id="rId1" Type="http://schemas.microsoft.com/office/2011/relationships/chartStyle" Target="style50.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52.xml"/><Relationship Id="rId1" Type="http://schemas.microsoft.com/office/2011/relationships/chartStyle" Target="style52.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0.xml"/><Relationship Id="rId2" Type="http://schemas.microsoft.com/office/2011/relationships/chartColorStyle" Target="colors53.xml"/><Relationship Id="rId1" Type="http://schemas.microsoft.com/office/2011/relationships/chartStyle" Target="style53.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4.xml"/><Relationship Id="rId1" Type="http://schemas.microsoft.com/office/2011/relationships/chartStyle" Target="style54.xml"/></Relationships>
</file>

<file path=xl/charts/_rels/chart54.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8.xml"/><Relationship Id="rId1" Type="http://schemas.microsoft.com/office/2011/relationships/chartStyle" Target="style58.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9.xml"/><Relationship Id="rId1" Type="http://schemas.microsoft.com/office/2011/relationships/chartStyle" Target="style59.xml"/></Relationships>
</file>

<file path=xl/charts/_rels/chart57.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59.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62.xml"/><Relationship Id="rId1" Type="http://schemas.microsoft.com/office/2011/relationships/chartStyle" Target="style62.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63.xml"/><Relationship Id="rId1" Type="http://schemas.microsoft.com/office/2011/relationships/chartStyle" Target="style63.xml"/></Relationships>
</file>

<file path=xl/charts/_rels/chart63.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4.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5.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69.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Ex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Ex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Ex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67147856517936E-2"/>
          <c:y val="0.10368578927634048"/>
          <c:w val="0.90787729658792649"/>
          <c:h val="0.81206304569071741"/>
        </c:manualLayout>
      </c:layout>
      <c:lineChart>
        <c:grouping val="standard"/>
        <c:varyColors val="0"/>
        <c:ser>
          <c:idx val="3"/>
          <c:order val="0"/>
          <c:tx>
            <c:strRef>
              <c:f>'Figure 1.1.'!$B$29</c:f>
              <c:strCache>
                <c:ptCount val="1"/>
                <c:pt idx="0">
                  <c:v>Structural primary balance (percent of potential GDP)</c:v>
                </c:pt>
              </c:strCache>
            </c:strRef>
          </c:tx>
          <c:spPr>
            <a:ln w="28575" cap="rnd">
              <a:solidFill>
                <a:srgbClr val="002060"/>
              </a:solidFill>
              <a:round/>
            </a:ln>
            <a:effectLst/>
          </c:spPr>
          <c:marker>
            <c:symbol val="none"/>
          </c:marker>
          <c:cat>
            <c:numRef>
              <c:f>'Figure 1.1.'!$C$28:$N$28</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1.1.'!$C$29:$N$29</c:f>
              <c:numCache>
                <c:formatCode>0.0</c:formatCode>
                <c:ptCount val="12"/>
                <c:pt idx="0">
                  <c:v>-1.0574007345899918</c:v>
                </c:pt>
                <c:pt idx="1">
                  <c:v>-2.5195736851526638</c:v>
                </c:pt>
                <c:pt idx="2">
                  <c:v>-4.1619574690553893</c:v>
                </c:pt>
                <c:pt idx="3">
                  <c:v>-4.82325230682269</c:v>
                </c:pt>
                <c:pt idx="4">
                  <c:v>-3.7525110955877219</c:v>
                </c:pt>
                <c:pt idx="5">
                  <c:v>-2.527923838996021</c:v>
                </c:pt>
                <c:pt idx="6">
                  <c:v>-1.6488615817776462</c:v>
                </c:pt>
                <c:pt idx="7">
                  <c:v>-1.1266959551731295</c:v>
                </c:pt>
                <c:pt idx="8">
                  <c:v>-0.93174467922022053</c:v>
                </c:pt>
                <c:pt idx="9">
                  <c:v>-1.0188521546735079</c:v>
                </c:pt>
                <c:pt idx="10">
                  <c:v>-0.89350651138232384</c:v>
                </c:pt>
                <c:pt idx="11">
                  <c:v>-1.183703514527533</c:v>
                </c:pt>
              </c:numCache>
            </c:numRef>
          </c:val>
          <c:smooth val="0"/>
          <c:extLst>
            <c:ext xmlns:c16="http://schemas.microsoft.com/office/drawing/2014/chart" uri="{C3380CC4-5D6E-409C-BE32-E72D297353CC}">
              <c16:uniqueId val="{00000000-94EE-4DC9-9F42-F5FABD77C351}"/>
            </c:ext>
          </c:extLst>
        </c:ser>
        <c:ser>
          <c:idx val="2"/>
          <c:order val="1"/>
          <c:tx>
            <c:strRef>
              <c:f>'Figure 1.1.'!$B$30</c:f>
              <c:strCache>
                <c:ptCount val="1"/>
                <c:pt idx="0">
                  <c:v>Output gap (percent)</c:v>
                </c:pt>
              </c:strCache>
            </c:strRef>
          </c:tx>
          <c:spPr>
            <a:ln w="28575" cap="rnd">
              <a:solidFill>
                <a:srgbClr val="002060"/>
              </a:solidFill>
              <a:prstDash val="sysDash"/>
              <a:round/>
            </a:ln>
            <a:effectLst/>
          </c:spPr>
          <c:marker>
            <c:symbol val="none"/>
          </c:marker>
          <c:cat>
            <c:numRef>
              <c:f>'Figure 1.1.'!$C$28:$N$28</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1.1.'!$C$30:$N$30</c:f>
              <c:numCache>
                <c:formatCode>0.0</c:formatCode>
                <c:ptCount val="12"/>
                <c:pt idx="0">
                  <c:v>2.3660118170668962</c:v>
                </c:pt>
                <c:pt idx="1">
                  <c:v>0.85310168160495425</c:v>
                </c:pt>
                <c:pt idx="2">
                  <c:v>-3.8936861742530895</c:v>
                </c:pt>
                <c:pt idx="3">
                  <c:v>-2.3361547010006811</c:v>
                </c:pt>
                <c:pt idx="4">
                  <c:v>-1.9218474531520917</c:v>
                </c:pt>
                <c:pt idx="5">
                  <c:v>-2.0082784103206692</c:v>
                </c:pt>
                <c:pt idx="6">
                  <c:v>-1.9570833535387349</c:v>
                </c:pt>
                <c:pt idx="7">
                  <c:v>-1.4946601604439673</c:v>
                </c:pt>
                <c:pt idx="8">
                  <c:v>-0.86130091638668738</c:v>
                </c:pt>
                <c:pt idx="9">
                  <c:v>-0.74846656390042143</c:v>
                </c:pt>
                <c:pt idx="10">
                  <c:v>-8.1677151839831333E-2</c:v>
                </c:pt>
                <c:pt idx="11">
                  <c:v>0.41119196327266921</c:v>
                </c:pt>
              </c:numCache>
            </c:numRef>
          </c:val>
          <c:smooth val="0"/>
          <c:extLst>
            <c:ext xmlns:c16="http://schemas.microsoft.com/office/drawing/2014/chart" uri="{C3380CC4-5D6E-409C-BE32-E72D297353CC}">
              <c16:uniqueId val="{00000001-94EE-4DC9-9F42-F5FABD77C351}"/>
            </c:ext>
          </c:extLst>
        </c:ser>
        <c:dLbls>
          <c:showLegendKey val="0"/>
          <c:showVal val="0"/>
          <c:showCatName val="0"/>
          <c:showSerName val="0"/>
          <c:showPercent val="0"/>
          <c:showBubbleSize val="0"/>
        </c:dLbls>
        <c:smooth val="0"/>
        <c:axId val="935562496"/>
        <c:axId val="938717200"/>
      </c:lineChart>
      <c:catAx>
        <c:axId val="935562496"/>
        <c:scaling>
          <c:orientation val="minMax"/>
        </c:scaling>
        <c:delete val="0"/>
        <c:axPos val="b"/>
        <c:numFmt formatCode="General" sourceLinked="1"/>
        <c:majorTickMark val="none"/>
        <c:minorTickMark val="none"/>
        <c:tickLblPos val="low"/>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938717200"/>
        <c:crosses val="autoZero"/>
        <c:auto val="1"/>
        <c:lblAlgn val="ctr"/>
        <c:lblOffset val="100"/>
        <c:noMultiLvlLbl val="0"/>
      </c:catAx>
      <c:valAx>
        <c:axId val="938717200"/>
        <c:scaling>
          <c:orientation val="minMax"/>
          <c:min val="-6"/>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935562496"/>
        <c:crosses val="autoZero"/>
        <c:crossBetween val="between"/>
        <c:majorUnit val="1"/>
      </c:valAx>
      <c:spPr>
        <a:noFill/>
        <a:ln>
          <a:solidFill>
            <a:schemeClr val="bg1">
              <a:lumMod val="65000"/>
            </a:schemeClr>
          </a:solidFill>
        </a:ln>
        <a:effectLst/>
      </c:spPr>
    </c:plotArea>
    <c:legend>
      <c:legendPos val="b"/>
      <c:layout>
        <c:manualLayout>
          <c:xMode val="edge"/>
          <c:yMode val="edge"/>
          <c:x val="0.37833223972003494"/>
          <c:y val="0.72021179644211153"/>
          <c:w val="0.58703703703703702"/>
          <c:h val="0.1980468066491688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539370078740152E-2"/>
          <c:y val="3.1140472971181637E-2"/>
          <c:w val="0.88008790567845685"/>
          <c:h val="0.8869790423924282"/>
        </c:manualLayout>
      </c:layout>
      <c:barChart>
        <c:barDir val="col"/>
        <c:grouping val="clustered"/>
        <c:varyColors val="0"/>
        <c:ser>
          <c:idx val="0"/>
          <c:order val="2"/>
          <c:tx>
            <c:v>Gini Index (RHS)</c:v>
          </c:tx>
          <c:spPr>
            <a:solidFill>
              <a:schemeClr val="bg1">
                <a:lumMod val="50000"/>
              </a:schemeClr>
            </a:solidFill>
            <a:ln>
              <a:noFill/>
            </a:ln>
            <a:effectLst/>
          </c:spPr>
          <c:invertIfNegative val="0"/>
          <c:cat>
            <c:numRef>
              <c:f>'Figure 1.3.'!$D$45:$AW$45</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'Figure 1.3.'!$D$48:$AW$48</c:f>
              <c:numCache>
                <c:formatCode>#,##0.0</c:formatCode>
                <c:ptCount val="46"/>
                <c:pt idx="5">
                  <c:v>35.588687932894118</c:v>
                </c:pt>
                <c:pt idx="6">
                  <c:v>39.156901320548975</c:v>
                </c:pt>
                <c:pt idx="7">
                  <c:v>39.353625926627473</c:v>
                </c:pt>
                <c:pt idx="8">
                  <c:v>39.21511654695599</c:v>
                </c:pt>
                <c:pt idx="9">
                  <c:v>39.110120514861443</c:v>
                </c:pt>
                <c:pt idx="10">
                  <c:v>39.101127301470399</c:v>
                </c:pt>
                <c:pt idx="11">
                  <c:v>38.956444074674934</c:v>
                </c:pt>
                <c:pt idx="12">
                  <c:v>38.831709589779216</c:v>
                </c:pt>
                <c:pt idx="13">
                  <c:v>38.549417699019244</c:v>
                </c:pt>
                <c:pt idx="14">
                  <c:v>38.397116767329209</c:v>
                </c:pt>
                <c:pt idx="15">
                  <c:v>38.568141217327032</c:v>
                </c:pt>
                <c:pt idx="16">
                  <c:v>38.591275774422414</c:v>
                </c:pt>
                <c:pt idx="17">
                  <c:v>38.516263275855081</c:v>
                </c:pt>
                <c:pt idx="18">
                  <c:v>39.040063399066092</c:v>
                </c:pt>
                <c:pt idx="19">
                  <c:v>39.078370303977181</c:v>
                </c:pt>
                <c:pt idx="20">
                  <c:v>40.510446399033192</c:v>
                </c:pt>
                <c:pt idx="21">
                  <c:v>40.580129749653743</c:v>
                </c:pt>
                <c:pt idx="22">
                  <c:v>39.244747300239574</c:v>
                </c:pt>
                <c:pt idx="23">
                  <c:v>39.408220003276867</c:v>
                </c:pt>
                <c:pt idx="24">
                  <c:v>39.495039966617973</c:v>
                </c:pt>
                <c:pt idx="25">
                  <c:v>39.434107586013099</c:v>
                </c:pt>
                <c:pt idx="26">
                  <c:v>39.69287883047339</c:v>
                </c:pt>
                <c:pt idx="27">
                  <c:v>39.602403360256424</c:v>
                </c:pt>
                <c:pt idx="28">
                  <c:v>39.737396805011208</c:v>
                </c:pt>
                <c:pt idx="29">
                  <c:v>39.687405200575157</c:v>
                </c:pt>
                <c:pt idx="30">
                  <c:v>39.624441398154275</c:v>
                </c:pt>
                <c:pt idx="31">
                  <c:v>39.719495434454089</c:v>
                </c:pt>
                <c:pt idx="32">
                  <c:v>39.756439068078201</c:v>
                </c:pt>
                <c:pt idx="33">
                  <c:v>39.736351880313777</c:v>
                </c:pt>
                <c:pt idx="34">
                  <c:v>39.927112672240135</c:v>
                </c:pt>
                <c:pt idx="35">
                  <c:v>40.009585916475231</c:v>
                </c:pt>
                <c:pt idx="36">
                  <c:v>39.963505538513452</c:v>
                </c:pt>
                <c:pt idx="37">
                  <c:v>39.974436920826591</c:v>
                </c:pt>
                <c:pt idx="38">
                  <c:v>39.756347984804208</c:v>
                </c:pt>
                <c:pt idx="39">
                  <c:v>39.793528372381147</c:v>
                </c:pt>
                <c:pt idx="40">
                  <c:v>39.582915977292124</c:v>
                </c:pt>
                <c:pt idx="41">
                  <c:v>38.510100573028318</c:v>
                </c:pt>
                <c:pt idx="42">
                  <c:v>38.23992428597402</c:v>
                </c:pt>
                <c:pt idx="43">
                  <c:v>38.036620082526383</c:v>
                </c:pt>
                <c:pt idx="44">
                  <c:v>37.75148172059631</c:v>
                </c:pt>
                <c:pt idx="45">
                  <c:v>37.25468229340273</c:v>
                </c:pt>
              </c:numCache>
            </c:numRef>
          </c:val>
          <c:extLst>
            <c:ext xmlns:c16="http://schemas.microsoft.com/office/drawing/2014/chart" uri="{C3380CC4-5D6E-409C-BE32-E72D297353CC}">
              <c16:uniqueId val="{00000000-E71F-459C-A689-722C681A769F}"/>
            </c:ext>
          </c:extLst>
        </c:ser>
        <c:dLbls>
          <c:showLegendKey val="0"/>
          <c:showVal val="0"/>
          <c:showCatName val="0"/>
          <c:showSerName val="0"/>
          <c:showPercent val="0"/>
          <c:showBubbleSize val="0"/>
        </c:dLbls>
        <c:gapWidth val="150"/>
        <c:axId val="1978347024"/>
        <c:axId val="344203247"/>
      </c:barChart>
      <c:lineChart>
        <c:grouping val="standard"/>
        <c:varyColors val="0"/>
        <c:ser>
          <c:idx val="1"/>
          <c:order val="0"/>
          <c:tx>
            <c:strRef>
              <c:f>'Figure 1.3.'!$C$37</c:f>
              <c:strCache>
                <c:ptCount val="1"/>
                <c:pt idx="0">
                  <c:v>Real GDP per capita growth</c:v>
                </c:pt>
              </c:strCache>
            </c:strRef>
          </c:tx>
          <c:spPr>
            <a:ln w="25400" cap="rnd">
              <a:solidFill>
                <a:schemeClr val="accent3">
                  <a:lumMod val="50000"/>
                </a:schemeClr>
              </a:solidFill>
              <a:round/>
            </a:ln>
            <a:effectLst/>
          </c:spPr>
          <c:marker>
            <c:symbol val="none"/>
          </c:marker>
          <c:cat>
            <c:numRef>
              <c:f>'Figure 1.3.'!$D$37:$AZ$37</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'Figure 1.3.'!$D$40:$AZ$40</c:f>
              <c:numCache>
                <c:formatCode>#,##0.0</c:formatCode>
                <c:ptCount val="49"/>
                <c:pt idx="0">
                  <c:v>2.3033587027608893</c:v>
                </c:pt>
                <c:pt idx="1">
                  <c:v>-0.79064358611286678</c:v>
                </c:pt>
                <c:pt idx="2">
                  <c:v>-1.4139504775346241</c:v>
                </c:pt>
                <c:pt idx="3">
                  <c:v>3.3104774967818419E-2</c:v>
                </c:pt>
                <c:pt idx="4">
                  <c:v>3.1994082458349951</c:v>
                </c:pt>
                <c:pt idx="5">
                  <c:v>-1.2493227011309402</c:v>
                </c:pt>
                <c:pt idx="6">
                  <c:v>1.680011480053635</c:v>
                </c:pt>
                <c:pt idx="7">
                  <c:v>0.97173921149238751</c:v>
                </c:pt>
                <c:pt idx="8">
                  <c:v>4.8579382789851813E-2</c:v>
                </c:pt>
                <c:pt idx="9">
                  <c:v>0.78953584671048638</c:v>
                </c:pt>
                <c:pt idx="10">
                  <c:v>-5.6634111672009803E-2</c:v>
                </c:pt>
                <c:pt idx="11">
                  <c:v>1.0544588187494635</c:v>
                </c:pt>
                <c:pt idx="12">
                  <c:v>-0.49375974048406851</c:v>
                </c:pt>
                <c:pt idx="13">
                  <c:v>-0.79398188643110201</c:v>
                </c:pt>
                <c:pt idx="14">
                  <c:v>-0.11836213610274526</c:v>
                </c:pt>
                <c:pt idx="15">
                  <c:v>0.40738148661999185</c:v>
                </c:pt>
                <c:pt idx="16">
                  <c:v>2.1784610976782859</c:v>
                </c:pt>
                <c:pt idx="17">
                  <c:v>0.68948829015755708</c:v>
                </c:pt>
                <c:pt idx="18">
                  <c:v>0.85630990860060396</c:v>
                </c:pt>
                <c:pt idx="19">
                  <c:v>0.52608671152890929</c:v>
                </c:pt>
                <c:pt idx="20">
                  <c:v>-0.97392770266520712</c:v>
                </c:pt>
                <c:pt idx="21">
                  <c:v>-1.0035912948946488</c:v>
                </c:pt>
                <c:pt idx="22">
                  <c:v>-0.17519889298424704</c:v>
                </c:pt>
                <c:pt idx="23">
                  <c:v>-0.55697908125137696</c:v>
                </c:pt>
                <c:pt idx="24">
                  <c:v>-1.0549469379590035</c:v>
                </c:pt>
                <c:pt idx="25">
                  <c:v>2.1032194931792163</c:v>
                </c:pt>
                <c:pt idx="26">
                  <c:v>2.7530237566588154</c:v>
                </c:pt>
                <c:pt idx="27">
                  <c:v>1.8458182610339322</c:v>
                </c:pt>
                <c:pt idx="28">
                  <c:v>1.6675466463422546</c:v>
                </c:pt>
                <c:pt idx="29">
                  <c:v>1.3552920221254365</c:v>
                </c:pt>
                <c:pt idx="30">
                  <c:v>2.6774899024336274</c:v>
                </c:pt>
                <c:pt idx="31">
                  <c:v>3.5359564829146941</c:v>
                </c:pt>
                <c:pt idx="32">
                  <c:v>4.2803170059227522</c:v>
                </c:pt>
                <c:pt idx="33">
                  <c:v>3.9741672747476406</c:v>
                </c:pt>
                <c:pt idx="34">
                  <c:v>5.2318273720469124</c:v>
                </c:pt>
                <c:pt idx="35">
                  <c:v>4.7231530811810387</c:v>
                </c:pt>
                <c:pt idx="36">
                  <c:v>4.4405448576053326</c:v>
                </c:pt>
                <c:pt idx="37">
                  <c:v>4.6990236935110579</c:v>
                </c:pt>
                <c:pt idx="38">
                  <c:v>3.6670589762730876</c:v>
                </c:pt>
                <c:pt idx="39">
                  <c:v>3.1001189308040047</c:v>
                </c:pt>
                <c:pt idx="40">
                  <c:v>5.2718834914712431</c:v>
                </c:pt>
                <c:pt idx="41">
                  <c:v>4.2173793409749534</c:v>
                </c:pt>
                <c:pt idx="42">
                  <c:v>2.4957434540130428</c:v>
                </c:pt>
                <c:pt idx="43">
                  <c:v>3.7913078086145333</c:v>
                </c:pt>
                <c:pt idx="44">
                  <c:v>4.0553128756091761</c:v>
                </c:pt>
                <c:pt idx="45">
                  <c:v>2.7189783863494097</c:v>
                </c:pt>
                <c:pt idx="46">
                  <c:v>1.7178013240559979</c:v>
                </c:pt>
                <c:pt idx="47">
                  <c:v>3.0060816668341896</c:v>
                </c:pt>
                <c:pt idx="48">
                  <c:v>2.7037947312774868</c:v>
                </c:pt>
              </c:numCache>
            </c:numRef>
          </c:val>
          <c:smooth val="0"/>
          <c:extLst>
            <c:ext xmlns:c16="http://schemas.microsoft.com/office/drawing/2014/chart" uri="{C3380CC4-5D6E-409C-BE32-E72D297353CC}">
              <c16:uniqueId val="{00000001-E71F-459C-A689-722C681A769F}"/>
            </c:ext>
          </c:extLst>
        </c:ser>
        <c:ser>
          <c:idx val="2"/>
          <c:order val="1"/>
          <c:tx>
            <c:strRef>
              <c:f>'Figure 1.3.'!$C$41</c:f>
              <c:strCache>
                <c:ptCount val="1"/>
                <c:pt idx="0">
                  <c:v>10-year moving average</c:v>
                </c:pt>
              </c:strCache>
            </c:strRef>
          </c:tx>
          <c:spPr>
            <a:ln w="19050" cap="rnd">
              <a:solidFill>
                <a:schemeClr val="accent3">
                  <a:lumMod val="50000"/>
                </a:schemeClr>
              </a:solidFill>
              <a:prstDash val="sysDash"/>
              <a:round/>
            </a:ln>
            <a:effectLst/>
          </c:spPr>
          <c:marker>
            <c:symbol val="none"/>
          </c:marker>
          <c:cat>
            <c:numRef>
              <c:f>'Figure 1.3.'!$D$37:$AZ$37</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'Figure 1.3.'!$D$44:$AZ$44</c:f>
              <c:numCache>
                <c:formatCode>#,##0.0</c:formatCode>
                <c:ptCount val="49"/>
                <c:pt idx="0">
                  <c:v>1.2265186298833137</c:v>
                </c:pt>
                <c:pt idx="1">
                  <c:v>1.1335671426764491</c:v>
                </c:pt>
                <c:pt idx="2">
                  <c:v>0.98251624462843057</c:v>
                </c:pt>
                <c:pt idx="3">
                  <c:v>0.96321622603915957</c:v>
                </c:pt>
                <c:pt idx="4">
                  <c:v>1.0182829089155172</c:v>
                </c:pt>
                <c:pt idx="5">
                  <c:v>0.76536002485383914</c:v>
                </c:pt>
                <c:pt idx="6">
                  <c:v>0.80188131190365031</c:v>
                </c:pt>
                <c:pt idx="7">
                  <c:v>0.99840885632165932</c:v>
                </c:pt>
                <c:pt idx="8">
                  <c:v>0.78461753158662151</c:v>
                </c:pt>
                <c:pt idx="9">
                  <c:v>0.55718208798316327</c:v>
                </c:pt>
                <c:pt idx="10">
                  <c:v>0.32118280653987336</c:v>
                </c:pt>
                <c:pt idx="11">
                  <c:v>0.50569304702610629</c:v>
                </c:pt>
                <c:pt idx="12">
                  <c:v>0.59771212073116176</c:v>
                </c:pt>
                <c:pt idx="13">
                  <c:v>0.51500345459126984</c:v>
                </c:pt>
                <c:pt idx="14">
                  <c:v>0.18322641639749579</c:v>
                </c:pt>
                <c:pt idx="15">
                  <c:v>0.34889683517258907</c:v>
                </c:pt>
                <c:pt idx="16">
                  <c:v>0.39874179693505413</c:v>
                </c:pt>
                <c:pt idx="17">
                  <c:v>0.37051670480157106</c:v>
                </c:pt>
                <c:pt idx="18">
                  <c:v>0.45128975738264626</c:v>
                </c:pt>
                <c:pt idx="19">
                  <c:v>0.42494484386448861</c:v>
                </c:pt>
                <c:pt idx="20">
                  <c:v>0.33321548476516888</c:v>
                </c:pt>
                <c:pt idx="21">
                  <c:v>0.12741047340075765</c:v>
                </c:pt>
                <c:pt idx="22">
                  <c:v>0.15926655815073981</c:v>
                </c:pt>
                <c:pt idx="23">
                  <c:v>0.18296683866871222</c:v>
                </c:pt>
                <c:pt idx="24">
                  <c:v>8.9308358483086409E-2</c:v>
                </c:pt>
                <c:pt idx="25">
                  <c:v>0.25889215913900887</c:v>
                </c:pt>
                <c:pt idx="26">
                  <c:v>0.3163484250370619</c:v>
                </c:pt>
                <c:pt idx="27">
                  <c:v>0.43198142212469931</c:v>
                </c:pt>
                <c:pt idx="28">
                  <c:v>0.51310509589886455</c:v>
                </c:pt>
                <c:pt idx="29">
                  <c:v>0.59602562695851713</c:v>
                </c:pt>
                <c:pt idx="30">
                  <c:v>0.96116738746840069</c:v>
                </c:pt>
                <c:pt idx="31">
                  <c:v>1.4151221652493349</c:v>
                </c:pt>
                <c:pt idx="32">
                  <c:v>1.860673755140035</c:v>
                </c:pt>
                <c:pt idx="33">
                  <c:v>2.3137883907399361</c:v>
                </c:pt>
                <c:pt idx="34">
                  <c:v>2.942465821740528</c:v>
                </c:pt>
                <c:pt idx="35">
                  <c:v>3.2044591805407103</c:v>
                </c:pt>
                <c:pt idx="36">
                  <c:v>3.373211290635362</c:v>
                </c:pt>
                <c:pt idx="37">
                  <c:v>3.6585318338830746</c:v>
                </c:pt>
                <c:pt idx="38">
                  <c:v>3.8584830668761585</c:v>
                </c:pt>
                <c:pt idx="39">
                  <c:v>4.0329657577440141</c:v>
                </c:pt>
                <c:pt idx="40">
                  <c:v>4.2924051166477764</c:v>
                </c:pt>
                <c:pt idx="41">
                  <c:v>4.3605474024538022</c:v>
                </c:pt>
                <c:pt idx="42">
                  <c:v>4.1820900472628306</c:v>
                </c:pt>
                <c:pt idx="43">
                  <c:v>4.1638041006495206</c:v>
                </c:pt>
                <c:pt idx="44">
                  <c:v>4.0461526510057464</c:v>
                </c:pt>
                <c:pt idx="45">
                  <c:v>3.845735181522584</c:v>
                </c:pt>
                <c:pt idx="46">
                  <c:v>3.5734608281676508</c:v>
                </c:pt>
                <c:pt idx="47">
                  <c:v>3.4041666254999634</c:v>
                </c:pt>
                <c:pt idx="48">
                  <c:v>3.307840201000404</c:v>
                </c:pt>
              </c:numCache>
            </c:numRef>
          </c:val>
          <c:smooth val="0"/>
          <c:extLst>
            <c:ext xmlns:c16="http://schemas.microsoft.com/office/drawing/2014/chart" uri="{C3380CC4-5D6E-409C-BE32-E72D297353CC}">
              <c16:uniqueId val="{00000002-E71F-459C-A689-722C681A769F}"/>
            </c:ext>
          </c:extLst>
        </c:ser>
        <c:dLbls>
          <c:showLegendKey val="0"/>
          <c:showVal val="0"/>
          <c:showCatName val="0"/>
          <c:showSerName val="0"/>
          <c:showPercent val="0"/>
          <c:showBubbleSize val="0"/>
        </c:dLbls>
        <c:marker val="1"/>
        <c:smooth val="0"/>
        <c:axId val="1638969696"/>
        <c:axId val="1289166400"/>
      </c:lineChart>
      <c:catAx>
        <c:axId val="1638969696"/>
        <c:scaling>
          <c:orientation val="minMax"/>
        </c:scaling>
        <c:delete val="0"/>
        <c:axPos val="b"/>
        <c:numFmt formatCode="General" sourceLinked="1"/>
        <c:majorTickMark val="in"/>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289166400"/>
        <c:crosses val="autoZero"/>
        <c:auto val="1"/>
        <c:lblAlgn val="ctr"/>
        <c:lblOffset val="100"/>
        <c:tickLblSkip val="3"/>
        <c:tickMarkSkip val="10"/>
        <c:noMultiLvlLbl val="0"/>
      </c:catAx>
      <c:valAx>
        <c:axId val="1289166400"/>
        <c:scaling>
          <c:orientation val="minMax"/>
          <c:max val="8"/>
          <c:min val="-6"/>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638969696"/>
        <c:crosses val="autoZero"/>
        <c:crossBetween val="between"/>
      </c:valAx>
      <c:valAx>
        <c:axId val="344203247"/>
        <c:scaling>
          <c:orientation val="minMax"/>
          <c:max val="50"/>
          <c:min val="25"/>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978347024"/>
        <c:crosses val="max"/>
        <c:crossBetween val="between"/>
      </c:valAx>
      <c:catAx>
        <c:axId val="1978347024"/>
        <c:scaling>
          <c:orientation val="minMax"/>
        </c:scaling>
        <c:delete val="1"/>
        <c:axPos val="b"/>
        <c:numFmt formatCode="General" sourceLinked="1"/>
        <c:majorTickMark val="out"/>
        <c:minorTickMark val="none"/>
        <c:tickLblPos val="nextTo"/>
        <c:crossAx val="344203247"/>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5.7917287366106254E-2"/>
          <c:y val="2.5787401574803151E-2"/>
          <c:w val="0.64745479731700217"/>
          <c:h val="0.15549540682414698"/>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31032814446584E-2"/>
          <c:y val="2.7528333884084544E-2"/>
          <c:w val="0.87512899597227767"/>
          <c:h val="0.91678496182179503"/>
        </c:manualLayout>
      </c:layout>
      <c:barChart>
        <c:barDir val="bar"/>
        <c:grouping val="stacked"/>
        <c:varyColors val="0"/>
        <c:ser>
          <c:idx val="1"/>
          <c:order val="0"/>
          <c:tx>
            <c:strRef>
              <c:f>'Figure 1.4.'!$U$2</c:f>
              <c:strCache>
                <c:ptCount val="1"/>
                <c:pt idx="0">
                  <c:v>Pension </c:v>
                </c:pt>
              </c:strCache>
            </c:strRef>
          </c:tx>
          <c:spPr>
            <a:solidFill>
              <a:srgbClr val="002060"/>
            </a:solidFill>
            <a:ln>
              <a:noFill/>
            </a:ln>
            <a:effectLst/>
          </c:spPr>
          <c:invertIfNegative val="0"/>
          <c:cat>
            <c:strRef>
              <c:f>'Figure 1.4.'!$S$3:$S$36</c:f>
              <c:strCache>
                <c:ptCount val="34"/>
                <c:pt idx="0">
                  <c:v>MLT</c:v>
                </c:pt>
                <c:pt idx="1">
                  <c:v>SWE</c:v>
                </c:pt>
                <c:pt idx="2">
                  <c:v>LVA</c:v>
                </c:pt>
                <c:pt idx="3">
                  <c:v>EST</c:v>
                </c:pt>
                <c:pt idx="4">
                  <c:v>DNK</c:v>
                </c:pt>
                <c:pt idx="5">
                  <c:v>SVK</c:v>
                </c:pt>
                <c:pt idx="6">
                  <c:v>CYP</c:v>
                </c:pt>
                <c:pt idx="7">
                  <c:v>SGP</c:v>
                </c:pt>
                <c:pt idx="8">
                  <c:v>LTU</c:v>
                </c:pt>
                <c:pt idx="9">
                  <c:v>FRA</c:v>
                </c:pt>
                <c:pt idx="10">
                  <c:v>JPN</c:v>
                </c:pt>
                <c:pt idx="11">
                  <c:v>ISR</c:v>
                </c:pt>
                <c:pt idx="12">
                  <c:v>CZE</c:v>
                </c:pt>
                <c:pt idx="13">
                  <c:v>HKG</c:v>
                </c:pt>
                <c:pt idx="14">
                  <c:v>GBR</c:v>
                </c:pt>
                <c:pt idx="15">
                  <c:v>CAN</c:v>
                </c:pt>
                <c:pt idx="16">
                  <c:v>AUT</c:v>
                </c:pt>
                <c:pt idx="17">
                  <c:v>FIN</c:v>
                </c:pt>
                <c:pt idx="18">
                  <c:v>IRL</c:v>
                </c:pt>
                <c:pt idx="19">
                  <c:v>AUS</c:v>
                </c:pt>
                <c:pt idx="20">
                  <c:v>ESP</c:v>
                </c:pt>
                <c:pt idx="21">
                  <c:v>DEU</c:v>
                </c:pt>
                <c:pt idx="22">
                  <c:v>ITA</c:v>
                </c:pt>
                <c:pt idx="23">
                  <c:v>SVN</c:v>
                </c:pt>
                <c:pt idx="24">
                  <c:v>BEL</c:v>
                </c:pt>
                <c:pt idx="25">
                  <c:v>PRT</c:v>
                </c:pt>
                <c:pt idx="26">
                  <c:v>NOR</c:v>
                </c:pt>
                <c:pt idx="27">
                  <c:v>ISL</c:v>
                </c:pt>
                <c:pt idx="28">
                  <c:v>NLD</c:v>
                </c:pt>
                <c:pt idx="29">
                  <c:v>NZL</c:v>
                </c:pt>
                <c:pt idx="30">
                  <c:v>LUX</c:v>
                </c:pt>
                <c:pt idx="31">
                  <c:v>CHE</c:v>
                </c:pt>
                <c:pt idx="32">
                  <c:v>USA</c:v>
                </c:pt>
                <c:pt idx="33">
                  <c:v>KOR</c:v>
                </c:pt>
              </c:strCache>
            </c:strRef>
          </c:cat>
          <c:val>
            <c:numRef>
              <c:f>'Figure 1.4.'!$U$3:$U$36</c:f>
              <c:numCache>
                <c:formatCode>0.0</c:formatCode>
                <c:ptCount val="34"/>
                <c:pt idx="0">
                  <c:v>-13.238437652587891</c:v>
                </c:pt>
                <c:pt idx="1">
                  <c:v>-33.457923889160156</c:v>
                </c:pt>
                <c:pt idx="2">
                  <c:v>-35.902603149414063</c:v>
                </c:pt>
                <c:pt idx="3">
                  <c:v>-21.882316589355469</c:v>
                </c:pt>
                <c:pt idx="4">
                  <c:v>-44.399402618408203</c:v>
                </c:pt>
                <c:pt idx="5">
                  <c:v>-16.057256698608398</c:v>
                </c:pt>
                <c:pt idx="6">
                  <c:v>20.969596862792969</c:v>
                </c:pt>
                <c:pt idx="7">
                  <c:v>27.790077209472656</c:v>
                </c:pt>
                <c:pt idx="8">
                  <c:v>1.001184344291687</c:v>
                </c:pt>
                <c:pt idx="9">
                  <c:v>-2.0455386638641357</c:v>
                </c:pt>
                <c:pt idx="10">
                  <c:v>-31.674507141113281</c:v>
                </c:pt>
                <c:pt idx="11">
                  <c:v>26.116447448730469</c:v>
                </c:pt>
                <c:pt idx="12">
                  <c:v>20.092424392700195</c:v>
                </c:pt>
                <c:pt idx="13">
                  <c:v>55.087295532226563</c:v>
                </c:pt>
                <c:pt idx="14">
                  <c:v>8.3003044128417969</c:v>
                </c:pt>
                <c:pt idx="15">
                  <c:v>28.963777542114258</c:v>
                </c:pt>
                <c:pt idx="16">
                  <c:v>17.108928680419922</c:v>
                </c:pt>
                <c:pt idx="17">
                  <c:v>25.54815673828125</c:v>
                </c:pt>
                <c:pt idx="18">
                  <c:v>43.281936645507813</c:v>
                </c:pt>
                <c:pt idx="19">
                  <c:v>25.287786483764648</c:v>
                </c:pt>
                <c:pt idx="20">
                  <c:v>27.409576416015625</c:v>
                </c:pt>
                <c:pt idx="21">
                  <c:v>39.721759796142578</c:v>
                </c:pt>
                <c:pt idx="22">
                  <c:v>47.210918426513672</c:v>
                </c:pt>
                <c:pt idx="23">
                  <c:v>51.493270874023438</c:v>
                </c:pt>
                <c:pt idx="24">
                  <c:v>17.868343353271484</c:v>
                </c:pt>
                <c:pt idx="25">
                  <c:v>24.634265899658203</c:v>
                </c:pt>
                <c:pt idx="26">
                  <c:v>22.309408187866211</c:v>
                </c:pt>
                <c:pt idx="27">
                  <c:v>7.5387020111083984</c:v>
                </c:pt>
                <c:pt idx="28">
                  <c:v>14.227145195007324</c:v>
                </c:pt>
                <c:pt idx="29">
                  <c:v>53.798316955566406</c:v>
                </c:pt>
                <c:pt idx="30">
                  <c:v>53.543598175048828</c:v>
                </c:pt>
                <c:pt idx="31">
                  <c:v>15.800862312316895</c:v>
                </c:pt>
                <c:pt idx="32">
                  <c:v>31.377790451049805</c:v>
                </c:pt>
                <c:pt idx="33">
                  <c:v>75.41754150390625</c:v>
                </c:pt>
              </c:numCache>
            </c:numRef>
          </c:val>
          <c:extLst>
            <c:ext xmlns:c16="http://schemas.microsoft.com/office/drawing/2014/chart" uri="{C3380CC4-5D6E-409C-BE32-E72D297353CC}">
              <c16:uniqueId val="{00000000-332F-4124-840E-FF34E2FDBB7E}"/>
            </c:ext>
          </c:extLst>
        </c:ser>
        <c:ser>
          <c:idx val="2"/>
          <c:order val="1"/>
          <c:tx>
            <c:strRef>
              <c:f>'Figure 1.4.'!$V$2</c:f>
              <c:strCache>
                <c:ptCount val="1"/>
                <c:pt idx="0">
                  <c:v>Healthcare </c:v>
                </c:pt>
              </c:strCache>
            </c:strRef>
          </c:tx>
          <c:spPr>
            <a:solidFill>
              <a:srgbClr val="002060">
                <a:alpha val="30000"/>
              </a:srgbClr>
            </a:solidFill>
            <a:ln>
              <a:noFill/>
            </a:ln>
            <a:effectLst/>
          </c:spPr>
          <c:invertIfNegative val="0"/>
          <c:cat>
            <c:strRef>
              <c:f>'Figure 1.4.'!$S$3:$S$36</c:f>
              <c:strCache>
                <c:ptCount val="34"/>
                <c:pt idx="0">
                  <c:v>MLT</c:v>
                </c:pt>
                <c:pt idx="1">
                  <c:v>SWE</c:v>
                </c:pt>
                <c:pt idx="2">
                  <c:v>LVA</c:v>
                </c:pt>
                <c:pt idx="3">
                  <c:v>EST</c:v>
                </c:pt>
                <c:pt idx="4">
                  <c:v>DNK</c:v>
                </c:pt>
                <c:pt idx="5">
                  <c:v>SVK</c:v>
                </c:pt>
                <c:pt idx="6">
                  <c:v>CYP</c:v>
                </c:pt>
                <c:pt idx="7">
                  <c:v>SGP</c:v>
                </c:pt>
                <c:pt idx="8">
                  <c:v>LTU</c:v>
                </c:pt>
                <c:pt idx="9">
                  <c:v>FRA</c:v>
                </c:pt>
                <c:pt idx="10">
                  <c:v>JPN</c:v>
                </c:pt>
                <c:pt idx="11">
                  <c:v>ISR</c:v>
                </c:pt>
                <c:pt idx="12">
                  <c:v>CZE</c:v>
                </c:pt>
                <c:pt idx="13">
                  <c:v>HKG</c:v>
                </c:pt>
                <c:pt idx="14">
                  <c:v>GBR</c:v>
                </c:pt>
                <c:pt idx="15">
                  <c:v>CAN</c:v>
                </c:pt>
                <c:pt idx="16">
                  <c:v>AUT</c:v>
                </c:pt>
                <c:pt idx="17">
                  <c:v>FIN</c:v>
                </c:pt>
                <c:pt idx="18">
                  <c:v>IRL</c:v>
                </c:pt>
                <c:pt idx="19">
                  <c:v>AUS</c:v>
                </c:pt>
                <c:pt idx="20">
                  <c:v>ESP</c:v>
                </c:pt>
                <c:pt idx="21">
                  <c:v>DEU</c:v>
                </c:pt>
                <c:pt idx="22">
                  <c:v>ITA</c:v>
                </c:pt>
                <c:pt idx="23">
                  <c:v>SVN</c:v>
                </c:pt>
                <c:pt idx="24">
                  <c:v>BEL</c:v>
                </c:pt>
                <c:pt idx="25">
                  <c:v>PRT</c:v>
                </c:pt>
                <c:pt idx="26">
                  <c:v>NOR</c:v>
                </c:pt>
                <c:pt idx="27">
                  <c:v>ISL</c:v>
                </c:pt>
                <c:pt idx="28">
                  <c:v>NLD</c:v>
                </c:pt>
                <c:pt idx="29">
                  <c:v>NZL</c:v>
                </c:pt>
                <c:pt idx="30">
                  <c:v>LUX</c:v>
                </c:pt>
                <c:pt idx="31">
                  <c:v>CHE</c:v>
                </c:pt>
                <c:pt idx="32">
                  <c:v>USA</c:v>
                </c:pt>
                <c:pt idx="33">
                  <c:v>KOR</c:v>
                </c:pt>
              </c:strCache>
            </c:strRef>
          </c:cat>
          <c:val>
            <c:numRef>
              <c:f>'Figure 1.4.'!$V$3:$V$36</c:f>
              <c:numCache>
                <c:formatCode>0.0</c:formatCode>
                <c:ptCount val="34"/>
                <c:pt idx="0">
                  <c:v>0</c:v>
                </c:pt>
                <c:pt idx="1">
                  <c:v>25.042388916015625</c:v>
                </c:pt>
                <c:pt idx="2">
                  <c:v>32.801349639892578</c:v>
                </c:pt>
                <c:pt idx="3">
                  <c:v>21.097930908203125</c:v>
                </c:pt>
                <c:pt idx="4">
                  <c:v>45.997913360595703</c:v>
                </c:pt>
                <c:pt idx="5">
                  <c:v>26.505283355712891</c:v>
                </c:pt>
                <c:pt idx="6">
                  <c:v>0</c:v>
                </c:pt>
                <c:pt idx="7">
                  <c:v>0</c:v>
                </c:pt>
                <c:pt idx="8">
                  <c:v>27.468650817871094</c:v>
                </c:pt>
                <c:pt idx="9">
                  <c:v>30.57432746887207</c:v>
                </c:pt>
                <c:pt idx="10">
                  <c:v>72.007476806640625</c:v>
                </c:pt>
                <c:pt idx="11">
                  <c:v>15.357769966125488</c:v>
                </c:pt>
                <c:pt idx="12">
                  <c:v>25.085758209228516</c:v>
                </c:pt>
                <c:pt idx="13">
                  <c:v>0</c:v>
                </c:pt>
                <c:pt idx="14">
                  <c:v>65.048637390136719</c:v>
                </c:pt>
                <c:pt idx="15">
                  <c:v>46.839027404785156</c:v>
                </c:pt>
                <c:pt idx="16">
                  <c:v>59.049327850341797</c:v>
                </c:pt>
                <c:pt idx="17">
                  <c:v>50.835800170898438</c:v>
                </c:pt>
                <c:pt idx="18">
                  <c:v>38.318756103515625</c:v>
                </c:pt>
                <c:pt idx="19">
                  <c:v>59.563484191894531</c:v>
                </c:pt>
                <c:pt idx="20">
                  <c:v>59.961780548095703</c:v>
                </c:pt>
                <c:pt idx="21">
                  <c:v>47.786602020263672</c:v>
                </c:pt>
                <c:pt idx="22">
                  <c:v>40.818515777587891</c:v>
                </c:pt>
                <c:pt idx="23">
                  <c:v>42.857715606689453</c:v>
                </c:pt>
                <c:pt idx="24">
                  <c:v>76.849624633789063</c:v>
                </c:pt>
                <c:pt idx="25">
                  <c:v>74.275215148925781</c:v>
                </c:pt>
                <c:pt idx="26">
                  <c:v>78.235946655273438</c:v>
                </c:pt>
                <c:pt idx="27">
                  <c:v>94.007965087890625</c:v>
                </c:pt>
                <c:pt idx="28">
                  <c:v>94.579887390136719</c:v>
                </c:pt>
                <c:pt idx="29">
                  <c:v>66.36834716796875</c:v>
                </c:pt>
                <c:pt idx="30">
                  <c:v>74.059097290039063</c:v>
                </c:pt>
                <c:pt idx="31">
                  <c:v>116.06778717041016</c:v>
                </c:pt>
                <c:pt idx="32">
                  <c:v>122.25701141357422</c:v>
                </c:pt>
                <c:pt idx="33">
                  <c:v>84.28082275390625</c:v>
                </c:pt>
              </c:numCache>
            </c:numRef>
          </c:val>
          <c:extLst>
            <c:ext xmlns:c16="http://schemas.microsoft.com/office/drawing/2014/chart" uri="{C3380CC4-5D6E-409C-BE32-E72D297353CC}">
              <c16:uniqueId val="{00000001-332F-4124-840E-FF34E2FDBB7E}"/>
            </c:ext>
          </c:extLst>
        </c:ser>
        <c:dLbls>
          <c:showLegendKey val="0"/>
          <c:showVal val="0"/>
          <c:showCatName val="0"/>
          <c:showSerName val="0"/>
          <c:showPercent val="0"/>
          <c:showBubbleSize val="0"/>
        </c:dLbls>
        <c:gapWidth val="95"/>
        <c:overlap val="100"/>
        <c:axId val="113515711"/>
        <c:axId val="199229359"/>
      </c:barChart>
      <c:scatterChart>
        <c:scatterStyle val="lineMarker"/>
        <c:varyColors val="0"/>
        <c:ser>
          <c:idx val="0"/>
          <c:order val="2"/>
          <c:tx>
            <c:strRef>
              <c:f>'Figure 1.4.'!$W$2</c:f>
              <c:strCache>
                <c:ptCount val="1"/>
                <c:pt idx="0">
                  <c:v>Total net</c:v>
                </c:pt>
              </c:strCache>
            </c:strRef>
          </c:tx>
          <c:spPr>
            <a:ln w="25400" cap="rnd">
              <a:noFill/>
              <a:round/>
            </a:ln>
            <a:effectLst/>
          </c:spPr>
          <c:marker>
            <c:symbol val="diamond"/>
            <c:size val="6"/>
            <c:spPr>
              <a:solidFill>
                <a:schemeClr val="tx1"/>
              </a:solidFill>
              <a:ln w="9525">
                <a:solidFill>
                  <a:schemeClr val="bg1"/>
                </a:solidFill>
              </a:ln>
              <a:effectLst/>
            </c:spPr>
          </c:marker>
          <c:xVal>
            <c:numRef>
              <c:f>'Figure 1.4.'!$W$3:$W$36</c:f>
              <c:numCache>
                <c:formatCode>0.00</c:formatCode>
                <c:ptCount val="34"/>
                <c:pt idx="0">
                  <c:v>-13.238437652587891</c:v>
                </c:pt>
                <c:pt idx="1">
                  <c:v>-8.4155349731445313</c:v>
                </c:pt>
                <c:pt idx="2">
                  <c:v>-3.1012535095214844</c:v>
                </c:pt>
                <c:pt idx="3">
                  <c:v>-0.78438568115234375</c:v>
                </c:pt>
                <c:pt idx="4">
                  <c:v>1.5985107421875</c:v>
                </c:pt>
                <c:pt idx="5">
                  <c:v>10.448026657104492</c:v>
                </c:pt>
                <c:pt idx="6">
                  <c:v>20.969596862792969</c:v>
                </c:pt>
                <c:pt idx="7">
                  <c:v>27.790077209472656</c:v>
                </c:pt>
                <c:pt idx="8">
                  <c:v>28.469835162162781</c:v>
                </c:pt>
                <c:pt idx="9">
                  <c:v>28.528788805007935</c:v>
                </c:pt>
                <c:pt idx="10">
                  <c:v>40.332969665527344</c:v>
                </c:pt>
                <c:pt idx="11">
                  <c:v>41.474217414855957</c:v>
                </c:pt>
                <c:pt idx="12">
                  <c:v>45.178182601928711</c:v>
                </c:pt>
                <c:pt idx="13">
                  <c:v>55.087295532226563</c:v>
                </c:pt>
                <c:pt idx="14">
                  <c:v>73.348941802978516</c:v>
                </c:pt>
                <c:pt idx="15">
                  <c:v>75.802804946899414</c:v>
                </c:pt>
                <c:pt idx="16">
                  <c:v>76.158256530761719</c:v>
                </c:pt>
                <c:pt idx="17">
                  <c:v>76.383956909179688</c:v>
                </c:pt>
                <c:pt idx="18">
                  <c:v>81.600692749023438</c:v>
                </c:pt>
                <c:pt idx="19">
                  <c:v>84.85127067565918</c:v>
                </c:pt>
                <c:pt idx="20">
                  <c:v>87.371356964111328</c:v>
                </c:pt>
                <c:pt idx="21">
                  <c:v>87.50836181640625</c:v>
                </c:pt>
                <c:pt idx="22">
                  <c:v>88.029434204101563</c:v>
                </c:pt>
                <c:pt idx="23">
                  <c:v>94.350986480712891</c:v>
                </c:pt>
                <c:pt idx="24">
                  <c:v>94.717967987060547</c:v>
                </c:pt>
                <c:pt idx="25">
                  <c:v>98.909481048583984</c:v>
                </c:pt>
                <c:pt idx="26">
                  <c:v>100.54535484313965</c:v>
                </c:pt>
                <c:pt idx="27">
                  <c:v>101.54666709899902</c:v>
                </c:pt>
                <c:pt idx="28">
                  <c:v>108.80703258514404</c:v>
                </c:pt>
                <c:pt idx="29">
                  <c:v>120.16666412353516</c:v>
                </c:pt>
                <c:pt idx="30">
                  <c:v>127.60269546508789</c:v>
                </c:pt>
                <c:pt idx="31">
                  <c:v>131.86864948272705</c:v>
                </c:pt>
                <c:pt idx="32">
                  <c:v>153.63480186462402</c:v>
                </c:pt>
                <c:pt idx="33">
                  <c:v>159.6983642578125</c:v>
                </c:pt>
              </c:numCache>
            </c:numRef>
          </c:xVal>
          <c:yVal>
            <c:numRef>
              <c:f>'Figure 1.4.'!$X$3:$X$36</c:f>
              <c:numCache>
                <c:formatCode>0.00</c:formatCode>
                <c:ptCount val="34"/>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numCache>
            </c:numRef>
          </c:yVal>
          <c:smooth val="0"/>
          <c:extLst>
            <c:ext xmlns:c16="http://schemas.microsoft.com/office/drawing/2014/chart" uri="{C3380CC4-5D6E-409C-BE32-E72D297353CC}">
              <c16:uniqueId val="{00000002-332F-4124-840E-FF34E2FDBB7E}"/>
            </c:ext>
          </c:extLst>
        </c:ser>
        <c:dLbls>
          <c:showLegendKey val="0"/>
          <c:showVal val="0"/>
          <c:showCatName val="0"/>
          <c:showSerName val="0"/>
          <c:showPercent val="0"/>
          <c:showBubbleSize val="0"/>
        </c:dLbls>
        <c:axId val="415097888"/>
        <c:axId val="415097456"/>
      </c:scatterChart>
      <c:catAx>
        <c:axId val="11351571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99229359"/>
        <c:crosses val="autoZero"/>
        <c:auto val="1"/>
        <c:lblAlgn val="ctr"/>
        <c:lblOffset val="100"/>
        <c:tickLblSkip val="1"/>
        <c:noMultiLvlLbl val="0"/>
      </c:catAx>
      <c:valAx>
        <c:axId val="199229359"/>
        <c:scaling>
          <c:orientation val="minMax"/>
          <c:min val="-50"/>
        </c:scaling>
        <c:delete val="0"/>
        <c:axPos val="b"/>
        <c:numFmt formatCode="0" sourceLinked="0"/>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13515711"/>
        <c:crosses val="autoZero"/>
        <c:crossBetween val="between"/>
      </c:valAx>
      <c:valAx>
        <c:axId val="415097456"/>
        <c:scaling>
          <c:orientation val="minMax"/>
          <c:max val="34"/>
          <c:min val="0"/>
        </c:scaling>
        <c:delete val="1"/>
        <c:axPos val="r"/>
        <c:numFmt formatCode="0.00" sourceLinked="1"/>
        <c:majorTickMark val="out"/>
        <c:minorTickMark val="none"/>
        <c:tickLblPos val="none"/>
        <c:crossAx val="415097888"/>
        <c:crosses val="max"/>
        <c:crossBetween val="midCat"/>
      </c:valAx>
      <c:valAx>
        <c:axId val="415097888"/>
        <c:scaling>
          <c:orientation val="minMax"/>
        </c:scaling>
        <c:delete val="1"/>
        <c:axPos val="b"/>
        <c:numFmt formatCode="0.00" sourceLinked="1"/>
        <c:majorTickMark val="out"/>
        <c:minorTickMark val="none"/>
        <c:tickLblPos val="nextTo"/>
        <c:crossAx val="415097456"/>
        <c:crosses val="autoZero"/>
        <c:crossBetween val="midCat"/>
      </c:valAx>
      <c:spPr>
        <a:noFill/>
        <a:ln>
          <a:solidFill>
            <a:schemeClr val="bg1">
              <a:lumMod val="65000"/>
            </a:schemeClr>
          </a:solidFill>
        </a:ln>
        <a:effectLst/>
      </c:spPr>
    </c:plotArea>
    <c:legend>
      <c:legendPos val="r"/>
      <c:layout>
        <c:manualLayout>
          <c:xMode val="edge"/>
          <c:yMode val="edge"/>
          <c:x val="0.64438887625975605"/>
          <c:y val="0.44917307288317859"/>
          <c:w val="0.25720678906014477"/>
          <c:h val="0.21558617095571245"/>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738052314398121E-2"/>
          <c:y val="1.981349105555354E-2"/>
          <c:w val="0.88500513089410893"/>
          <c:h val="0.9313332607617596"/>
        </c:manualLayout>
      </c:layout>
      <c:barChart>
        <c:barDir val="bar"/>
        <c:grouping val="stacked"/>
        <c:varyColors val="0"/>
        <c:ser>
          <c:idx val="1"/>
          <c:order val="0"/>
          <c:tx>
            <c:strRef>
              <c:f>'Figure 1.4.'!$U$2</c:f>
              <c:strCache>
                <c:ptCount val="1"/>
                <c:pt idx="0">
                  <c:v>Pension </c:v>
                </c:pt>
              </c:strCache>
            </c:strRef>
          </c:tx>
          <c:spPr>
            <a:solidFill>
              <a:srgbClr val="C00000"/>
            </a:solidFill>
            <a:ln>
              <a:noFill/>
            </a:ln>
            <a:effectLst/>
          </c:spPr>
          <c:invertIfNegative val="0"/>
          <c:cat>
            <c:strRef>
              <c:f>'Figure 1.4.'!$S$37:$S$74</c:f>
              <c:strCache>
                <c:ptCount val="38"/>
                <c:pt idx="0">
                  <c:v>IND</c:v>
                </c:pt>
                <c:pt idx="1">
                  <c:v>HRV</c:v>
                </c:pt>
                <c:pt idx="2">
                  <c:v>PAK</c:v>
                </c:pt>
                <c:pt idx="3">
                  <c:v>COL</c:v>
                </c:pt>
                <c:pt idx="4">
                  <c:v>PHL</c:v>
                </c:pt>
                <c:pt idx="5">
                  <c:v>ROM</c:v>
                </c:pt>
                <c:pt idx="6">
                  <c:v>HUN</c:v>
                </c:pt>
                <c:pt idx="7">
                  <c:v>IDN</c:v>
                </c:pt>
                <c:pt idx="8">
                  <c:v>AGO</c:v>
                </c:pt>
                <c:pt idx="9">
                  <c:v>CHL</c:v>
                </c:pt>
                <c:pt idx="10">
                  <c:v>POL</c:v>
                </c:pt>
                <c:pt idx="11">
                  <c:v>ZAF</c:v>
                </c:pt>
                <c:pt idx="12">
                  <c:v>DOM</c:v>
                </c:pt>
                <c:pt idx="13">
                  <c:v>URY</c:v>
                </c:pt>
                <c:pt idx="14">
                  <c:v>PER</c:v>
                </c:pt>
                <c:pt idx="15">
                  <c:v>TUR</c:v>
                </c:pt>
                <c:pt idx="16">
                  <c:v>MEX</c:v>
                </c:pt>
                <c:pt idx="17">
                  <c:v>ARE</c:v>
                </c:pt>
                <c:pt idx="18">
                  <c:v>LKA</c:v>
                </c:pt>
                <c:pt idx="19">
                  <c:v>EGY</c:v>
                </c:pt>
                <c:pt idx="20">
                  <c:v>KAZ</c:v>
                </c:pt>
                <c:pt idx="21">
                  <c:v>OMN</c:v>
                </c:pt>
                <c:pt idx="22">
                  <c:v>QAT</c:v>
                </c:pt>
                <c:pt idx="23">
                  <c:v>ECU</c:v>
                </c:pt>
                <c:pt idx="24">
                  <c:v>ARG</c:v>
                </c:pt>
                <c:pt idx="25">
                  <c:v>MAR</c:v>
                </c:pt>
                <c:pt idx="26">
                  <c:v>MYS</c:v>
                </c:pt>
                <c:pt idx="27">
                  <c:v>CHN</c:v>
                </c:pt>
                <c:pt idx="28">
                  <c:v>RUS</c:v>
                </c:pt>
                <c:pt idx="29">
                  <c:v>UKR</c:v>
                </c:pt>
                <c:pt idx="30">
                  <c:v>SAU</c:v>
                </c:pt>
                <c:pt idx="31">
                  <c:v>BLR</c:v>
                </c:pt>
                <c:pt idx="32">
                  <c:v>IRN</c:v>
                </c:pt>
                <c:pt idx="33">
                  <c:v>THA</c:v>
                </c:pt>
                <c:pt idx="34">
                  <c:v>AZE</c:v>
                </c:pt>
                <c:pt idx="35">
                  <c:v>DZA</c:v>
                </c:pt>
                <c:pt idx="36">
                  <c:v>BRA</c:v>
                </c:pt>
                <c:pt idx="37">
                  <c:v>KWT</c:v>
                </c:pt>
              </c:strCache>
            </c:strRef>
          </c:cat>
          <c:val>
            <c:numRef>
              <c:f>'Figure 1.4.'!$U$37:$U$74</c:f>
              <c:numCache>
                <c:formatCode>0.0</c:formatCode>
                <c:ptCount val="38"/>
                <c:pt idx="0">
                  <c:v>-5.6694517135620117</c:v>
                </c:pt>
                <c:pt idx="1">
                  <c:v>-38.85675048828125</c:v>
                </c:pt>
                <c:pt idx="2">
                  <c:v>5.317047119140625</c:v>
                </c:pt>
                <c:pt idx="3">
                  <c:v>-37.841949462890625</c:v>
                </c:pt>
                <c:pt idx="4">
                  <c:v>7.8274526596069336</c:v>
                </c:pt>
                <c:pt idx="5">
                  <c:v>-16.174413681030273</c:v>
                </c:pt>
                <c:pt idx="6">
                  <c:v>-21.779460906982422</c:v>
                </c:pt>
                <c:pt idx="7">
                  <c:v>9.241694450378418</c:v>
                </c:pt>
                <c:pt idx="8">
                  <c:v>16.220788955688477</c:v>
                </c:pt>
                <c:pt idx="9">
                  <c:v>-22.785663604736328</c:v>
                </c:pt>
                <c:pt idx="10">
                  <c:v>-7.5403976440429688</c:v>
                </c:pt>
                <c:pt idx="11">
                  <c:v>13.221965789794922</c:v>
                </c:pt>
                <c:pt idx="12">
                  <c:v>15.066254615783691</c:v>
                </c:pt>
                <c:pt idx="13">
                  <c:v>-3.8923251628875732</c:v>
                </c:pt>
                <c:pt idx="14">
                  <c:v>15.335094451904297</c:v>
                </c:pt>
                <c:pt idx="15">
                  <c:v>15.520716667175293</c:v>
                </c:pt>
                <c:pt idx="16">
                  <c:v>18.553487777709961</c:v>
                </c:pt>
                <c:pt idx="17">
                  <c:v>29.593605041503906</c:v>
                </c:pt>
                <c:pt idx="18">
                  <c:v>43.199123382568359</c:v>
                </c:pt>
                <c:pt idx="19">
                  <c:v>51.076023101806641</c:v>
                </c:pt>
                <c:pt idx="20">
                  <c:v>47.546867370605469</c:v>
                </c:pt>
                <c:pt idx="21">
                  <c:v>27.823410034179688</c:v>
                </c:pt>
                <c:pt idx="22">
                  <c:v>38.672157287597656</c:v>
                </c:pt>
                <c:pt idx="23">
                  <c:v>33.405532836914063</c:v>
                </c:pt>
                <c:pt idx="24">
                  <c:v>40.7471923828125</c:v>
                </c:pt>
                <c:pt idx="25">
                  <c:v>61.406280517578125</c:v>
                </c:pt>
                <c:pt idx="26">
                  <c:v>82.404747009277344</c:v>
                </c:pt>
                <c:pt idx="27">
                  <c:v>70.697837829589844</c:v>
                </c:pt>
                <c:pt idx="28">
                  <c:v>96.642547607421875</c:v>
                </c:pt>
                <c:pt idx="29">
                  <c:v>99.817298889160156</c:v>
                </c:pt>
                <c:pt idx="30">
                  <c:v>92.939315795898438</c:v>
                </c:pt>
                <c:pt idx="31">
                  <c:v>114.69499969482422</c:v>
                </c:pt>
                <c:pt idx="32">
                  <c:v>109.90178680419922</c:v>
                </c:pt>
                <c:pt idx="33">
                  <c:v>125.73522186279297</c:v>
                </c:pt>
                <c:pt idx="34">
                  <c:v>148.86198425292969</c:v>
                </c:pt>
                <c:pt idx="35">
                  <c:v>122.44699859619141</c:v>
                </c:pt>
                <c:pt idx="36">
                  <c:v>203.84188842773438</c:v>
                </c:pt>
                <c:pt idx="37">
                  <c:v>330.14041137695313</c:v>
                </c:pt>
              </c:numCache>
            </c:numRef>
          </c:val>
          <c:extLst>
            <c:ext xmlns:c16="http://schemas.microsoft.com/office/drawing/2014/chart" uri="{C3380CC4-5D6E-409C-BE32-E72D297353CC}">
              <c16:uniqueId val="{00000000-0F3B-4E68-B6C9-73D4ED0CE633}"/>
            </c:ext>
          </c:extLst>
        </c:ser>
        <c:ser>
          <c:idx val="2"/>
          <c:order val="1"/>
          <c:tx>
            <c:strRef>
              <c:f>'Figure 1.4.'!$V$2</c:f>
              <c:strCache>
                <c:ptCount val="1"/>
                <c:pt idx="0">
                  <c:v>Healthcare </c:v>
                </c:pt>
              </c:strCache>
            </c:strRef>
          </c:tx>
          <c:spPr>
            <a:solidFill>
              <a:srgbClr val="C00000">
                <a:alpha val="30000"/>
              </a:srgbClr>
            </a:solidFill>
            <a:ln>
              <a:noFill/>
            </a:ln>
            <a:effectLst/>
          </c:spPr>
          <c:invertIfNegative val="0"/>
          <c:cat>
            <c:strRef>
              <c:f>'Figure 1.4.'!$S$37:$S$74</c:f>
              <c:strCache>
                <c:ptCount val="38"/>
                <c:pt idx="0">
                  <c:v>IND</c:v>
                </c:pt>
                <c:pt idx="1">
                  <c:v>HRV</c:v>
                </c:pt>
                <c:pt idx="2">
                  <c:v>PAK</c:v>
                </c:pt>
                <c:pt idx="3">
                  <c:v>COL</c:v>
                </c:pt>
                <c:pt idx="4">
                  <c:v>PHL</c:v>
                </c:pt>
                <c:pt idx="5">
                  <c:v>ROM</c:v>
                </c:pt>
                <c:pt idx="6">
                  <c:v>HUN</c:v>
                </c:pt>
                <c:pt idx="7">
                  <c:v>IDN</c:v>
                </c:pt>
                <c:pt idx="8">
                  <c:v>AGO</c:v>
                </c:pt>
                <c:pt idx="9">
                  <c:v>CHL</c:v>
                </c:pt>
                <c:pt idx="10">
                  <c:v>POL</c:v>
                </c:pt>
                <c:pt idx="11">
                  <c:v>ZAF</c:v>
                </c:pt>
                <c:pt idx="12">
                  <c:v>DOM</c:v>
                </c:pt>
                <c:pt idx="13">
                  <c:v>URY</c:v>
                </c:pt>
                <c:pt idx="14">
                  <c:v>PER</c:v>
                </c:pt>
                <c:pt idx="15">
                  <c:v>TUR</c:v>
                </c:pt>
                <c:pt idx="16">
                  <c:v>MEX</c:v>
                </c:pt>
                <c:pt idx="17">
                  <c:v>ARE</c:v>
                </c:pt>
                <c:pt idx="18">
                  <c:v>LKA</c:v>
                </c:pt>
                <c:pt idx="19">
                  <c:v>EGY</c:v>
                </c:pt>
                <c:pt idx="20">
                  <c:v>KAZ</c:v>
                </c:pt>
                <c:pt idx="21">
                  <c:v>OMN</c:v>
                </c:pt>
                <c:pt idx="22">
                  <c:v>QAT</c:v>
                </c:pt>
                <c:pt idx="23">
                  <c:v>ECU</c:v>
                </c:pt>
                <c:pt idx="24">
                  <c:v>ARG</c:v>
                </c:pt>
                <c:pt idx="25">
                  <c:v>MAR</c:v>
                </c:pt>
                <c:pt idx="26">
                  <c:v>MYS</c:v>
                </c:pt>
                <c:pt idx="27">
                  <c:v>CHN</c:v>
                </c:pt>
                <c:pt idx="28">
                  <c:v>RUS</c:v>
                </c:pt>
                <c:pt idx="29">
                  <c:v>UKR</c:v>
                </c:pt>
                <c:pt idx="30">
                  <c:v>SAU</c:v>
                </c:pt>
                <c:pt idx="31">
                  <c:v>BLR</c:v>
                </c:pt>
                <c:pt idx="32">
                  <c:v>IRN</c:v>
                </c:pt>
                <c:pt idx="33">
                  <c:v>THA</c:v>
                </c:pt>
                <c:pt idx="34">
                  <c:v>AZE</c:v>
                </c:pt>
                <c:pt idx="35">
                  <c:v>DZA</c:v>
                </c:pt>
                <c:pt idx="36">
                  <c:v>BRA</c:v>
                </c:pt>
                <c:pt idx="37">
                  <c:v>KWT</c:v>
                </c:pt>
              </c:strCache>
            </c:strRef>
          </c:cat>
          <c:val>
            <c:numRef>
              <c:f>'Figure 1.4.'!$V$37:$V$74</c:f>
              <c:numCache>
                <c:formatCode>0.0</c:formatCode>
                <c:ptCount val="38"/>
                <c:pt idx="0">
                  <c:v>8.9586181640625</c:v>
                </c:pt>
                <c:pt idx="1">
                  <c:v>45.505733489990234</c:v>
                </c:pt>
                <c:pt idx="2">
                  <c:v>4.8725323677062988</c:v>
                </c:pt>
                <c:pt idx="3">
                  <c:v>48.390377044677734</c:v>
                </c:pt>
                <c:pt idx="4">
                  <c:v>8.795710563659668</c:v>
                </c:pt>
                <c:pt idx="5">
                  <c:v>33.59930419921875</c:v>
                </c:pt>
                <c:pt idx="6">
                  <c:v>40.127506256103516</c:v>
                </c:pt>
                <c:pt idx="7">
                  <c:v>10.299480438232422</c:v>
                </c:pt>
                <c:pt idx="8">
                  <c:v>7.7247953414916992</c:v>
                </c:pt>
                <c:pt idx="9">
                  <c:v>53.268817901611328</c:v>
                </c:pt>
                <c:pt idx="10">
                  <c:v>40.013992309570313</c:v>
                </c:pt>
                <c:pt idx="11">
                  <c:v>26.830362319946289</c:v>
                </c:pt>
                <c:pt idx="12">
                  <c:v>26.932540893554688</c:v>
                </c:pt>
                <c:pt idx="13">
                  <c:v>47.674610137939453</c:v>
                </c:pt>
                <c:pt idx="14">
                  <c:v>30.783952713012695</c:v>
                </c:pt>
                <c:pt idx="15">
                  <c:v>33.602298736572266</c:v>
                </c:pt>
                <c:pt idx="16">
                  <c:v>31.055858612060547</c:v>
                </c:pt>
                <c:pt idx="17">
                  <c:v>28.196884155273438</c:v>
                </c:pt>
                <c:pt idx="18">
                  <c:v>14.796146392822266</c:v>
                </c:pt>
                <c:pt idx="19">
                  <c:v>8.6733436584472656</c:v>
                </c:pt>
                <c:pt idx="20">
                  <c:v>14.869358062744141</c:v>
                </c:pt>
                <c:pt idx="21">
                  <c:v>36.558578491210938</c:v>
                </c:pt>
                <c:pt idx="22">
                  <c:v>27.479831695556641</c:v>
                </c:pt>
                <c:pt idx="23">
                  <c:v>39.901718139648438</c:v>
                </c:pt>
                <c:pt idx="24">
                  <c:v>37.129966735839844</c:v>
                </c:pt>
                <c:pt idx="25">
                  <c:v>22.585891723632813</c:v>
                </c:pt>
                <c:pt idx="26">
                  <c:v>19.500980377197266</c:v>
                </c:pt>
                <c:pt idx="27">
                  <c:v>31.861114501953125</c:v>
                </c:pt>
                <c:pt idx="28">
                  <c:v>24.206304550170898</c:v>
                </c:pt>
                <c:pt idx="29">
                  <c:v>21.045927047729492</c:v>
                </c:pt>
                <c:pt idx="30">
                  <c:v>38.859573364257813</c:v>
                </c:pt>
                <c:pt idx="31">
                  <c:v>27.637826919555664</c:v>
                </c:pt>
                <c:pt idx="32">
                  <c:v>43.005115509033203</c:v>
                </c:pt>
                <c:pt idx="33">
                  <c:v>28.664606094360352</c:v>
                </c:pt>
                <c:pt idx="34">
                  <c:v>11.720790863037109</c:v>
                </c:pt>
                <c:pt idx="35">
                  <c:v>44.441570281982422</c:v>
                </c:pt>
                <c:pt idx="36">
                  <c:v>44.226993560791016</c:v>
                </c:pt>
                <c:pt idx="37">
                  <c:v>31.170534133911133</c:v>
                </c:pt>
              </c:numCache>
            </c:numRef>
          </c:val>
          <c:extLst>
            <c:ext xmlns:c16="http://schemas.microsoft.com/office/drawing/2014/chart" uri="{C3380CC4-5D6E-409C-BE32-E72D297353CC}">
              <c16:uniqueId val="{00000001-0F3B-4E68-B6C9-73D4ED0CE633}"/>
            </c:ext>
          </c:extLst>
        </c:ser>
        <c:dLbls>
          <c:showLegendKey val="0"/>
          <c:showVal val="0"/>
          <c:showCatName val="0"/>
          <c:showSerName val="0"/>
          <c:showPercent val="0"/>
          <c:showBubbleSize val="0"/>
        </c:dLbls>
        <c:gapWidth val="150"/>
        <c:overlap val="100"/>
        <c:axId val="113515711"/>
        <c:axId val="199229359"/>
      </c:barChart>
      <c:scatterChart>
        <c:scatterStyle val="lineMarker"/>
        <c:varyColors val="0"/>
        <c:ser>
          <c:idx val="0"/>
          <c:order val="2"/>
          <c:tx>
            <c:strRef>
              <c:f>'Figure 1.4.'!$W$2</c:f>
              <c:strCache>
                <c:ptCount val="1"/>
                <c:pt idx="0">
                  <c:v>Total net</c:v>
                </c:pt>
              </c:strCache>
            </c:strRef>
          </c:tx>
          <c:spPr>
            <a:ln w="25400" cap="rnd">
              <a:noFill/>
              <a:round/>
            </a:ln>
            <a:effectLst/>
          </c:spPr>
          <c:marker>
            <c:symbol val="diamond"/>
            <c:size val="6"/>
            <c:spPr>
              <a:solidFill>
                <a:schemeClr val="tx1"/>
              </a:solidFill>
              <a:ln w="9525">
                <a:solidFill>
                  <a:schemeClr val="bg1"/>
                </a:solidFill>
              </a:ln>
              <a:effectLst/>
            </c:spPr>
          </c:marker>
          <c:xVal>
            <c:numRef>
              <c:f>'Figure 1.4.'!$W$37:$W$74</c:f>
              <c:numCache>
                <c:formatCode>0.00</c:formatCode>
                <c:ptCount val="38"/>
                <c:pt idx="0">
                  <c:v>3.2891664505004883</c:v>
                </c:pt>
                <c:pt idx="1">
                  <c:v>6.6489830017089844</c:v>
                </c:pt>
                <c:pt idx="2">
                  <c:v>10.189579486846924</c:v>
                </c:pt>
                <c:pt idx="3">
                  <c:v>10.548427581787109</c:v>
                </c:pt>
                <c:pt idx="4">
                  <c:v>16.623163223266602</c:v>
                </c:pt>
                <c:pt idx="5">
                  <c:v>17.424890518188477</c:v>
                </c:pt>
                <c:pt idx="6">
                  <c:v>18.348045349121094</c:v>
                </c:pt>
                <c:pt idx="7">
                  <c:v>19.54117488861084</c:v>
                </c:pt>
                <c:pt idx="8">
                  <c:v>23.945584297180176</c:v>
                </c:pt>
                <c:pt idx="9">
                  <c:v>30.483154296875</c:v>
                </c:pt>
                <c:pt idx="10">
                  <c:v>32.473594665527344</c:v>
                </c:pt>
                <c:pt idx="11">
                  <c:v>40.052328109741211</c:v>
                </c:pt>
                <c:pt idx="12">
                  <c:v>41.998795509338379</c:v>
                </c:pt>
                <c:pt idx="13">
                  <c:v>43.78228497505188</c:v>
                </c:pt>
                <c:pt idx="14">
                  <c:v>46.119047164916992</c:v>
                </c:pt>
                <c:pt idx="15">
                  <c:v>49.123015403747559</c:v>
                </c:pt>
                <c:pt idx="16">
                  <c:v>49.609346389770508</c:v>
                </c:pt>
                <c:pt idx="17">
                  <c:v>57.790489196777344</c:v>
                </c:pt>
                <c:pt idx="18">
                  <c:v>57.995269775390625</c:v>
                </c:pt>
                <c:pt idx="19">
                  <c:v>59.749366760253906</c:v>
                </c:pt>
                <c:pt idx="20">
                  <c:v>62.416225433349609</c:v>
                </c:pt>
                <c:pt idx="21">
                  <c:v>64.381988525390625</c:v>
                </c:pt>
                <c:pt idx="22">
                  <c:v>66.151988983154297</c:v>
                </c:pt>
                <c:pt idx="23">
                  <c:v>73.3072509765625</c:v>
                </c:pt>
                <c:pt idx="24">
                  <c:v>77.877159118652344</c:v>
                </c:pt>
                <c:pt idx="25">
                  <c:v>83.992172241210938</c:v>
                </c:pt>
                <c:pt idx="26">
                  <c:v>101.90572738647461</c:v>
                </c:pt>
                <c:pt idx="27">
                  <c:v>102.55895233154297</c:v>
                </c:pt>
                <c:pt idx="28">
                  <c:v>120.84885215759277</c:v>
                </c:pt>
                <c:pt idx="29">
                  <c:v>120.86322593688965</c:v>
                </c:pt>
                <c:pt idx="30">
                  <c:v>131.79888916015625</c:v>
                </c:pt>
                <c:pt idx="31">
                  <c:v>142.33282661437988</c:v>
                </c:pt>
                <c:pt idx="32">
                  <c:v>152.90690231323242</c:v>
                </c:pt>
                <c:pt idx="33">
                  <c:v>154.39982795715332</c:v>
                </c:pt>
                <c:pt idx="34">
                  <c:v>160.5827751159668</c:v>
                </c:pt>
                <c:pt idx="35">
                  <c:v>166.88856887817383</c:v>
                </c:pt>
                <c:pt idx="36">
                  <c:v>248.06888198852539</c:v>
                </c:pt>
                <c:pt idx="37">
                  <c:v>361.31094551086426</c:v>
                </c:pt>
              </c:numCache>
            </c:numRef>
          </c:xVal>
          <c:yVal>
            <c:numRef>
              <c:f>'Figure 1.4.'!$X$37:$X$74</c:f>
              <c:numCache>
                <c:formatCode>0.00</c:formatCode>
                <c:ptCount val="38"/>
                <c:pt idx="0">
                  <c:v>0.5</c:v>
                </c:pt>
                <c:pt idx="1">
                  <c:v>1.5</c:v>
                </c:pt>
                <c:pt idx="2">
                  <c:v>2.5</c:v>
                </c:pt>
                <c:pt idx="3">
                  <c:v>3.5</c:v>
                </c:pt>
                <c:pt idx="4">
                  <c:v>4.5</c:v>
                </c:pt>
                <c:pt idx="5">
                  <c:v>5.5</c:v>
                </c:pt>
                <c:pt idx="6">
                  <c:v>6.5</c:v>
                </c:pt>
                <c:pt idx="7">
                  <c:v>7.5</c:v>
                </c:pt>
                <c:pt idx="8">
                  <c:v>8.5</c:v>
                </c:pt>
                <c:pt idx="9">
                  <c:v>9.5</c:v>
                </c:pt>
                <c:pt idx="10">
                  <c:v>10.5</c:v>
                </c:pt>
                <c:pt idx="11">
                  <c:v>11.5</c:v>
                </c:pt>
                <c:pt idx="12">
                  <c:v>12.5</c:v>
                </c:pt>
                <c:pt idx="13">
                  <c:v>13.5</c:v>
                </c:pt>
                <c:pt idx="14">
                  <c:v>14.5</c:v>
                </c:pt>
                <c:pt idx="15">
                  <c:v>15.5</c:v>
                </c:pt>
                <c:pt idx="16">
                  <c:v>16.5</c:v>
                </c:pt>
                <c:pt idx="17">
                  <c:v>17.5</c:v>
                </c:pt>
                <c:pt idx="18">
                  <c:v>18.5</c:v>
                </c:pt>
                <c:pt idx="19">
                  <c:v>19.5</c:v>
                </c:pt>
                <c:pt idx="20">
                  <c:v>20.5</c:v>
                </c:pt>
                <c:pt idx="21">
                  <c:v>21.5</c:v>
                </c:pt>
                <c:pt idx="22">
                  <c:v>22.5</c:v>
                </c:pt>
                <c:pt idx="23">
                  <c:v>23.5</c:v>
                </c:pt>
                <c:pt idx="24">
                  <c:v>24.5</c:v>
                </c:pt>
                <c:pt idx="25">
                  <c:v>25.5</c:v>
                </c:pt>
                <c:pt idx="26">
                  <c:v>26.5</c:v>
                </c:pt>
                <c:pt idx="27">
                  <c:v>27.5</c:v>
                </c:pt>
                <c:pt idx="28">
                  <c:v>28.5</c:v>
                </c:pt>
                <c:pt idx="29">
                  <c:v>29.5</c:v>
                </c:pt>
                <c:pt idx="30">
                  <c:v>30.5</c:v>
                </c:pt>
                <c:pt idx="31">
                  <c:v>31.5</c:v>
                </c:pt>
                <c:pt idx="32">
                  <c:v>32.5</c:v>
                </c:pt>
                <c:pt idx="33">
                  <c:v>33.5</c:v>
                </c:pt>
                <c:pt idx="34">
                  <c:v>34.5</c:v>
                </c:pt>
                <c:pt idx="35">
                  <c:v>35.5</c:v>
                </c:pt>
                <c:pt idx="36">
                  <c:v>36.5</c:v>
                </c:pt>
                <c:pt idx="37">
                  <c:v>37.5</c:v>
                </c:pt>
              </c:numCache>
            </c:numRef>
          </c:yVal>
          <c:smooth val="0"/>
          <c:extLst>
            <c:ext xmlns:c16="http://schemas.microsoft.com/office/drawing/2014/chart" uri="{C3380CC4-5D6E-409C-BE32-E72D297353CC}">
              <c16:uniqueId val="{00000002-0F3B-4E68-B6C9-73D4ED0CE633}"/>
            </c:ext>
          </c:extLst>
        </c:ser>
        <c:dLbls>
          <c:showLegendKey val="0"/>
          <c:showVal val="0"/>
          <c:showCatName val="0"/>
          <c:showSerName val="0"/>
          <c:showPercent val="0"/>
          <c:showBubbleSize val="0"/>
        </c:dLbls>
        <c:axId val="433525519"/>
        <c:axId val="433522927"/>
      </c:scatterChart>
      <c:catAx>
        <c:axId val="11351571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99229359"/>
        <c:crosses val="autoZero"/>
        <c:auto val="1"/>
        <c:lblAlgn val="ctr"/>
        <c:lblOffset val="100"/>
        <c:tickLblSkip val="1"/>
        <c:noMultiLvlLbl val="0"/>
      </c:catAx>
      <c:valAx>
        <c:axId val="199229359"/>
        <c:scaling>
          <c:orientation val="minMax"/>
          <c:min val="-50"/>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13515711"/>
        <c:crosses val="autoZero"/>
        <c:crossBetween val="between"/>
      </c:valAx>
      <c:valAx>
        <c:axId val="433522927"/>
        <c:scaling>
          <c:orientation val="minMax"/>
          <c:max val="38"/>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25519"/>
        <c:crosses val="max"/>
        <c:crossBetween val="midCat"/>
      </c:valAx>
      <c:valAx>
        <c:axId val="433525519"/>
        <c:scaling>
          <c:orientation val="minMax"/>
        </c:scaling>
        <c:delete val="1"/>
        <c:axPos val="b"/>
        <c:numFmt formatCode="0.00" sourceLinked="1"/>
        <c:majorTickMark val="out"/>
        <c:minorTickMark val="none"/>
        <c:tickLblPos val="nextTo"/>
        <c:crossAx val="433522927"/>
        <c:crosses val="autoZero"/>
        <c:crossBetween val="midCat"/>
      </c:valAx>
      <c:spPr>
        <a:noFill/>
        <a:ln>
          <a:solidFill>
            <a:schemeClr val="bg1">
              <a:lumMod val="65000"/>
            </a:schemeClr>
          </a:solidFill>
        </a:ln>
        <a:effectLst/>
      </c:spPr>
    </c:plotArea>
    <c:legend>
      <c:legendPos val="r"/>
      <c:layout>
        <c:manualLayout>
          <c:xMode val="edge"/>
          <c:yMode val="edge"/>
          <c:x val="0.65696279184110251"/>
          <c:y val="0.46671269171922236"/>
          <c:w val="0.23924551787300996"/>
          <c:h val="0.1920789640631414"/>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358705161854761E-2"/>
          <c:y val="5.0925925925925923E-2"/>
          <c:w val="0.92494204106839595"/>
          <c:h val="0.8658293833273929"/>
        </c:manualLayout>
      </c:layout>
      <c:barChart>
        <c:barDir val="col"/>
        <c:grouping val="stacked"/>
        <c:varyColors val="0"/>
        <c:ser>
          <c:idx val="0"/>
          <c:order val="0"/>
          <c:tx>
            <c:strRef>
              <c:f>'Figure 1.5.'!$S$8</c:f>
              <c:strCache>
                <c:ptCount val="1"/>
                <c:pt idx="0">
                  <c:v>2016</c:v>
                </c:pt>
              </c:strCache>
            </c:strRef>
          </c:tx>
          <c:spPr>
            <a:solidFill>
              <a:schemeClr val="accent3">
                <a:lumMod val="75000"/>
                <a:alpha val="30000"/>
              </a:schemeClr>
            </a:solidFill>
            <a:ln>
              <a:noFill/>
            </a:ln>
            <a:effectLst/>
          </c:spPr>
          <c:invertIfNegative val="0"/>
          <c:dLbls>
            <c:delete val="1"/>
          </c:dLbls>
          <c:cat>
            <c:strRef>
              <c:f>'Figure 1.5.'!$R$9:$R$13</c:f>
              <c:strCache>
                <c:ptCount val="5"/>
                <c:pt idx="0">
                  <c:v>Health</c:v>
                </c:pt>
                <c:pt idx="1">
                  <c:v>Education</c:v>
                </c:pt>
                <c:pt idx="2">
                  <c:v>Energy 1</c:v>
                </c:pt>
                <c:pt idx="3">
                  <c:v>Transport 2  </c:v>
                </c:pt>
                <c:pt idx="4">
                  <c:v>Water</c:v>
                </c:pt>
              </c:strCache>
            </c:strRef>
          </c:cat>
          <c:val>
            <c:numRef>
              <c:f>'Figure 1.5.'!$S$9:$S$13</c:f>
              <c:numCache>
                <c:formatCode>General</c:formatCode>
                <c:ptCount val="5"/>
                <c:pt idx="0">
                  <c:v>0.9</c:v>
                </c:pt>
                <c:pt idx="1">
                  <c:v>2.2999999999999998</c:v>
                </c:pt>
                <c:pt idx="2">
                  <c:v>0.4</c:v>
                </c:pt>
                <c:pt idx="3">
                  <c:v>0.9</c:v>
                </c:pt>
                <c:pt idx="4">
                  <c:v>0.4</c:v>
                </c:pt>
              </c:numCache>
            </c:numRef>
          </c:val>
          <c:extLst>
            <c:ext xmlns:c16="http://schemas.microsoft.com/office/drawing/2014/chart" uri="{C3380CC4-5D6E-409C-BE32-E72D297353CC}">
              <c16:uniqueId val="{00000000-2046-412D-8A1D-2DA6E8100C8B}"/>
            </c:ext>
          </c:extLst>
        </c:ser>
        <c:ser>
          <c:idx val="1"/>
          <c:order val="1"/>
          <c:tx>
            <c:strRef>
              <c:f>'Figure 1.5.'!$T$8</c:f>
              <c:strCache>
                <c:ptCount val="1"/>
                <c:pt idx="0">
                  <c:v>2030</c:v>
                </c:pt>
              </c:strCache>
            </c:strRef>
          </c:tx>
          <c:spPr>
            <a:solidFill>
              <a:schemeClr val="accent3">
                <a:lumMod val="50000"/>
              </a:schemeClr>
            </a:solidFill>
            <a:ln>
              <a:noFill/>
            </a:ln>
            <a:effectLst/>
          </c:spPr>
          <c:invertIfNegative val="0"/>
          <c:dLbls>
            <c:delete val="1"/>
          </c:dLbls>
          <c:cat>
            <c:strRef>
              <c:f>'Figure 1.5.'!$R$9:$R$13</c:f>
              <c:strCache>
                <c:ptCount val="5"/>
                <c:pt idx="0">
                  <c:v>Health</c:v>
                </c:pt>
                <c:pt idx="1">
                  <c:v>Education</c:v>
                </c:pt>
                <c:pt idx="2">
                  <c:v>Energy 1</c:v>
                </c:pt>
                <c:pt idx="3">
                  <c:v>Transport 2  </c:v>
                </c:pt>
                <c:pt idx="4">
                  <c:v>Water</c:v>
                </c:pt>
              </c:strCache>
            </c:strRef>
          </c:cat>
          <c:val>
            <c:numRef>
              <c:f>'Figure 1.5.'!$T$9:$T$13</c:f>
              <c:numCache>
                <c:formatCode>General</c:formatCode>
                <c:ptCount val="5"/>
                <c:pt idx="0">
                  <c:v>4.5999999999999996</c:v>
                </c:pt>
                <c:pt idx="1">
                  <c:v>3.7</c:v>
                </c:pt>
                <c:pt idx="2">
                  <c:v>1.7</c:v>
                </c:pt>
                <c:pt idx="3">
                  <c:v>3.8</c:v>
                </c:pt>
                <c:pt idx="4">
                  <c:v>1.6</c:v>
                </c:pt>
              </c:numCache>
            </c:numRef>
          </c:val>
          <c:extLst>
            <c:ext xmlns:c16="http://schemas.microsoft.com/office/drawing/2014/chart" uri="{C3380CC4-5D6E-409C-BE32-E72D297353CC}">
              <c16:uniqueId val="{00000001-2046-412D-8A1D-2DA6E8100C8B}"/>
            </c:ext>
          </c:extLst>
        </c:ser>
        <c:dLbls>
          <c:dLblPos val="inEnd"/>
          <c:showLegendKey val="0"/>
          <c:showVal val="1"/>
          <c:showCatName val="0"/>
          <c:showSerName val="0"/>
          <c:showPercent val="0"/>
          <c:showBubbleSize val="0"/>
        </c:dLbls>
        <c:gapWidth val="50"/>
        <c:overlap val="100"/>
        <c:axId val="66692912"/>
        <c:axId val="434955199"/>
      </c:barChart>
      <c:catAx>
        <c:axId val="666929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434955199"/>
        <c:crosses val="autoZero"/>
        <c:auto val="1"/>
        <c:lblAlgn val="ctr"/>
        <c:lblOffset val="100"/>
        <c:tickLblSkip val="1"/>
        <c:noMultiLvlLbl val="0"/>
      </c:catAx>
      <c:valAx>
        <c:axId val="434955199"/>
        <c:scaling>
          <c:orientation val="minMax"/>
        </c:scaling>
        <c:delete val="0"/>
        <c:axPos val="l"/>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66692912"/>
        <c:crosses val="autoZero"/>
        <c:crossBetween val="between"/>
      </c:valAx>
      <c:spPr>
        <a:noFill/>
        <a:ln w="9525">
          <a:solidFill>
            <a:schemeClr val="bg1">
              <a:lumMod val="65000"/>
            </a:schemeClr>
          </a:solidFill>
        </a:ln>
        <a:effectLst/>
      </c:spPr>
    </c:plotArea>
    <c:legend>
      <c:legendPos val="r"/>
      <c:layout>
        <c:manualLayout>
          <c:xMode val="edge"/>
          <c:yMode val="edge"/>
          <c:x val="0.77134587343248762"/>
          <c:y val="0.12862228636398731"/>
          <c:w val="0.16479111986001752"/>
          <c:h val="0.15625109361329836"/>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358705161854761E-2"/>
          <c:y val="5.0925925925925923E-2"/>
          <c:w val="0.92494204106839595"/>
          <c:h val="0.8658293833273929"/>
        </c:manualLayout>
      </c:layout>
      <c:barChart>
        <c:barDir val="col"/>
        <c:grouping val="stacked"/>
        <c:varyColors val="0"/>
        <c:ser>
          <c:idx val="0"/>
          <c:order val="0"/>
          <c:tx>
            <c:strRef>
              <c:f>'Figure 1.5.'!$U$8</c:f>
              <c:strCache>
                <c:ptCount val="1"/>
                <c:pt idx="0">
                  <c:v>2016</c:v>
                </c:pt>
              </c:strCache>
            </c:strRef>
          </c:tx>
          <c:spPr>
            <a:solidFill>
              <a:srgbClr val="C00000">
                <a:alpha val="30000"/>
              </a:srgbClr>
            </a:solidFill>
            <a:ln>
              <a:noFill/>
            </a:ln>
            <a:effectLst/>
          </c:spPr>
          <c:invertIfNegative val="0"/>
          <c:dLbls>
            <c:delete val="1"/>
          </c:dLbls>
          <c:cat>
            <c:strRef>
              <c:f>'Figure 1.5.'!$R$9:$R$13</c:f>
              <c:strCache>
                <c:ptCount val="5"/>
                <c:pt idx="0">
                  <c:v>Health</c:v>
                </c:pt>
                <c:pt idx="1">
                  <c:v>Education</c:v>
                </c:pt>
                <c:pt idx="2">
                  <c:v>Energy 1</c:v>
                </c:pt>
                <c:pt idx="3">
                  <c:v>Transport 2  </c:v>
                </c:pt>
                <c:pt idx="4">
                  <c:v>Water</c:v>
                </c:pt>
              </c:strCache>
            </c:strRef>
          </c:cat>
          <c:val>
            <c:numRef>
              <c:f>'Figure 1.5.'!$U$9:$U$13</c:f>
              <c:numCache>
                <c:formatCode>General</c:formatCode>
                <c:ptCount val="5"/>
                <c:pt idx="0">
                  <c:v>2.2999999999999998</c:v>
                </c:pt>
                <c:pt idx="1">
                  <c:v>3.2</c:v>
                </c:pt>
                <c:pt idx="2">
                  <c:v>0.2</c:v>
                </c:pt>
                <c:pt idx="3">
                  <c:v>1.5</c:v>
                </c:pt>
                <c:pt idx="4">
                  <c:v>0.1</c:v>
                </c:pt>
              </c:numCache>
            </c:numRef>
          </c:val>
          <c:extLst>
            <c:ext xmlns:c16="http://schemas.microsoft.com/office/drawing/2014/chart" uri="{C3380CC4-5D6E-409C-BE32-E72D297353CC}">
              <c16:uniqueId val="{00000000-F921-4373-881B-7FB49098AB64}"/>
            </c:ext>
          </c:extLst>
        </c:ser>
        <c:ser>
          <c:idx val="1"/>
          <c:order val="1"/>
          <c:tx>
            <c:strRef>
              <c:f>'Figure 1.5.'!$V$8</c:f>
              <c:strCache>
                <c:ptCount val="1"/>
                <c:pt idx="0">
                  <c:v>2030</c:v>
                </c:pt>
              </c:strCache>
            </c:strRef>
          </c:tx>
          <c:spPr>
            <a:solidFill>
              <a:srgbClr val="C00000"/>
            </a:solidFill>
            <a:ln>
              <a:noFill/>
            </a:ln>
            <a:effectLst/>
          </c:spPr>
          <c:invertIfNegative val="0"/>
          <c:dLbls>
            <c:delete val="1"/>
          </c:dLbls>
          <c:cat>
            <c:strRef>
              <c:f>'Figure 1.5.'!$R$9:$R$13</c:f>
              <c:strCache>
                <c:ptCount val="5"/>
                <c:pt idx="0">
                  <c:v>Health</c:v>
                </c:pt>
                <c:pt idx="1">
                  <c:v>Education</c:v>
                </c:pt>
                <c:pt idx="2">
                  <c:v>Energy 1</c:v>
                </c:pt>
                <c:pt idx="3">
                  <c:v>Transport 2  </c:v>
                </c:pt>
                <c:pt idx="4">
                  <c:v>Water</c:v>
                </c:pt>
              </c:strCache>
            </c:strRef>
          </c:cat>
          <c:val>
            <c:numRef>
              <c:f>'Figure 1.5.'!$V$9:$V$13</c:f>
              <c:numCache>
                <c:formatCode>General</c:formatCode>
                <c:ptCount val="5"/>
                <c:pt idx="0">
                  <c:v>1.7</c:v>
                </c:pt>
                <c:pt idx="1">
                  <c:v>0.3</c:v>
                </c:pt>
                <c:pt idx="2">
                  <c:v>0.9</c:v>
                </c:pt>
                <c:pt idx="3">
                  <c:v>1</c:v>
                </c:pt>
                <c:pt idx="4">
                  <c:v>0.2</c:v>
                </c:pt>
              </c:numCache>
            </c:numRef>
          </c:val>
          <c:extLst>
            <c:ext xmlns:c16="http://schemas.microsoft.com/office/drawing/2014/chart" uri="{C3380CC4-5D6E-409C-BE32-E72D297353CC}">
              <c16:uniqueId val="{00000001-F921-4373-881B-7FB49098AB64}"/>
            </c:ext>
          </c:extLst>
        </c:ser>
        <c:dLbls>
          <c:dLblPos val="inEnd"/>
          <c:showLegendKey val="0"/>
          <c:showVal val="1"/>
          <c:showCatName val="0"/>
          <c:showSerName val="0"/>
          <c:showPercent val="0"/>
          <c:showBubbleSize val="0"/>
        </c:dLbls>
        <c:gapWidth val="50"/>
        <c:overlap val="100"/>
        <c:axId val="66692912"/>
        <c:axId val="434955199"/>
      </c:barChart>
      <c:catAx>
        <c:axId val="666929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434955199"/>
        <c:crosses val="autoZero"/>
        <c:auto val="1"/>
        <c:lblAlgn val="ctr"/>
        <c:lblOffset val="100"/>
        <c:tickLblSkip val="1"/>
        <c:noMultiLvlLbl val="0"/>
      </c:catAx>
      <c:valAx>
        <c:axId val="434955199"/>
        <c:scaling>
          <c:orientation val="minMax"/>
          <c:max val="7"/>
        </c:scaling>
        <c:delete val="0"/>
        <c:axPos val="l"/>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66692912"/>
        <c:crosses val="autoZero"/>
        <c:crossBetween val="between"/>
      </c:valAx>
      <c:spPr>
        <a:noFill/>
        <a:ln w="9525">
          <a:solidFill>
            <a:schemeClr val="bg1">
              <a:lumMod val="65000"/>
            </a:schemeClr>
          </a:solidFill>
        </a:ln>
        <a:effectLst/>
      </c:spPr>
    </c:plotArea>
    <c:legend>
      <c:legendPos val="r"/>
      <c:layout>
        <c:manualLayout>
          <c:xMode val="edge"/>
          <c:yMode val="edge"/>
          <c:x val="0.76892607174103234"/>
          <c:y val="0.1286224117818606"/>
          <c:w val="0.13841890857392827"/>
          <c:h val="0.15378536016331293"/>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90660542432196"/>
          <c:y val="5.0925925925925923E-2"/>
          <c:w val="0.84915974044911058"/>
          <c:h val="0.80959900845727617"/>
        </c:manualLayout>
      </c:layout>
      <c:lineChart>
        <c:grouping val="standard"/>
        <c:varyColors val="0"/>
        <c:ser>
          <c:idx val="0"/>
          <c:order val="0"/>
          <c:tx>
            <c:v>AEs</c:v>
          </c:tx>
          <c:spPr>
            <a:ln w="28575" cap="rnd">
              <a:solidFill>
                <a:srgbClr val="002060"/>
              </a:solidFill>
              <a:round/>
            </a:ln>
            <a:effectLst/>
          </c:spPr>
          <c:marker>
            <c:symbol val="none"/>
          </c:marker>
          <c:cat>
            <c:numRef>
              <c:f>'Figure 1.6.'!$V$7:$V$21</c:f>
              <c:numCache>
                <c:formatCode>General</c:formatCode>
                <c:ptCount val="1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numCache>
            </c:numRef>
          </c:cat>
          <c:val>
            <c:numRef>
              <c:f>'Figure 1.6.'!$W$7:$W$21</c:f>
              <c:numCache>
                <c:formatCode>0.0</c:formatCode>
                <c:ptCount val="15"/>
                <c:pt idx="0">
                  <c:v>19.440000000000001</c:v>
                </c:pt>
                <c:pt idx="1">
                  <c:v>19.57</c:v>
                </c:pt>
                <c:pt idx="2">
                  <c:v>19.87</c:v>
                </c:pt>
                <c:pt idx="3">
                  <c:v>20.72</c:v>
                </c:pt>
                <c:pt idx="4">
                  <c:v>21.04</c:v>
                </c:pt>
                <c:pt idx="5">
                  <c:v>21.74</c:v>
                </c:pt>
                <c:pt idx="6">
                  <c:v>22.33</c:v>
                </c:pt>
                <c:pt idx="7">
                  <c:v>22.38</c:v>
                </c:pt>
                <c:pt idx="8">
                  <c:v>22.37</c:v>
                </c:pt>
                <c:pt idx="9">
                  <c:v>22.73</c:v>
                </c:pt>
                <c:pt idx="10">
                  <c:v>22.73</c:v>
                </c:pt>
                <c:pt idx="11">
                  <c:v>22.86</c:v>
                </c:pt>
                <c:pt idx="12">
                  <c:v>22.62</c:v>
                </c:pt>
                <c:pt idx="13">
                  <c:v>22.68</c:v>
                </c:pt>
                <c:pt idx="14">
                  <c:v>23.05</c:v>
                </c:pt>
              </c:numCache>
            </c:numRef>
          </c:val>
          <c:smooth val="0"/>
          <c:extLst>
            <c:ext xmlns:c16="http://schemas.microsoft.com/office/drawing/2014/chart" uri="{C3380CC4-5D6E-409C-BE32-E72D297353CC}">
              <c16:uniqueId val="{00000000-31FB-4285-BD1E-FCC4586DA317}"/>
            </c:ext>
          </c:extLst>
        </c:ser>
        <c:ser>
          <c:idx val="1"/>
          <c:order val="1"/>
          <c:tx>
            <c:strRef>
              <c:f>'Figure 1.6.'!$X$6</c:f>
              <c:strCache>
                <c:ptCount val="1"/>
                <c:pt idx="0">
                  <c:v>AEs: Middle/Low skill</c:v>
                </c:pt>
              </c:strCache>
            </c:strRef>
          </c:tx>
          <c:spPr>
            <a:ln w="28575" cap="rnd">
              <a:solidFill>
                <a:srgbClr val="002060"/>
              </a:solidFill>
              <a:prstDash val="sysDash"/>
              <a:round/>
            </a:ln>
            <a:effectLst/>
          </c:spPr>
          <c:marker>
            <c:symbol val="none"/>
          </c:marker>
          <c:cat>
            <c:numRef>
              <c:f>'Figure 1.6.'!$V$7:$V$21</c:f>
              <c:numCache>
                <c:formatCode>General</c:formatCode>
                <c:ptCount val="1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numCache>
            </c:numRef>
          </c:cat>
          <c:val>
            <c:numRef>
              <c:f>'Figure 1.6.'!$X$7:$X$21</c:f>
              <c:numCache>
                <c:formatCode>0.0</c:formatCode>
                <c:ptCount val="15"/>
                <c:pt idx="0">
                  <c:v>42.09</c:v>
                </c:pt>
                <c:pt idx="1">
                  <c:v>41.370000000000005</c:v>
                </c:pt>
                <c:pt idx="2">
                  <c:v>40.46</c:v>
                </c:pt>
                <c:pt idx="3">
                  <c:v>39.630000000000003</c:v>
                </c:pt>
                <c:pt idx="4">
                  <c:v>39.14</c:v>
                </c:pt>
                <c:pt idx="5">
                  <c:v>38.380000000000003</c:v>
                </c:pt>
                <c:pt idx="6">
                  <c:v>37.89</c:v>
                </c:pt>
                <c:pt idx="7">
                  <c:v>37.369999999999997</c:v>
                </c:pt>
                <c:pt idx="8">
                  <c:v>37.44</c:v>
                </c:pt>
                <c:pt idx="9">
                  <c:v>36.36</c:v>
                </c:pt>
                <c:pt idx="10">
                  <c:v>35.82</c:v>
                </c:pt>
                <c:pt idx="11">
                  <c:v>35.380000000000003</c:v>
                </c:pt>
                <c:pt idx="12">
                  <c:v>35.370000000000005</c:v>
                </c:pt>
                <c:pt idx="13">
                  <c:v>35.21</c:v>
                </c:pt>
                <c:pt idx="14">
                  <c:v>34.910000000000004</c:v>
                </c:pt>
              </c:numCache>
            </c:numRef>
          </c:val>
          <c:smooth val="0"/>
          <c:extLst>
            <c:ext xmlns:c16="http://schemas.microsoft.com/office/drawing/2014/chart" uri="{C3380CC4-5D6E-409C-BE32-E72D297353CC}">
              <c16:uniqueId val="{00000001-31FB-4285-BD1E-FCC4586DA317}"/>
            </c:ext>
          </c:extLst>
        </c:ser>
        <c:ser>
          <c:idx val="2"/>
          <c:order val="2"/>
          <c:tx>
            <c:v>EMDEs</c:v>
          </c:tx>
          <c:spPr>
            <a:ln w="28575" cap="rnd">
              <a:solidFill>
                <a:srgbClr val="FFC000"/>
              </a:solidFill>
              <a:prstDash val="solid"/>
              <a:round/>
            </a:ln>
            <a:effectLst/>
          </c:spPr>
          <c:marker>
            <c:symbol val="none"/>
          </c:marker>
          <c:cat>
            <c:numRef>
              <c:f>'Figure 1.6.'!$V$7:$V$21</c:f>
              <c:numCache>
                <c:formatCode>General</c:formatCode>
                <c:ptCount val="1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numCache>
            </c:numRef>
          </c:cat>
          <c:val>
            <c:numRef>
              <c:f>'Figure 1.6.'!$Y$7:$Y$21</c:f>
              <c:numCache>
                <c:formatCode>0.0</c:formatCode>
                <c:ptCount val="15"/>
                <c:pt idx="0">
                  <c:v>9.61</c:v>
                </c:pt>
                <c:pt idx="1">
                  <c:v>9.4700000000000006</c:v>
                </c:pt>
                <c:pt idx="2">
                  <c:v>9.43</c:v>
                </c:pt>
                <c:pt idx="3">
                  <c:v>9.4600000000000009</c:v>
                </c:pt>
                <c:pt idx="4">
                  <c:v>9.2100000000000009</c:v>
                </c:pt>
                <c:pt idx="5">
                  <c:v>9.36</c:v>
                </c:pt>
                <c:pt idx="6">
                  <c:v>9.6</c:v>
                </c:pt>
                <c:pt idx="7">
                  <c:v>9.7200000000000006</c:v>
                </c:pt>
                <c:pt idx="8">
                  <c:v>10.050000000000001</c:v>
                </c:pt>
                <c:pt idx="9">
                  <c:v>10.23</c:v>
                </c:pt>
                <c:pt idx="10">
                  <c:v>10.63</c:v>
                </c:pt>
                <c:pt idx="11">
                  <c:v>10.83</c:v>
                </c:pt>
                <c:pt idx="12">
                  <c:v>11.23</c:v>
                </c:pt>
                <c:pt idx="13">
                  <c:v>11.31</c:v>
                </c:pt>
                <c:pt idx="14">
                  <c:v>11.18</c:v>
                </c:pt>
              </c:numCache>
            </c:numRef>
          </c:val>
          <c:smooth val="0"/>
          <c:extLst>
            <c:ext xmlns:c16="http://schemas.microsoft.com/office/drawing/2014/chart" uri="{C3380CC4-5D6E-409C-BE32-E72D297353CC}">
              <c16:uniqueId val="{00000002-31FB-4285-BD1E-FCC4586DA317}"/>
            </c:ext>
          </c:extLst>
        </c:ser>
        <c:ser>
          <c:idx val="3"/>
          <c:order val="3"/>
          <c:tx>
            <c:strRef>
              <c:f>'Figure 1.6.'!$Z$6</c:f>
              <c:strCache>
                <c:ptCount val="1"/>
                <c:pt idx="0">
                  <c:v>EMDEs: Middle/Low skill</c:v>
                </c:pt>
              </c:strCache>
            </c:strRef>
          </c:tx>
          <c:spPr>
            <a:ln w="28575" cap="rnd">
              <a:solidFill>
                <a:srgbClr val="FFC000"/>
              </a:solidFill>
              <a:prstDash val="sysDash"/>
              <a:round/>
            </a:ln>
            <a:effectLst/>
          </c:spPr>
          <c:marker>
            <c:symbol val="none"/>
          </c:marker>
          <c:cat>
            <c:numRef>
              <c:f>'Figure 1.6.'!$V$7:$V$21</c:f>
              <c:numCache>
                <c:formatCode>General</c:formatCode>
                <c:ptCount val="1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numCache>
            </c:numRef>
          </c:cat>
          <c:val>
            <c:numRef>
              <c:f>'Figure 1.6.'!$Z$7:$Z$21</c:f>
              <c:numCache>
                <c:formatCode>0.0</c:formatCode>
                <c:ptCount val="15"/>
                <c:pt idx="0">
                  <c:v>43.47</c:v>
                </c:pt>
                <c:pt idx="1">
                  <c:v>43.09</c:v>
                </c:pt>
                <c:pt idx="2">
                  <c:v>42.370000000000005</c:v>
                </c:pt>
                <c:pt idx="3">
                  <c:v>42.370000000000005</c:v>
                </c:pt>
                <c:pt idx="4">
                  <c:v>42.25</c:v>
                </c:pt>
                <c:pt idx="5">
                  <c:v>40.24</c:v>
                </c:pt>
                <c:pt idx="6">
                  <c:v>39.950000000000003</c:v>
                </c:pt>
                <c:pt idx="7">
                  <c:v>39.14</c:v>
                </c:pt>
                <c:pt idx="8">
                  <c:v>38.49</c:v>
                </c:pt>
                <c:pt idx="9">
                  <c:v>37.36</c:v>
                </c:pt>
                <c:pt idx="10">
                  <c:v>36.49</c:v>
                </c:pt>
                <c:pt idx="11">
                  <c:v>35.630000000000003</c:v>
                </c:pt>
                <c:pt idx="12">
                  <c:v>35.94</c:v>
                </c:pt>
                <c:pt idx="13">
                  <c:v>36.01</c:v>
                </c:pt>
                <c:pt idx="14">
                  <c:v>35.980000000000004</c:v>
                </c:pt>
              </c:numCache>
            </c:numRef>
          </c:val>
          <c:smooth val="0"/>
          <c:extLst>
            <c:ext xmlns:c16="http://schemas.microsoft.com/office/drawing/2014/chart" uri="{C3380CC4-5D6E-409C-BE32-E72D297353CC}">
              <c16:uniqueId val="{00000003-31FB-4285-BD1E-FCC4586DA317}"/>
            </c:ext>
          </c:extLst>
        </c:ser>
        <c:dLbls>
          <c:showLegendKey val="0"/>
          <c:showVal val="0"/>
          <c:showCatName val="0"/>
          <c:showSerName val="0"/>
          <c:showPercent val="0"/>
          <c:showBubbleSize val="0"/>
        </c:dLbls>
        <c:smooth val="0"/>
        <c:axId val="1145036752"/>
        <c:axId val="1243807072"/>
      </c:lineChart>
      <c:catAx>
        <c:axId val="114503675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243807072"/>
        <c:crosses val="autoZero"/>
        <c:auto val="1"/>
        <c:lblAlgn val="ctr"/>
        <c:lblOffset val="100"/>
        <c:noMultiLvlLbl val="0"/>
      </c:catAx>
      <c:valAx>
        <c:axId val="124380707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145036752"/>
        <c:crosses val="autoZero"/>
        <c:crossBetween val="between"/>
      </c:valAx>
      <c:spPr>
        <a:noFill/>
        <a:ln>
          <a:solidFill>
            <a:schemeClr val="bg1">
              <a:lumMod val="65000"/>
            </a:schemeClr>
          </a:solidFill>
        </a:ln>
        <a:effectLst/>
      </c:spPr>
    </c:plotArea>
    <c:legend>
      <c:legendPos val="b"/>
      <c:legendEntry>
        <c:idx val="1"/>
        <c:delete val="1"/>
      </c:legendEntry>
      <c:legendEntry>
        <c:idx val="3"/>
        <c:delete val="1"/>
      </c:legendEntry>
      <c:layout>
        <c:manualLayout>
          <c:xMode val="edge"/>
          <c:yMode val="edge"/>
          <c:x val="7.407407407407407E-2"/>
          <c:y val="0.74131889763779524"/>
          <c:w val="0.89105387868183139"/>
          <c:h val="8.275517643627880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9747739865851"/>
          <c:y val="7.7813867016622906E-2"/>
          <c:w val="0.81072214931466913"/>
          <c:h val="0.80190689705453488"/>
        </c:manualLayout>
      </c:layout>
      <c:scatterChart>
        <c:scatterStyle val="lineMarker"/>
        <c:varyColors val="0"/>
        <c:ser>
          <c:idx val="0"/>
          <c:order val="0"/>
          <c:tx>
            <c:v>AEs</c:v>
          </c:tx>
          <c:spPr>
            <a:ln w="19050" cap="rnd">
              <a:noFill/>
              <a:round/>
            </a:ln>
            <a:effectLst/>
          </c:spPr>
          <c:marker>
            <c:symbol val="circle"/>
            <c:size val="5"/>
            <c:spPr>
              <a:solidFill>
                <a:srgbClr val="002060"/>
              </a:solidFill>
              <a:ln w="9525">
                <a:noFill/>
              </a:ln>
              <a:effectLst/>
            </c:spPr>
          </c:marker>
          <c:xVal>
            <c:numRef>
              <c:f>'Figure 1.6.'!$S$6:$S$40</c:f>
              <c:numCache>
                <c:formatCode>0.0</c:formatCode>
                <c:ptCount val="35"/>
                <c:pt idx="0">
                  <c:v>58.745599999999996</c:v>
                </c:pt>
                <c:pt idx="1">
                  <c:v>63.712699999999998</c:v>
                </c:pt>
                <c:pt idx="2">
                  <c:v>62.241500000000002</c:v>
                </c:pt>
                <c:pt idx="3">
                  <c:v>63.442</c:v>
                </c:pt>
                <c:pt idx="4">
                  <c:v>50.586200000000005</c:v>
                </c:pt>
                <c:pt idx="5">
                  <c:v>52.210799999999999</c:v>
                </c:pt>
                <c:pt idx="6">
                  <c:v>64.579700000000003</c:v>
                </c:pt>
                <c:pt idx="7">
                  <c:v>70.482699999999994</c:v>
                </c:pt>
                <c:pt idx="8">
                  <c:v>59.236999999999995</c:v>
                </c:pt>
                <c:pt idx="9">
                  <c:v>62.029900000000005</c:v>
                </c:pt>
                <c:pt idx="10">
                  <c:v>66.632599999999996</c:v>
                </c:pt>
                <c:pt idx="11">
                  <c:v>52.755099999999999</c:v>
                </c:pt>
                <c:pt idx="12">
                  <c:v>47.341000000000001</c:v>
                </c:pt>
                <c:pt idx="13">
                  <c:v>68.094099999999997</c:v>
                </c:pt>
                <c:pt idx="14">
                  <c:v>49.314599999999999</c:v>
                </c:pt>
                <c:pt idx="15">
                  <c:v>59.265299999999996</c:v>
                </c:pt>
                <c:pt idx="16">
                  <c:v>53.973099999999995</c:v>
                </c:pt>
                <c:pt idx="17">
                  <c:v>67.012</c:v>
                </c:pt>
                <c:pt idx="18">
                  <c:v>56.312399999999997</c:v>
                </c:pt>
                <c:pt idx="19">
                  <c:v>60.938099999999991</c:v>
                </c:pt>
                <c:pt idx="20">
                  <c:v>50.661500000000004</c:v>
                </c:pt>
                <c:pt idx="21">
                  <c:v>66.857100000000003</c:v>
                </c:pt>
                <c:pt idx="22">
                  <c:v>54.53</c:v>
                </c:pt>
                <c:pt idx="23">
                  <c:v>62.393100000000004</c:v>
                </c:pt>
                <c:pt idx="24">
                  <c:v>53.803999999999995</c:v>
                </c:pt>
                <c:pt idx="25">
                  <c:v>58.387299999999996</c:v>
                </c:pt>
                <c:pt idx="26">
                  <c:v>64.253600000000006</c:v>
                </c:pt>
                <c:pt idx="27">
                  <c:v>44.024000000000001</c:v>
                </c:pt>
                <c:pt idx="28">
                  <c:v>52.434099999999994</c:v>
                </c:pt>
                <c:pt idx="29">
                  <c:v>73.639699999999991</c:v>
                </c:pt>
                <c:pt idx="30">
                  <c:v>64.257300000000001</c:v>
                </c:pt>
                <c:pt idx="31">
                  <c:v>52.275000000000006</c:v>
                </c:pt>
                <c:pt idx="32">
                  <c:v>66.59620000000001</c:v>
                </c:pt>
                <c:pt idx="33">
                  <c:v>59.598199999999999</c:v>
                </c:pt>
                <c:pt idx="34">
                  <c:v>61.310500000000005</c:v>
                </c:pt>
              </c:numCache>
            </c:numRef>
          </c:xVal>
          <c:yVal>
            <c:numRef>
              <c:f>'Figure 1.6.'!$T$6:$T$40</c:f>
              <c:numCache>
                <c:formatCode>0.0</c:formatCode>
                <c:ptCount val="35"/>
                <c:pt idx="0">
                  <c:v>56.885600000000004</c:v>
                </c:pt>
                <c:pt idx="1">
                  <c:v>58.856099999999998</c:v>
                </c:pt>
                <c:pt idx="2">
                  <c:v>62.982400000000005</c:v>
                </c:pt>
                <c:pt idx="3">
                  <c:v>61.911799999999992</c:v>
                </c:pt>
                <c:pt idx="4">
                  <c:v>46.9681</c:v>
                </c:pt>
                <c:pt idx="5">
                  <c:v>51.239999999999995</c:v>
                </c:pt>
                <c:pt idx="6">
                  <c:v>64.039500000000004</c:v>
                </c:pt>
                <c:pt idx="7">
                  <c:v>59.111000000000004</c:v>
                </c:pt>
                <c:pt idx="8">
                  <c:v>61.0075</c:v>
                </c:pt>
                <c:pt idx="9">
                  <c:v>63.000399999999999</c:v>
                </c:pt>
                <c:pt idx="10">
                  <c:v>62.271799999999999</c:v>
                </c:pt>
                <c:pt idx="11">
                  <c:v>47.965400000000002</c:v>
                </c:pt>
                <c:pt idx="12">
                  <c:v>52.112499999999997</c:v>
                </c:pt>
                <c:pt idx="13">
                  <c:v>74.636800000000008</c:v>
                </c:pt>
                <c:pt idx="14">
                  <c:v>48.5077</c:v>
                </c:pt>
                <c:pt idx="15">
                  <c:v>53.604700000000008</c:v>
                </c:pt>
                <c:pt idx="16">
                  <c:v>53.969500000000004</c:v>
                </c:pt>
                <c:pt idx="17">
                  <c:v>60.279299999999999</c:v>
                </c:pt>
                <c:pt idx="18">
                  <c:v>51.924499999999995</c:v>
                </c:pt>
                <c:pt idx="19">
                  <c:v>57.849799999999995</c:v>
                </c:pt>
                <c:pt idx="20">
                  <c:v>46.606299999999997</c:v>
                </c:pt>
                <c:pt idx="21">
                  <c:v>55.400599999999997</c:v>
                </c:pt>
                <c:pt idx="22">
                  <c:v>54.390000000000008</c:v>
                </c:pt>
                <c:pt idx="23">
                  <c:v>59.558799999999998</c:v>
                </c:pt>
                <c:pt idx="24">
                  <c:v>56.716699999999996</c:v>
                </c:pt>
                <c:pt idx="25">
                  <c:v>53.361400000000003</c:v>
                </c:pt>
                <c:pt idx="26">
                  <c:v>58.076399999999992</c:v>
                </c:pt>
                <c:pt idx="27">
                  <c:v>43.947399999999995</c:v>
                </c:pt>
                <c:pt idx="28">
                  <c:v>54.685099999999998</c:v>
                </c:pt>
                <c:pt idx="29">
                  <c:v>66.561700000000002</c:v>
                </c:pt>
                <c:pt idx="30">
                  <c:v>57.961100000000002</c:v>
                </c:pt>
                <c:pt idx="31">
                  <c:v>56.557199999999995</c:v>
                </c:pt>
                <c:pt idx="32">
                  <c:v>65.419899999999998</c:v>
                </c:pt>
                <c:pt idx="33">
                  <c:v>61.255099999999999</c:v>
                </c:pt>
                <c:pt idx="34">
                  <c:v>60.359700000000004</c:v>
                </c:pt>
              </c:numCache>
            </c:numRef>
          </c:yVal>
          <c:smooth val="0"/>
          <c:extLst>
            <c:ext xmlns:c16="http://schemas.microsoft.com/office/drawing/2014/chart" uri="{C3380CC4-5D6E-409C-BE32-E72D297353CC}">
              <c16:uniqueId val="{00000000-9E84-42AA-AE5F-B15484202A70}"/>
            </c:ext>
          </c:extLst>
        </c:ser>
        <c:ser>
          <c:idx val="2"/>
          <c:order val="1"/>
          <c:tx>
            <c:v>EMMIEs</c:v>
          </c:tx>
          <c:spPr>
            <a:ln w="25400" cap="rnd">
              <a:noFill/>
              <a:round/>
            </a:ln>
            <a:effectLst/>
          </c:spPr>
          <c:marker>
            <c:symbol val="circle"/>
            <c:size val="5"/>
            <c:spPr>
              <a:solidFill>
                <a:srgbClr val="C00000"/>
              </a:solidFill>
              <a:ln w="9525">
                <a:noFill/>
              </a:ln>
              <a:effectLst/>
            </c:spPr>
          </c:marker>
          <c:xVal>
            <c:numRef>
              <c:f>'Figure 1.6.'!$S$41:$S$80</c:f>
              <c:numCache>
                <c:formatCode>0.0</c:formatCode>
                <c:ptCount val="40"/>
                <c:pt idx="0">
                  <c:v>#N/A</c:v>
                </c:pt>
                <c:pt idx="1">
                  <c:v>#N/A</c:v>
                </c:pt>
                <c:pt idx="2">
                  <c:v>47.263100000000001</c:v>
                </c:pt>
                <c:pt idx="3">
                  <c:v>51.388500000000001</c:v>
                </c:pt>
                <c:pt idx="4">
                  <c:v>53.325999999999993</c:v>
                </c:pt>
                <c:pt idx="5">
                  <c:v>57.140100000000004</c:v>
                </c:pt>
                <c:pt idx="6">
                  <c:v>45.004899999999999</c:v>
                </c:pt>
                <c:pt idx="7">
                  <c:v>64.327199999999991</c:v>
                </c:pt>
                <c:pt idx="8">
                  <c:v>72.533499999999989</c:v>
                </c:pt>
                <c:pt idx="9">
                  <c:v>66.181600000000003</c:v>
                </c:pt>
                <c:pt idx="10">
                  <c:v>65.89500000000001</c:v>
                </c:pt>
                <c:pt idx="11">
                  <c:v>45.322299999999998</c:v>
                </c:pt>
                <c:pt idx="12">
                  <c:v>39.243699999999997</c:v>
                </c:pt>
                <c:pt idx="13">
                  <c:v>66.590400000000002</c:v>
                </c:pt>
                <c:pt idx="14">
                  <c:v>60.510200000000005</c:v>
                </c:pt>
                <c:pt idx="15">
                  <c:v>45.116299999999995</c:v>
                </c:pt>
                <c:pt idx="16">
                  <c:v>35.738999999999997</c:v>
                </c:pt>
                <c:pt idx="17">
                  <c:v>58.861899999999999</c:v>
                </c:pt>
                <c:pt idx="18">
                  <c:v>23.374300000000002</c:v>
                </c:pt>
                <c:pt idx="19">
                  <c:v>#N/A</c:v>
                </c:pt>
                <c:pt idx="20">
                  <c:v>53.134400000000007</c:v>
                </c:pt>
                <c:pt idx="21">
                  <c:v>45.707799999999999</c:v>
                </c:pt>
                <c:pt idx="22">
                  <c:v>52.141300000000001</c:v>
                </c:pt>
                <c:pt idx="23">
                  <c:v>30.563800000000001</c:v>
                </c:pt>
                <c:pt idx="24">
                  <c:v>#N/A</c:v>
                </c:pt>
                <c:pt idx="25">
                  <c:v>36.982399999999998</c:v>
                </c:pt>
                <c:pt idx="26">
                  <c:v>44.124600000000001</c:v>
                </c:pt>
                <c:pt idx="27">
                  <c:v>65.363399999999999</c:v>
                </c:pt>
                <c:pt idx="28">
                  <c:v>32.993299999999998</c:v>
                </c:pt>
                <c:pt idx="29">
                  <c:v>#N/A</c:v>
                </c:pt>
                <c:pt idx="30">
                  <c:v>72.504199999999997</c:v>
                </c:pt>
                <c:pt idx="31">
                  <c:v>32.7776</c:v>
                </c:pt>
                <c:pt idx="32">
                  <c:v>59.6708</c:v>
                </c:pt>
                <c:pt idx="33">
                  <c:v>71.503399999999999</c:v>
                </c:pt>
                <c:pt idx="34">
                  <c:v>38.594999999999999</c:v>
                </c:pt>
                <c:pt idx="35">
                  <c:v>54.768300000000004</c:v>
                </c:pt>
                <c:pt idx="36">
                  <c:v>55.8369</c:v>
                </c:pt>
                <c:pt idx="37">
                  <c:v>#N/A</c:v>
                </c:pt>
                <c:pt idx="38">
                  <c:v>51.688900000000004</c:v>
                </c:pt>
                <c:pt idx="39">
                  <c:v>42.262300000000003</c:v>
                </c:pt>
              </c:numCache>
            </c:numRef>
          </c:xVal>
          <c:yVal>
            <c:numRef>
              <c:f>'Figure 1.6.'!$T$41:$T$80</c:f>
              <c:numCache>
                <c:formatCode>0.0</c:formatCode>
                <c:ptCount val="40"/>
                <c:pt idx="0">
                  <c:v>#N/A</c:v>
                </c:pt>
                <c:pt idx="1">
                  <c:v>#N/A</c:v>
                </c:pt>
                <c:pt idx="2">
                  <c:v>43.2943</c:v>
                </c:pt>
                <c:pt idx="3">
                  <c:v>22.908100000000001</c:v>
                </c:pt>
                <c:pt idx="4">
                  <c:v>56.141399999999997</c:v>
                </c:pt>
                <c:pt idx="5">
                  <c:v>55.762599999999992</c:v>
                </c:pt>
                <c:pt idx="6">
                  <c:v>44.779899999999998</c:v>
                </c:pt>
                <c:pt idx="7">
                  <c:v>56.723900000000008</c:v>
                </c:pt>
                <c:pt idx="8">
                  <c:v>62.111000000000004</c:v>
                </c:pt>
                <c:pt idx="9">
                  <c:v>67.167299999999997</c:v>
                </c:pt>
                <c:pt idx="10">
                  <c:v>66.18610000000001</c:v>
                </c:pt>
                <c:pt idx="11">
                  <c:v>45.125399999999999</c:v>
                </c:pt>
                <c:pt idx="12">
                  <c:v>37.784099999999995</c:v>
                </c:pt>
                <c:pt idx="13">
                  <c:v>60.148100000000007</c:v>
                </c:pt>
                <c:pt idx="14">
                  <c:v>49.542500000000004</c:v>
                </c:pt>
                <c:pt idx="15">
                  <c:v>45.657899999999998</c:v>
                </c:pt>
                <c:pt idx="16">
                  <c:v>26.226899999999997</c:v>
                </c:pt>
                <c:pt idx="17">
                  <c:v>41.554499999999997</c:v>
                </c:pt>
                <c:pt idx="18">
                  <c:v>24.534700000000001</c:v>
                </c:pt>
                <c:pt idx="19">
                  <c:v>#N/A</c:v>
                </c:pt>
                <c:pt idx="20">
                  <c:v>53.134400000000007</c:v>
                </c:pt>
                <c:pt idx="21">
                  <c:v>38.603999999999999</c:v>
                </c:pt>
                <c:pt idx="22">
                  <c:v>48.951699999999995</c:v>
                </c:pt>
                <c:pt idx="23">
                  <c:v>30.266900000000003</c:v>
                </c:pt>
                <c:pt idx="24">
                  <c:v>#N/A</c:v>
                </c:pt>
                <c:pt idx="25">
                  <c:v>30.656299999999998</c:v>
                </c:pt>
                <c:pt idx="26">
                  <c:v>35.672599999999996</c:v>
                </c:pt>
                <c:pt idx="27">
                  <c:v>56.311599999999999</c:v>
                </c:pt>
                <c:pt idx="28">
                  <c:v>19.303100000000001</c:v>
                </c:pt>
                <c:pt idx="29">
                  <c:v>#N/A</c:v>
                </c:pt>
                <c:pt idx="30">
                  <c:v>65.714799999999997</c:v>
                </c:pt>
                <c:pt idx="31">
                  <c:v>27.961799999999997</c:v>
                </c:pt>
                <c:pt idx="32">
                  <c:v>55.227099999999993</c:v>
                </c:pt>
                <c:pt idx="33">
                  <c:v>68.269000000000005</c:v>
                </c:pt>
                <c:pt idx="34">
                  <c:v>39.286999999999999</c:v>
                </c:pt>
                <c:pt idx="35">
                  <c:v>43.714999999999996</c:v>
                </c:pt>
                <c:pt idx="36">
                  <c:v>55.8369</c:v>
                </c:pt>
                <c:pt idx="37">
                  <c:v>#N/A</c:v>
                </c:pt>
                <c:pt idx="38">
                  <c:v>47.4146</c:v>
                </c:pt>
                <c:pt idx="39">
                  <c:v>40.1755</c:v>
                </c:pt>
              </c:numCache>
            </c:numRef>
          </c:yVal>
          <c:smooth val="0"/>
          <c:extLst>
            <c:ext xmlns:c16="http://schemas.microsoft.com/office/drawing/2014/chart" uri="{C3380CC4-5D6E-409C-BE32-E72D297353CC}">
              <c16:uniqueId val="{00000001-9E84-42AA-AE5F-B15484202A70}"/>
            </c:ext>
          </c:extLst>
        </c:ser>
        <c:ser>
          <c:idx val="3"/>
          <c:order val="2"/>
          <c:tx>
            <c:v>LIDCs</c:v>
          </c:tx>
          <c:spPr>
            <a:ln w="25400" cap="rnd">
              <a:noFill/>
              <a:round/>
            </a:ln>
            <a:effectLst/>
          </c:spPr>
          <c:marker>
            <c:symbol val="circle"/>
            <c:size val="5"/>
            <c:spPr>
              <a:solidFill>
                <a:schemeClr val="accent3">
                  <a:lumMod val="50000"/>
                </a:schemeClr>
              </a:solidFill>
              <a:ln w="9525">
                <a:solidFill>
                  <a:schemeClr val="accent3">
                    <a:lumMod val="50000"/>
                  </a:schemeClr>
                </a:solidFill>
              </a:ln>
              <a:effectLst/>
            </c:spPr>
          </c:marker>
          <c:xVal>
            <c:numRef>
              <c:f>'Figure 1.6.'!$S$81:$S$120</c:f>
              <c:numCache>
                <c:formatCode>0.0</c:formatCode>
                <c:ptCount val="40"/>
                <c:pt idx="0">
                  <c:v>#N/A</c:v>
                </c:pt>
                <c:pt idx="1">
                  <c:v>61.020399999999995</c:v>
                </c:pt>
                <c:pt idx="2">
                  <c:v>62.056599999999996</c:v>
                </c:pt>
                <c:pt idx="3">
                  <c:v>#N/A</c:v>
                </c:pt>
                <c:pt idx="4">
                  <c:v>50.851199999999999</c:v>
                </c:pt>
                <c:pt idx="5">
                  <c:v>46.738</c:v>
                </c:pt>
                <c:pt idx="6">
                  <c:v>#N/A</c:v>
                </c:pt>
                <c:pt idx="7">
                  <c:v>#N/A</c:v>
                </c:pt>
                <c:pt idx="8">
                  <c:v>47.3979</c:v>
                </c:pt>
                <c:pt idx="9">
                  <c:v>#N/A</c:v>
                </c:pt>
                <c:pt idx="10">
                  <c:v>#N/A</c:v>
                </c:pt>
                <c:pt idx="11">
                  <c:v>35.494100000000003</c:v>
                </c:pt>
                <c:pt idx="12">
                  <c:v>#N/A</c:v>
                </c:pt>
                <c:pt idx="13">
                  <c:v>57.904299999999999</c:v>
                </c:pt>
                <c:pt idx="14">
                  <c:v>42.773299999999999</c:v>
                </c:pt>
                <c:pt idx="15">
                  <c:v>78.093199999999996</c:v>
                </c:pt>
                <c:pt idx="16">
                  <c:v>51.339999999999996</c:v>
                </c:pt>
                <c:pt idx="17">
                  <c:v>#N/A</c:v>
                </c:pt>
                <c:pt idx="18">
                  <c:v>#N/A</c:v>
                </c:pt>
                <c:pt idx="19">
                  <c:v>50.6417</c:v>
                </c:pt>
                <c:pt idx="20">
                  <c:v>42.622900000000001</c:v>
                </c:pt>
                <c:pt idx="21">
                  <c:v>#N/A</c:v>
                </c:pt>
                <c:pt idx="22">
                  <c:v>#N/A</c:v>
                </c:pt>
                <c:pt idx="23">
                  <c:v>54.698899999999995</c:v>
                </c:pt>
                <c:pt idx="24">
                  <c:v>57.901299999999999</c:v>
                </c:pt>
                <c:pt idx="25">
                  <c:v>31.504799999999999</c:v>
                </c:pt>
                <c:pt idx="26">
                  <c:v>#N/A</c:v>
                </c:pt>
                <c:pt idx="27">
                  <c:v>77.097800000000007</c:v>
                </c:pt>
                <c:pt idx="28">
                  <c:v>36.806100000000001</c:v>
                </c:pt>
                <c:pt idx="29">
                  <c:v>#N/A</c:v>
                </c:pt>
                <c:pt idx="30">
                  <c:v>74.213999999999999</c:v>
                </c:pt>
                <c:pt idx="31">
                  <c:v>53.716200000000001</c:v>
                </c:pt>
                <c:pt idx="32">
                  <c:v>54.799500000000002</c:v>
                </c:pt>
                <c:pt idx="33">
                  <c:v>#N/A</c:v>
                </c:pt>
                <c:pt idx="34">
                  <c:v>#N/A</c:v>
                </c:pt>
                <c:pt idx="35">
                  <c:v>#N/A</c:v>
                </c:pt>
                <c:pt idx="36">
                  <c:v>#N/A</c:v>
                </c:pt>
                <c:pt idx="37">
                  <c:v>#N/A</c:v>
                </c:pt>
                <c:pt idx="38">
                  <c:v>#N/A</c:v>
                </c:pt>
                <c:pt idx="39">
                  <c:v>55.579599999999999</c:v>
                </c:pt>
              </c:numCache>
            </c:numRef>
          </c:xVal>
          <c:yVal>
            <c:numRef>
              <c:f>'Figure 1.6.'!$T$81:$T$120</c:f>
              <c:numCache>
                <c:formatCode>0.0</c:formatCode>
                <c:ptCount val="40"/>
                <c:pt idx="0">
                  <c:v>#N/A</c:v>
                </c:pt>
                <c:pt idx="1">
                  <c:v>61.715499999999999</c:v>
                </c:pt>
                <c:pt idx="2">
                  <c:v>54.630999999999993</c:v>
                </c:pt>
                <c:pt idx="3">
                  <c:v>#N/A</c:v>
                </c:pt>
                <c:pt idx="4">
                  <c:v>50.265999999999998</c:v>
                </c:pt>
                <c:pt idx="5">
                  <c:v>59.574300000000001</c:v>
                </c:pt>
                <c:pt idx="6">
                  <c:v>#N/A</c:v>
                </c:pt>
                <c:pt idx="7">
                  <c:v>#N/A</c:v>
                </c:pt>
                <c:pt idx="8">
                  <c:v>47.779200000000003</c:v>
                </c:pt>
                <c:pt idx="9">
                  <c:v>#N/A</c:v>
                </c:pt>
                <c:pt idx="10">
                  <c:v>#N/A</c:v>
                </c:pt>
                <c:pt idx="11">
                  <c:v>38.386499999999998</c:v>
                </c:pt>
                <c:pt idx="12">
                  <c:v>#N/A</c:v>
                </c:pt>
                <c:pt idx="13">
                  <c:v>61.821800000000003</c:v>
                </c:pt>
                <c:pt idx="14">
                  <c:v>42.773299999999999</c:v>
                </c:pt>
                <c:pt idx="15">
                  <c:v>56.301599999999993</c:v>
                </c:pt>
                <c:pt idx="16">
                  <c:v>46.892499999999998</c:v>
                </c:pt>
                <c:pt idx="17">
                  <c:v>#N/A</c:v>
                </c:pt>
                <c:pt idx="18">
                  <c:v>#N/A</c:v>
                </c:pt>
                <c:pt idx="19">
                  <c:v>62.980100000000007</c:v>
                </c:pt>
                <c:pt idx="20">
                  <c:v>42.6693</c:v>
                </c:pt>
                <c:pt idx="21">
                  <c:v>#N/A</c:v>
                </c:pt>
                <c:pt idx="22">
                  <c:v>#N/A</c:v>
                </c:pt>
                <c:pt idx="23">
                  <c:v>55.633500000000005</c:v>
                </c:pt>
                <c:pt idx="24">
                  <c:v>43.861199999999997</c:v>
                </c:pt>
                <c:pt idx="25">
                  <c:v>48.877400000000002</c:v>
                </c:pt>
                <c:pt idx="26">
                  <c:v>#N/A</c:v>
                </c:pt>
                <c:pt idx="27">
                  <c:v>77.097800000000007</c:v>
                </c:pt>
                <c:pt idx="28">
                  <c:v>40.0852</c:v>
                </c:pt>
                <c:pt idx="29">
                  <c:v>#N/A</c:v>
                </c:pt>
                <c:pt idx="30">
                  <c:v>59.192299999999996</c:v>
                </c:pt>
                <c:pt idx="31">
                  <c:v>37.966499999999996</c:v>
                </c:pt>
                <c:pt idx="32">
                  <c:v>43.788700000000006</c:v>
                </c:pt>
                <c:pt idx="33">
                  <c:v>#N/A</c:v>
                </c:pt>
                <c:pt idx="34">
                  <c:v>#N/A</c:v>
                </c:pt>
                <c:pt idx="35">
                  <c:v>#N/A</c:v>
                </c:pt>
                <c:pt idx="36">
                  <c:v>#N/A</c:v>
                </c:pt>
                <c:pt idx="37">
                  <c:v>#N/A</c:v>
                </c:pt>
                <c:pt idx="38">
                  <c:v>#N/A</c:v>
                </c:pt>
                <c:pt idx="39">
                  <c:v>55.579599999999999</c:v>
                </c:pt>
              </c:numCache>
            </c:numRef>
          </c:yVal>
          <c:smooth val="0"/>
          <c:extLst>
            <c:ext xmlns:c16="http://schemas.microsoft.com/office/drawing/2014/chart" uri="{C3380CC4-5D6E-409C-BE32-E72D297353CC}">
              <c16:uniqueId val="{00000002-9E84-42AA-AE5F-B15484202A70}"/>
            </c:ext>
          </c:extLst>
        </c:ser>
        <c:ser>
          <c:idx val="1"/>
          <c:order val="3"/>
          <c:tx>
            <c:v>45-degree-line</c:v>
          </c:tx>
          <c:spPr>
            <a:ln w="15875" cap="rnd">
              <a:solidFill>
                <a:schemeClr val="bg1">
                  <a:lumMod val="65000"/>
                </a:schemeClr>
              </a:solidFill>
              <a:round/>
            </a:ln>
            <a:effectLst/>
          </c:spPr>
          <c:marker>
            <c:symbol val="circle"/>
            <c:size val="5"/>
            <c:spPr>
              <a:solidFill>
                <a:schemeClr val="accent2"/>
              </a:solidFill>
              <a:ln w="9525">
                <a:solidFill>
                  <a:schemeClr val="accent2"/>
                </a:solidFill>
              </a:ln>
              <a:effectLst/>
            </c:spPr>
          </c:marker>
          <c:dPt>
            <c:idx val="0"/>
            <c:marker>
              <c:symbol val="none"/>
            </c:marker>
            <c:bubble3D val="0"/>
            <c:extLst>
              <c:ext xmlns:c16="http://schemas.microsoft.com/office/drawing/2014/chart" uri="{C3380CC4-5D6E-409C-BE32-E72D297353CC}">
                <c16:uniqueId val="{00000003-9E84-42AA-AE5F-B15484202A70}"/>
              </c:ext>
            </c:extLst>
          </c:dPt>
          <c:dPt>
            <c:idx val="1"/>
            <c:marker>
              <c:symbol val="none"/>
            </c:marker>
            <c:bubble3D val="0"/>
            <c:spPr>
              <a:ln w="15875" cap="rnd">
                <a:solidFill>
                  <a:schemeClr val="bg1">
                    <a:lumMod val="65000"/>
                  </a:schemeClr>
                </a:solidFill>
                <a:prstDash val="sysDash"/>
                <a:round/>
              </a:ln>
              <a:effectLst/>
            </c:spPr>
            <c:extLst>
              <c:ext xmlns:c16="http://schemas.microsoft.com/office/drawing/2014/chart" uri="{C3380CC4-5D6E-409C-BE32-E72D297353CC}">
                <c16:uniqueId val="{00000005-9E84-42AA-AE5F-B15484202A70}"/>
              </c:ext>
            </c:extLst>
          </c:dPt>
          <c:xVal>
            <c:numRef>
              <c:f>'Figure 1.6.'!$Q$123:$Q$124</c:f>
              <c:numCache>
                <c:formatCode>General</c:formatCode>
                <c:ptCount val="2"/>
                <c:pt idx="0">
                  <c:v>0</c:v>
                </c:pt>
                <c:pt idx="1">
                  <c:v>100</c:v>
                </c:pt>
              </c:numCache>
            </c:numRef>
          </c:xVal>
          <c:yVal>
            <c:numRef>
              <c:f>'Figure 1.6.'!$R$123:$R$124</c:f>
              <c:numCache>
                <c:formatCode>General</c:formatCode>
                <c:ptCount val="2"/>
                <c:pt idx="0">
                  <c:v>0</c:v>
                </c:pt>
                <c:pt idx="1">
                  <c:v>100</c:v>
                </c:pt>
              </c:numCache>
            </c:numRef>
          </c:yVal>
          <c:smooth val="0"/>
          <c:extLst>
            <c:ext xmlns:c16="http://schemas.microsoft.com/office/drawing/2014/chart" uri="{C3380CC4-5D6E-409C-BE32-E72D297353CC}">
              <c16:uniqueId val="{00000006-9E84-42AA-AE5F-B15484202A70}"/>
            </c:ext>
          </c:extLst>
        </c:ser>
        <c:dLbls>
          <c:showLegendKey val="0"/>
          <c:showVal val="0"/>
          <c:showCatName val="0"/>
          <c:showSerName val="0"/>
          <c:showPercent val="0"/>
          <c:showBubbleSize val="0"/>
        </c:dLbls>
        <c:axId val="1534067488"/>
        <c:axId val="1531259792"/>
      </c:scatterChart>
      <c:valAx>
        <c:axId val="1534067488"/>
        <c:scaling>
          <c:orientation val="minMax"/>
          <c:max val="80"/>
          <c:min val="20"/>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800">
                    <a:solidFill>
                      <a:sysClr val="windowText" lastClr="000000"/>
                    </a:solidFill>
                    <a:latin typeface="HelveticaNeueLT Std" panose="020B0604020202020204" pitchFamily="34" charset="0"/>
                  </a:rPr>
                  <a:t>1995</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531259792"/>
        <c:crosses val="autoZero"/>
        <c:crossBetween val="midCat"/>
        <c:majorUnit val="10"/>
      </c:valAx>
      <c:valAx>
        <c:axId val="1531259792"/>
        <c:scaling>
          <c:orientation val="minMax"/>
          <c:max val="80"/>
          <c:min val="20"/>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800">
                    <a:solidFill>
                      <a:sysClr val="windowText" lastClr="000000"/>
                    </a:solidFill>
                    <a:latin typeface="HelveticaNeueLT Std" panose="020B0604020202020204" pitchFamily="34" charset="0"/>
                  </a:rPr>
                  <a:t>2014</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534067488"/>
        <c:crosses val="autoZero"/>
        <c:crossBetween val="midCat"/>
        <c:majorUnit val="10"/>
      </c:valAx>
      <c:spPr>
        <a:noFill/>
        <a:ln>
          <a:solidFill>
            <a:schemeClr val="bg1">
              <a:lumMod val="65000"/>
            </a:schemeClr>
          </a:solidFill>
        </a:ln>
        <a:effectLst/>
      </c:spPr>
    </c:plotArea>
    <c:legend>
      <c:legendPos val="t"/>
      <c:legendEntry>
        <c:idx val="3"/>
        <c:delete val="1"/>
      </c:legendEntry>
      <c:layout>
        <c:manualLayout>
          <c:xMode val="edge"/>
          <c:yMode val="edge"/>
          <c:x val="0.14064012831729367"/>
          <c:y val="0.10944444444444447"/>
          <c:w val="0.514804607757363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80495406824147E-2"/>
          <c:y val="4.58939791616957E-2"/>
          <c:w val="0.91645923581269562"/>
          <c:h val="0.85256303189374061"/>
        </c:manualLayout>
      </c:layout>
      <c:areaChart>
        <c:grouping val="standard"/>
        <c:varyColors val="0"/>
        <c:ser>
          <c:idx val="0"/>
          <c:order val="0"/>
          <c:tx>
            <c:strRef>
              <c:f>'Figure 1.7.'!$P$13</c:f>
              <c:strCache>
                <c:ptCount val="1"/>
                <c:pt idx="0">
                  <c:v>AEs 25th percentile</c:v>
                </c:pt>
              </c:strCache>
            </c:strRef>
          </c:tx>
          <c:spPr>
            <a:solidFill>
              <a:schemeClr val="bg2">
                <a:alpha val="70000"/>
              </a:schemeClr>
            </a:solidFill>
            <a:ln>
              <a:noFill/>
            </a:ln>
            <a:effectLst/>
          </c:spPr>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1.7.'!$Q$13:$AC$13</c:f>
              <c:numCache>
                <c:formatCode>0.0</c:formatCode>
                <c:ptCount val="13"/>
                <c:pt idx="0">
                  <c:v>-2.0295149505693759</c:v>
                </c:pt>
                <c:pt idx="1">
                  <c:v>-1.1649072952143364</c:v>
                </c:pt>
                <c:pt idx="2">
                  <c:v>-0.73420769951604548</c:v>
                </c:pt>
                <c:pt idx="3">
                  <c:v>-0.38372050552527126</c:v>
                </c:pt>
                <c:pt idx="4">
                  <c:v>-0.28671841599059433</c:v>
                </c:pt>
                <c:pt idx="5">
                  <c:v>-0.18804669331096441</c:v>
                </c:pt>
                <c:pt idx="6">
                  <c:v>-0.2201830195026139</c:v>
                </c:pt>
                <c:pt idx="7">
                  <c:v>-0.20932117306688691</c:v>
                </c:pt>
                <c:pt idx="8">
                  <c:v>-2.3840391071676632E-2</c:v>
                </c:pt>
                <c:pt idx="9">
                  <c:v>5.1567260590856992E-2</c:v>
                </c:pt>
                <c:pt idx="10">
                  <c:v>4.6709554856980619E-2</c:v>
                </c:pt>
                <c:pt idx="11">
                  <c:v>2.2066514667675716E-2</c:v>
                </c:pt>
                <c:pt idx="12">
                  <c:v>2.8780281824836319E-2</c:v>
                </c:pt>
              </c:numCache>
            </c:numRef>
          </c:val>
          <c:extLst>
            <c:ext xmlns:c16="http://schemas.microsoft.com/office/drawing/2014/chart" uri="{C3380CC4-5D6E-409C-BE32-E72D297353CC}">
              <c16:uniqueId val="{00000000-4B22-46E6-A68E-9CD7A95FD6FD}"/>
            </c:ext>
          </c:extLst>
        </c:ser>
        <c:ser>
          <c:idx val="1"/>
          <c:order val="1"/>
          <c:tx>
            <c:strRef>
              <c:f>'Figure 1.7.'!$P$14</c:f>
              <c:strCache>
                <c:ptCount val="1"/>
                <c:pt idx="0">
                  <c:v>AEs 75th percentile</c:v>
                </c:pt>
              </c:strCache>
            </c:strRef>
          </c:tx>
          <c:spPr>
            <a:solidFill>
              <a:schemeClr val="bg2">
                <a:alpha val="70000"/>
              </a:schemeClr>
            </a:solidFill>
            <a:ln>
              <a:noFill/>
            </a:ln>
            <a:effectLst/>
          </c:spPr>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1.7.'!$Q$14:$AC$14</c:f>
              <c:numCache>
                <c:formatCode>0.0</c:formatCode>
                <c:ptCount val="13"/>
                <c:pt idx="0">
                  <c:v>0.89298736144830504</c:v>
                </c:pt>
                <c:pt idx="1">
                  <c:v>0.71676915755359538</c:v>
                </c:pt>
                <c:pt idx="2">
                  <c:v>1.2123086040477451</c:v>
                </c:pt>
                <c:pt idx="3">
                  <c:v>1.5056914790069418</c:v>
                </c:pt>
                <c:pt idx="4">
                  <c:v>1.8829525945939625</c:v>
                </c:pt>
                <c:pt idx="5">
                  <c:v>1.7546897090297957</c:v>
                </c:pt>
                <c:pt idx="6">
                  <c:v>1.7730507230275177</c:v>
                </c:pt>
                <c:pt idx="7">
                  <c:v>1.4049897794370425</c:v>
                </c:pt>
                <c:pt idx="8">
                  <c:v>1.2046294434089815</c:v>
                </c:pt>
                <c:pt idx="9">
                  <c:v>1.1959765508703672</c:v>
                </c:pt>
                <c:pt idx="10">
                  <c:v>1.2401621698670617</c:v>
                </c:pt>
                <c:pt idx="11">
                  <c:v>1.2665871699691991</c:v>
                </c:pt>
                <c:pt idx="12">
                  <c:v>1.3841239943851451</c:v>
                </c:pt>
              </c:numCache>
            </c:numRef>
          </c:val>
          <c:extLst>
            <c:ext xmlns:c16="http://schemas.microsoft.com/office/drawing/2014/chart" uri="{C3380CC4-5D6E-409C-BE32-E72D297353CC}">
              <c16:uniqueId val="{00000001-4B22-46E6-A68E-9CD7A95FD6FD}"/>
            </c:ext>
          </c:extLst>
        </c:ser>
        <c:dLbls>
          <c:showLegendKey val="0"/>
          <c:showVal val="0"/>
          <c:showCatName val="0"/>
          <c:showSerName val="0"/>
          <c:showPercent val="0"/>
          <c:showBubbleSize val="0"/>
        </c:dLbls>
        <c:axId val="935562496"/>
        <c:axId val="938717200"/>
      </c:areaChart>
      <c:lineChart>
        <c:grouping val="standard"/>
        <c:varyColors val="0"/>
        <c:ser>
          <c:idx val="4"/>
          <c:order val="2"/>
          <c:tx>
            <c:strRef>
              <c:f>'Figure 1.7.'!$P$9</c:f>
              <c:strCache>
                <c:ptCount val="1"/>
                <c:pt idx="0">
                  <c:v>United States</c:v>
                </c:pt>
              </c:strCache>
            </c:strRef>
          </c:tx>
          <c:spPr>
            <a:ln w="28575" cap="rnd">
              <a:solidFill>
                <a:schemeClr val="accent2"/>
              </a:solidFill>
              <a:round/>
            </a:ln>
            <a:effectLst/>
          </c:spPr>
          <c:marker>
            <c:symbol val="none"/>
          </c:marker>
          <c:dPt>
            <c:idx val="7"/>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03-4B22-46E6-A68E-9CD7A95FD6FD}"/>
              </c:ext>
            </c:extLst>
          </c:dPt>
          <c:dPt>
            <c:idx val="8"/>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05-4B22-46E6-A68E-9CD7A95FD6FD}"/>
              </c:ext>
            </c:extLst>
          </c:dPt>
          <c:dPt>
            <c:idx val="9"/>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07-4B22-46E6-A68E-9CD7A95FD6FD}"/>
              </c:ext>
            </c:extLst>
          </c:dPt>
          <c:dPt>
            <c:idx val="10"/>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09-4B22-46E6-A68E-9CD7A95FD6FD}"/>
              </c:ext>
            </c:extLst>
          </c:dPt>
          <c:dPt>
            <c:idx val="11"/>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0B-4B22-46E6-A68E-9CD7A95FD6FD}"/>
              </c:ext>
            </c:extLst>
          </c:dPt>
          <c:dPt>
            <c:idx val="12"/>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0D-4B22-46E6-A68E-9CD7A95FD6FD}"/>
              </c:ext>
            </c:extLst>
          </c:dPt>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1.7.'!$Q$9:$AC$9</c:f>
              <c:numCache>
                <c:formatCode>0.0</c:formatCode>
                <c:ptCount val="13"/>
                <c:pt idx="0">
                  <c:v>-4.4294718338387327</c:v>
                </c:pt>
                <c:pt idx="1">
                  <c:v>-2.4828012284250272</c:v>
                </c:pt>
                <c:pt idx="2">
                  <c:v>-1.9141009953749559</c:v>
                </c:pt>
                <c:pt idx="3">
                  <c:v>-1.7443863600353715</c:v>
                </c:pt>
                <c:pt idx="4">
                  <c:v>-2.3384142313324641</c:v>
                </c:pt>
                <c:pt idx="5">
                  <c:v>-2.3302080436293169</c:v>
                </c:pt>
                <c:pt idx="6">
                  <c:v>-3.0676652591727143</c:v>
                </c:pt>
                <c:pt idx="7">
                  <c:v>-3.4244203150015045</c:v>
                </c:pt>
                <c:pt idx="8">
                  <c:v>-2.9147569726567664</c:v>
                </c:pt>
                <c:pt idx="9">
                  <c:v>-2.7533966096604519</c:v>
                </c:pt>
                <c:pt idx="10">
                  <c:v>-2.6951064116990846</c:v>
                </c:pt>
                <c:pt idx="11">
                  <c:v>-2.2024440769267697</c:v>
                </c:pt>
                <c:pt idx="12">
                  <c:v>-1.8189529718326369</c:v>
                </c:pt>
              </c:numCache>
            </c:numRef>
          </c:val>
          <c:smooth val="0"/>
          <c:extLst>
            <c:ext xmlns:c16="http://schemas.microsoft.com/office/drawing/2014/chart" uri="{C3380CC4-5D6E-409C-BE32-E72D297353CC}">
              <c16:uniqueId val="{0000000E-4B22-46E6-A68E-9CD7A95FD6FD}"/>
            </c:ext>
          </c:extLst>
        </c:ser>
        <c:ser>
          <c:idx val="3"/>
          <c:order val="3"/>
          <c:tx>
            <c:strRef>
              <c:f>'Figure 1.7.'!$P$10</c:f>
              <c:strCache>
                <c:ptCount val="1"/>
                <c:pt idx="0">
                  <c:v>Japan</c:v>
                </c:pt>
              </c:strCache>
            </c:strRef>
          </c:tx>
          <c:spPr>
            <a:ln w="28575" cap="rnd">
              <a:solidFill>
                <a:srgbClr val="FFC000"/>
              </a:solidFill>
              <a:round/>
            </a:ln>
            <a:effectLst/>
          </c:spPr>
          <c:marker>
            <c:symbol val="none"/>
          </c:marker>
          <c:dPt>
            <c:idx val="7"/>
            <c:marker>
              <c:symbol val="none"/>
            </c:marker>
            <c:bubble3D val="0"/>
            <c:spPr>
              <a:ln w="28575" cap="rnd">
                <a:solidFill>
                  <a:srgbClr val="FFC000"/>
                </a:solidFill>
                <a:prstDash val="sysDash"/>
                <a:round/>
              </a:ln>
              <a:effectLst/>
            </c:spPr>
            <c:extLst>
              <c:ext xmlns:c16="http://schemas.microsoft.com/office/drawing/2014/chart" uri="{C3380CC4-5D6E-409C-BE32-E72D297353CC}">
                <c16:uniqueId val="{00000010-4B22-46E6-A68E-9CD7A95FD6FD}"/>
              </c:ext>
            </c:extLst>
          </c:dPt>
          <c:dPt>
            <c:idx val="8"/>
            <c:marker>
              <c:symbol val="none"/>
            </c:marker>
            <c:bubble3D val="0"/>
            <c:spPr>
              <a:ln w="28575" cap="rnd">
                <a:solidFill>
                  <a:srgbClr val="FFC000"/>
                </a:solidFill>
                <a:prstDash val="sysDash"/>
                <a:round/>
              </a:ln>
              <a:effectLst/>
            </c:spPr>
            <c:extLst>
              <c:ext xmlns:c16="http://schemas.microsoft.com/office/drawing/2014/chart" uri="{C3380CC4-5D6E-409C-BE32-E72D297353CC}">
                <c16:uniqueId val="{00000012-4B22-46E6-A68E-9CD7A95FD6FD}"/>
              </c:ext>
            </c:extLst>
          </c:dPt>
          <c:dPt>
            <c:idx val="9"/>
            <c:marker>
              <c:symbol val="none"/>
            </c:marker>
            <c:bubble3D val="0"/>
            <c:spPr>
              <a:ln w="28575" cap="rnd">
                <a:solidFill>
                  <a:srgbClr val="FFC000"/>
                </a:solidFill>
                <a:prstDash val="sysDash"/>
                <a:round/>
              </a:ln>
              <a:effectLst/>
            </c:spPr>
            <c:extLst>
              <c:ext xmlns:c16="http://schemas.microsoft.com/office/drawing/2014/chart" uri="{C3380CC4-5D6E-409C-BE32-E72D297353CC}">
                <c16:uniqueId val="{00000014-4B22-46E6-A68E-9CD7A95FD6FD}"/>
              </c:ext>
            </c:extLst>
          </c:dPt>
          <c:dPt>
            <c:idx val="10"/>
            <c:marker>
              <c:symbol val="none"/>
            </c:marker>
            <c:bubble3D val="0"/>
            <c:spPr>
              <a:ln w="28575" cap="rnd">
                <a:solidFill>
                  <a:srgbClr val="FFC000"/>
                </a:solidFill>
                <a:prstDash val="sysDash"/>
                <a:round/>
              </a:ln>
              <a:effectLst/>
            </c:spPr>
            <c:extLst>
              <c:ext xmlns:c16="http://schemas.microsoft.com/office/drawing/2014/chart" uri="{C3380CC4-5D6E-409C-BE32-E72D297353CC}">
                <c16:uniqueId val="{00000016-4B22-46E6-A68E-9CD7A95FD6FD}"/>
              </c:ext>
            </c:extLst>
          </c:dPt>
          <c:dPt>
            <c:idx val="11"/>
            <c:marker>
              <c:symbol val="none"/>
            </c:marker>
            <c:bubble3D val="0"/>
            <c:spPr>
              <a:ln w="28575" cap="rnd">
                <a:solidFill>
                  <a:srgbClr val="FFC000"/>
                </a:solidFill>
                <a:prstDash val="sysDash"/>
                <a:round/>
              </a:ln>
              <a:effectLst/>
            </c:spPr>
            <c:extLst>
              <c:ext xmlns:c16="http://schemas.microsoft.com/office/drawing/2014/chart" uri="{C3380CC4-5D6E-409C-BE32-E72D297353CC}">
                <c16:uniqueId val="{00000018-4B22-46E6-A68E-9CD7A95FD6FD}"/>
              </c:ext>
            </c:extLst>
          </c:dPt>
          <c:dPt>
            <c:idx val="12"/>
            <c:marker>
              <c:symbol val="none"/>
            </c:marker>
            <c:bubble3D val="0"/>
            <c:spPr>
              <a:ln w="28575" cap="rnd">
                <a:solidFill>
                  <a:srgbClr val="FFC000"/>
                </a:solidFill>
                <a:prstDash val="sysDash"/>
                <a:round/>
              </a:ln>
              <a:effectLst/>
            </c:spPr>
            <c:extLst>
              <c:ext xmlns:c16="http://schemas.microsoft.com/office/drawing/2014/chart" uri="{C3380CC4-5D6E-409C-BE32-E72D297353CC}">
                <c16:uniqueId val="{0000001A-4B22-46E6-A68E-9CD7A95FD6FD}"/>
              </c:ext>
            </c:extLst>
          </c:dPt>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1.7.'!$Q$10:$AC$10</c:f>
              <c:numCache>
                <c:formatCode>0.0</c:formatCode>
                <c:ptCount val="13"/>
                <c:pt idx="0">
                  <c:v>-6.4782889843295317</c:v>
                </c:pt>
                <c:pt idx="1">
                  <c:v>-6.5693129385523408</c:v>
                </c:pt>
                <c:pt idx="2">
                  <c:v>-4.7299413842712639</c:v>
                </c:pt>
                <c:pt idx="3">
                  <c:v>-3.673842185346591</c:v>
                </c:pt>
                <c:pt idx="4">
                  <c:v>-3.4224464122517047</c:v>
                </c:pt>
                <c:pt idx="5">
                  <c:v>-2.9241928172125413</c:v>
                </c:pt>
                <c:pt idx="6">
                  <c:v>-2.8381873979188028</c:v>
                </c:pt>
                <c:pt idx="7">
                  <c:v>-2.7433796933463603</c:v>
                </c:pt>
                <c:pt idx="8">
                  <c:v>-2.1186772174435275</c:v>
                </c:pt>
                <c:pt idx="9">
                  <c:v>-1.9064294415497662</c:v>
                </c:pt>
                <c:pt idx="10">
                  <c:v>-1.8123154516975291</c:v>
                </c:pt>
                <c:pt idx="11">
                  <c:v>-1.912255156363752</c:v>
                </c:pt>
                <c:pt idx="12">
                  <c:v>-2.1149288956904226</c:v>
                </c:pt>
              </c:numCache>
            </c:numRef>
          </c:val>
          <c:smooth val="0"/>
          <c:extLst>
            <c:ext xmlns:c16="http://schemas.microsoft.com/office/drawing/2014/chart" uri="{C3380CC4-5D6E-409C-BE32-E72D297353CC}">
              <c16:uniqueId val="{0000001B-4B22-46E6-A68E-9CD7A95FD6FD}"/>
            </c:ext>
          </c:extLst>
        </c:ser>
        <c:ser>
          <c:idx val="6"/>
          <c:order val="4"/>
          <c:tx>
            <c:strRef>
              <c:f>'Figure 1.7.'!$P$8</c:f>
              <c:strCache>
                <c:ptCount val="1"/>
                <c:pt idx="0">
                  <c:v>United Kingdom</c:v>
                </c:pt>
              </c:strCache>
            </c:strRef>
          </c:tx>
          <c:spPr>
            <a:ln w="28575" cap="rnd">
              <a:solidFill>
                <a:schemeClr val="accent3">
                  <a:lumMod val="50000"/>
                </a:schemeClr>
              </a:solidFill>
              <a:round/>
            </a:ln>
            <a:effectLst/>
          </c:spPr>
          <c:marker>
            <c:symbol val="none"/>
          </c:marker>
          <c:dPt>
            <c:idx val="7"/>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1D-4B22-46E6-A68E-9CD7A95FD6FD}"/>
              </c:ext>
            </c:extLst>
          </c:dPt>
          <c:dPt>
            <c:idx val="8"/>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1F-4B22-46E6-A68E-9CD7A95FD6FD}"/>
              </c:ext>
            </c:extLst>
          </c:dPt>
          <c:dPt>
            <c:idx val="9"/>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21-4B22-46E6-A68E-9CD7A95FD6FD}"/>
              </c:ext>
            </c:extLst>
          </c:dPt>
          <c:dPt>
            <c:idx val="10"/>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23-4B22-46E6-A68E-9CD7A95FD6FD}"/>
              </c:ext>
            </c:extLst>
          </c:dPt>
          <c:dPt>
            <c:idx val="11"/>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25-4B22-46E6-A68E-9CD7A95FD6FD}"/>
              </c:ext>
            </c:extLst>
          </c:dPt>
          <c:dPt>
            <c:idx val="12"/>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27-4B22-46E6-A68E-9CD7A95FD6FD}"/>
              </c:ext>
            </c:extLst>
          </c:dPt>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1.7.'!$Q$8:$AC$8</c:f>
              <c:numCache>
                <c:formatCode>0.0</c:formatCode>
                <c:ptCount val="13"/>
                <c:pt idx="0">
                  <c:v>-3.7283390820150522</c:v>
                </c:pt>
                <c:pt idx="1">
                  <c:v>-2.6680201258210117</c:v>
                </c:pt>
                <c:pt idx="2">
                  <c:v>-2.8532446307246535</c:v>
                </c:pt>
                <c:pt idx="3">
                  <c:v>-2.5427680723126582</c:v>
                </c:pt>
                <c:pt idx="4">
                  <c:v>-1.2888139722364214</c:v>
                </c:pt>
                <c:pt idx="5">
                  <c:v>-6.8132024439948521E-2</c:v>
                </c:pt>
                <c:pt idx="6">
                  <c:v>0.12020271904819382</c:v>
                </c:pt>
                <c:pt idx="7">
                  <c:v>0.21845128592830149</c:v>
                </c:pt>
                <c:pt idx="8">
                  <c:v>0.37282582661973845</c:v>
                </c:pt>
                <c:pt idx="9">
                  <c:v>0.47655553432753006</c:v>
                </c:pt>
                <c:pt idx="10">
                  <c:v>0.51077247425843586</c:v>
                </c:pt>
                <c:pt idx="11">
                  <c:v>0.47818306303887992</c:v>
                </c:pt>
                <c:pt idx="12">
                  <c:v>0.48877384374945188</c:v>
                </c:pt>
              </c:numCache>
            </c:numRef>
          </c:val>
          <c:smooth val="0"/>
          <c:extLst>
            <c:ext xmlns:c16="http://schemas.microsoft.com/office/drawing/2014/chart" uri="{C3380CC4-5D6E-409C-BE32-E72D297353CC}">
              <c16:uniqueId val="{00000028-4B22-46E6-A68E-9CD7A95FD6FD}"/>
            </c:ext>
          </c:extLst>
        </c:ser>
        <c:ser>
          <c:idx val="5"/>
          <c:order val="5"/>
          <c:tx>
            <c:strRef>
              <c:f>'Figure 1.7.'!$P$11</c:f>
              <c:strCache>
                <c:ptCount val="1"/>
                <c:pt idx="0">
                  <c:v>Euro Area</c:v>
                </c:pt>
              </c:strCache>
            </c:strRef>
          </c:tx>
          <c:spPr>
            <a:ln w="28575" cap="rnd">
              <a:solidFill>
                <a:srgbClr val="C00000"/>
              </a:solidFill>
              <a:round/>
            </a:ln>
            <a:effectLst/>
          </c:spPr>
          <c:marker>
            <c:symbol val="none"/>
          </c:marker>
          <c:dPt>
            <c:idx val="7"/>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A-4B22-46E6-A68E-9CD7A95FD6FD}"/>
              </c:ext>
            </c:extLst>
          </c:dPt>
          <c:dPt>
            <c:idx val="8"/>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C-4B22-46E6-A68E-9CD7A95FD6FD}"/>
              </c:ext>
            </c:extLst>
          </c:dPt>
          <c:dPt>
            <c:idx val="9"/>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E-4B22-46E6-A68E-9CD7A95FD6FD}"/>
              </c:ext>
            </c:extLst>
          </c:dPt>
          <c:dPt>
            <c:idx val="10"/>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30-4B22-46E6-A68E-9CD7A95FD6FD}"/>
              </c:ext>
            </c:extLst>
          </c:dPt>
          <c:dPt>
            <c:idx val="11"/>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32-4B22-46E6-A68E-9CD7A95FD6FD}"/>
              </c:ext>
            </c:extLst>
          </c:dPt>
          <c:dPt>
            <c:idx val="12"/>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34-4B22-46E6-A68E-9CD7A95FD6FD}"/>
              </c:ext>
            </c:extLst>
          </c:dPt>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1.7.'!$Q$11:$AC$11</c:f>
              <c:numCache>
                <c:formatCode>0.0</c:formatCode>
                <c:ptCount val="13"/>
                <c:pt idx="0">
                  <c:v>0.46013836972855648</c:v>
                </c:pt>
                <c:pt idx="1">
                  <c:v>1.0990601262717055</c:v>
                </c:pt>
                <c:pt idx="2">
                  <c:v>1.2254416721389585</c:v>
                </c:pt>
                <c:pt idx="3">
                  <c:v>1.1160680440333139</c:v>
                </c:pt>
                <c:pt idx="4">
                  <c:v>1.057905997652328</c:v>
                </c:pt>
                <c:pt idx="5">
                  <c:v>1.0535337903948223</c:v>
                </c:pt>
                <c:pt idx="6">
                  <c:v>0.96552607401596413</c:v>
                </c:pt>
                <c:pt idx="7">
                  <c:v>0.66408739426396113</c:v>
                </c:pt>
                <c:pt idx="8">
                  <c:v>0.44726879319584362</c:v>
                </c:pt>
                <c:pt idx="9">
                  <c:v>0.30216244945449988</c:v>
                </c:pt>
                <c:pt idx="10">
                  <c:v>0.34048705234645565</c:v>
                </c:pt>
                <c:pt idx="11">
                  <c:v>0.37586260212156075</c:v>
                </c:pt>
                <c:pt idx="12">
                  <c:v>0</c:v>
                </c:pt>
              </c:numCache>
            </c:numRef>
          </c:val>
          <c:smooth val="0"/>
          <c:extLst>
            <c:ext xmlns:c16="http://schemas.microsoft.com/office/drawing/2014/chart" uri="{C3380CC4-5D6E-409C-BE32-E72D297353CC}">
              <c16:uniqueId val="{00000035-4B22-46E6-A68E-9CD7A95FD6FD}"/>
            </c:ext>
          </c:extLst>
        </c:ser>
        <c:ser>
          <c:idx val="2"/>
          <c:order val="6"/>
          <c:tx>
            <c:strRef>
              <c:f>'Figure 1.7.'!$P$7</c:f>
              <c:strCache>
                <c:ptCount val="1"/>
                <c:pt idx="0">
                  <c:v>Italy</c:v>
                </c:pt>
              </c:strCache>
            </c:strRef>
          </c:tx>
          <c:spPr>
            <a:ln w="28575" cap="rnd">
              <a:solidFill>
                <a:schemeClr val="bg1">
                  <a:lumMod val="50000"/>
                </a:schemeClr>
              </a:solidFill>
              <a:round/>
            </a:ln>
            <a:effectLst/>
          </c:spPr>
          <c:marker>
            <c:symbol val="none"/>
          </c:marker>
          <c:dPt>
            <c:idx val="7"/>
            <c:marker>
              <c:symbol val="none"/>
            </c:marker>
            <c:bubble3D val="0"/>
            <c:spPr>
              <a:ln w="28575" cap="rnd">
                <a:solidFill>
                  <a:schemeClr val="bg1">
                    <a:lumMod val="50000"/>
                  </a:schemeClr>
                </a:solidFill>
                <a:prstDash val="sysDash"/>
                <a:round/>
              </a:ln>
              <a:effectLst/>
            </c:spPr>
            <c:extLst>
              <c:ext xmlns:c16="http://schemas.microsoft.com/office/drawing/2014/chart" uri="{C3380CC4-5D6E-409C-BE32-E72D297353CC}">
                <c16:uniqueId val="{00000037-4B22-46E6-A68E-9CD7A95FD6FD}"/>
              </c:ext>
            </c:extLst>
          </c:dPt>
          <c:dPt>
            <c:idx val="8"/>
            <c:marker>
              <c:symbol val="none"/>
            </c:marker>
            <c:bubble3D val="0"/>
            <c:spPr>
              <a:ln w="28575" cap="rnd">
                <a:solidFill>
                  <a:schemeClr val="bg1">
                    <a:lumMod val="50000"/>
                  </a:schemeClr>
                </a:solidFill>
                <a:prstDash val="sysDash"/>
                <a:round/>
              </a:ln>
              <a:effectLst/>
            </c:spPr>
            <c:extLst>
              <c:ext xmlns:c16="http://schemas.microsoft.com/office/drawing/2014/chart" uri="{C3380CC4-5D6E-409C-BE32-E72D297353CC}">
                <c16:uniqueId val="{00000039-4B22-46E6-A68E-9CD7A95FD6FD}"/>
              </c:ext>
            </c:extLst>
          </c:dPt>
          <c:dPt>
            <c:idx val="9"/>
            <c:marker>
              <c:symbol val="none"/>
            </c:marker>
            <c:bubble3D val="0"/>
            <c:spPr>
              <a:ln w="28575" cap="rnd">
                <a:solidFill>
                  <a:schemeClr val="bg1">
                    <a:lumMod val="50000"/>
                  </a:schemeClr>
                </a:solidFill>
                <a:prstDash val="sysDash"/>
                <a:round/>
              </a:ln>
              <a:effectLst/>
            </c:spPr>
            <c:extLst>
              <c:ext xmlns:c16="http://schemas.microsoft.com/office/drawing/2014/chart" uri="{C3380CC4-5D6E-409C-BE32-E72D297353CC}">
                <c16:uniqueId val="{0000003B-4B22-46E6-A68E-9CD7A95FD6FD}"/>
              </c:ext>
            </c:extLst>
          </c:dPt>
          <c:dPt>
            <c:idx val="10"/>
            <c:marker>
              <c:symbol val="none"/>
            </c:marker>
            <c:bubble3D val="0"/>
            <c:spPr>
              <a:ln w="28575" cap="rnd">
                <a:solidFill>
                  <a:schemeClr val="bg1">
                    <a:lumMod val="50000"/>
                  </a:schemeClr>
                </a:solidFill>
                <a:prstDash val="sysDash"/>
                <a:round/>
              </a:ln>
              <a:effectLst/>
            </c:spPr>
            <c:extLst>
              <c:ext xmlns:c16="http://schemas.microsoft.com/office/drawing/2014/chart" uri="{C3380CC4-5D6E-409C-BE32-E72D297353CC}">
                <c16:uniqueId val="{0000003D-4B22-46E6-A68E-9CD7A95FD6FD}"/>
              </c:ext>
            </c:extLst>
          </c:dPt>
          <c:dPt>
            <c:idx val="11"/>
            <c:marker>
              <c:symbol val="none"/>
            </c:marker>
            <c:bubble3D val="0"/>
            <c:spPr>
              <a:ln w="28575" cap="rnd">
                <a:solidFill>
                  <a:schemeClr val="bg1">
                    <a:lumMod val="50000"/>
                  </a:schemeClr>
                </a:solidFill>
                <a:prstDash val="sysDash"/>
                <a:round/>
              </a:ln>
              <a:effectLst/>
            </c:spPr>
            <c:extLst>
              <c:ext xmlns:c16="http://schemas.microsoft.com/office/drawing/2014/chart" uri="{C3380CC4-5D6E-409C-BE32-E72D297353CC}">
                <c16:uniqueId val="{0000003F-4B22-46E6-A68E-9CD7A95FD6FD}"/>
              </c:ext>
            </c:extLst>
          </c:dPt>
          <c:dPt>
            <c:idx val="12"/>
            <c:marker>
              <c:symbol val="none"/>
            </c:marker>
            <c:bubble3D val="0"/>
            <c:spPr>
              <a:ln w="28575" cap="rnd">
                <a:solidFill>
                  <a:schemeClr val="bg1">
                    <a:lumMod val="50000"/>
                  </a:schemeClr>
                </a:solidFill>
                <a:prstDash val="sysDash"/>
                <a:round/>
              </a:ln>
              <a:effectLst/>
            </c:spPr>
            <c:extLst>
              <c:ext xmlns:c16="http://schemas.microsoft.com/office/drawing/2014/chart" uri="{C3380CC4-5D6E-409C-BE32-E72D297353CC}">
                <c16:uniqueId val="{00000041-4B22-46E6-A68E-9CD7A95FD6FD}"/>
              </c:ext>
            </c:extLst>
          </c:dPt>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1.7.'!$Q$7:$AC$7</c:f>
              <c:numCache>
                <c:formatCode>0.0</c:formatCode>
                <c:ptCount val="13"/>
                <c:pt idx="0">
                  <c:v>3.3358608438407931</c:v>
                </c:pt>
                <c:pt idx="1">
                  <c:v>3.8907943657127553</c:v>
                </c:pt>
                <c:pt idx="2">
                  <c:v>3.1135033961526033</c:v>
                </c:pt>
                <c:pt idx="3">
                  <c:v>3.1365167666766003</c:v>
                </c:pt>
                <c:pt idx="4">
                  <c:v>2.2927956819767106</c:v>
                </c:pt>
                <c:pt idx="5">
                  <c:v>1.9321302216257454</c:v>
                </c:pt>
                <c:pt idx="6">
                  <c:v>1.7611980363360313</c:v>
                </c:pt>
                <c:pt idx="7">
                  <c:v>1.4388951670428061</c:v>
                </c:pt>
                <c:pt idx="8">
                  <c:v>0.54882191332185659</c:v>
                </c:pt>
                <c:pt idx="9">
                  <c:v>0.29505581517388862</c:v>
                </c:pt>
                <c:pt idx="10">
                  <c:v>0.15556564707590176</c:v>
                </c:pt>
                <c:pt idx="11">
                  <c:v>0.16518289306452222</c:v>
                </c:pt>
                <c:pt idx="12">
                  <c:v>0.19343541291856994</c:v>
                </c:pt>
              </c:numCache>
            </c:numRef>
          </c:val>
          <c:smooth val="0"/>
          <c:extLst>
            <c:ext xmlns:c16="http://schemas.microsoft.com/office/drawing/2014/chart" uri="{C3380CC4-5D6E-409C-BE32-E72D297353CC}">
              <c16:uniqueId val="{00000042-4B22-46E6-A68E-9CD7A95FD6FD}"/>
            </c:ext>
          </c:extLst>
        </c:ser>
        <c:ser>
          <c:idx val="7"/>
          <c:order val="7"/>
          <c:tx>
            <c:v>AEs</c:v>
          </c:tx>
          <c:spPr>
            <a:ln w="28575" cap="rnd">
              <a:solidFill>
                <a:srgbClr val="002060"/>
              </a:solidFill>
              <a:round/>
            </a:ln>
            <a:effectLst/>
          </c:spPr>
          <c:marker>
            <c:symbol val="none"/>
          </c:marker>
          <c:dPt>
            <c:idx val="7"/>
            <c:marker>
              <c:symbol val="none"/>
            </c:marker>
            <c:bubble3D val="0"/>
            <c:spPr>
              <a:ln w="28575" cap="rnd">
                <a:solidFill>
                  <a:srgbClr val="002060"/>
                </a:solidFill>
                <a:prstDash val="sysDash"/>
                <a:round/>
              </a:ln>
              <a:effectLst/>
            </c:spPr>
            <c:extLst>
              <c:ext xmlns:c16="http://schemas.microsoft.com/office/drawing/2014/chart" uri="{C3380CC4-5D6E-409C-BE32-E72D297353CC}">
                <c16:uniqueId val="{00000044-4B22-46E6-A68E-9CD7A95FD6FD}"/>
              </c:ext>
            </c:extLst>
          </c:dPt>
          <c:dPt>
            <c:idx val="8"/>
            <c:marker>
              <c:symbol val="none"/>
            </c:marker>
            <c:bubble3D val="0"/>
            <c:spPr>
              <a:ln w="28575" cap="rnd">
                <a:solidFill>
                  <a:srgbClr val="002060"/>
                </a:solidFill>
                <a:prstDash val="sysDash"/>
                <a:round/>
              </a:ln>
              <a:effectLst/>
            </c:spPr>
            <c:extLst>
              <c:ext xmlns:c16="http://schemas.microsoft.com/office/drawing/2014/chart" uri="{C3380CC4-5D6E-409C-BE32-E72D297353CC}">
                <c16:uniqueId val="{00000046-4B22-46E6-A68E-9CD7A95FD6FD}"/>
              </c:ext>
            </c:extLst>
          </c:dPt>
          <c:dPt>
            <c:idx val="9"/>
            <c:marker>
              <c:symbol val="none"/>
            </c:marker>
            <c:bubble3D val="0"/>
            <c:spPr>
              <a:ln w="28575" cap="rnd">
                <a:solidFill>
                  <a:srgbClr val="002060"/>
                </a:solidFill>
                <a:prstDash val="sysDash"/>
                <a:round/>
              </a:ln>
              <a:effectLst/>
            </c:spPr>
            <c:extLst>
              <c:ext xmlns:c16="http://schemas.microsoft.com/office/drawing/2014/chart" uri="{C3380CC4-5D6E-409C-BE32-E72D297353CC}">
                <c16:uniqueId val="{00000048-4B22-46E6-A68E-9CD7A95FD6FD}"/>
              </c:ext>
            </c:extLst>
          </c:dPt>
          <c:dPt>
            <c:idx val="10"/>
            <c:marker>
              <c:symbol val="none"/>
            </c:marker>
            <c:bubble3D val="0"/>
            <c:spPr>
              <a:ln w="28575" cap="rnd">
                <a:solidFill>
                  <a:srgbClr val="002060"/>
                </a:solidFill>
                <a:prstDash val="sysDash"/>
                <a:round/>
              </a:ln>
              <a:effectLst/>
            </c:spPr>
            <c:extLst>
              <c:ext xmlns:c16="http://schemas.microsoft.com/office/drawing/2014/chart" uri="{C3380CC4-5D6E-409C-BE32-E72D297353CC}">
                <c16:uniqueId val="{0000004A-4B22-46E6-A68E-9CD7A95FD6FD}"/>
              </c:ext>
            </c:extLst>
          </c:dPt>
          <c:dPt>
            <c:idx val="11"/>
            <c:marker>
              <c:symbol val="none"/>
            </c:marker>
            <c:bubble3D val="0"/>
            <c:spPr>
              <a:ln w="28575" cap="rnd">
                <a:solidFill>
                  <a:srgbClr val="002060"/>
                </a:solidFill>
                <a:prstDash val="sysDash"/>
                <a:round/>
              </a:ln>
              <a:effectLst/>
            </c:spPr>
            <c:extLst>
              <c:ext xmlns:c16="http://schemas.microsoft.com/office/drawing/2014/chart" uri="{C3380CC4-5D6E-409C-BE32-E72D297353CC}">
                <c16:uniqueId val="{0000004C-4B22-46E6-A68E-9CD7A95FD6FD}"/>
              </c:ext>
            </c:extLst>
          </c:dPt>
          <c:dPt>
            <c:idx val="12"/>
            <c:marker>
              <c:symbol val="none"/>
            </c:marker>
            <c:bubble3D val="0"/>
            <c:spPr>
              <a:ln w="28575" cap="rnd">
                <a:solidFill>
                  <a:srgbClr val="002060"/>
                </a:solidFill>
                <a:prstDash val="sysDash"/>
                <a:round/>
              </a:ln>
              <a:effectLst/>
            </c:spPr>
            <c:extLst>
              <c:ext xmlns:c16="http://schemas.microsoft.com/office/drawing/2014/chart" uri="{C3380CC4-5D6E-409C-BE32-E72D297353CC}">
                <c16:uniqueId val="{0000004E-4B22-46E6-A68E-9CD7A95FD6FD}"/>
              </c:ext>
            </c:extLst>
          </c:dPt>
          <c:cat>
            <c:numRef>
              <c:f>'Figure 1.7.'!$Q$6:$AC$6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1.7.'!$Q$12:$AC$12</c:f>
              <c:numCache>
                <c:formatCode>0.0</c:formatCode>
                <c:ptCount val="13"/>
                <c:pt idx="0">
                  <c:v>-2.7720206304021313</c:v>
                </c:pt>
                <c:pt idx="1">
                  <c:v>-1.6830876729257542</c:v>
                </c:pt>
                <c:pt idx="2">
                  <c:v>-1.1461707935724665</c:v>
                </c:pt>
                <c:pt idx="3">
                  <c:v>-0.99941602665351703</c:v>
                </c:pt>
                <c:pt idx="4">
                  <c:v>-1.1399776550727023</c:v>
                </c:pt>
                <c:pt idx="5">
                  <c:v>-0.99619782716605809</c:v>
                </c:pt>
                <c:pt idx="6">
                  <c:v>-1.2810342855071499</c:v>
                </c:pt>
                <c:pt idx="7">
                  <c:v>-1.5802119903519822</c:v>
                </c:pt>
                <c:pt idx="8">
                  <c:v>-1.3682715069515528</c:v>
                </c:pt>
                <c:pt idx="9">
                  <c:v>-1.3044510755600058</c:v>
                </c:pt>
                <c:pt idx="10">
                  <c:v>-1.2623614356244111</c:v>
                </c:pt>
                <c:pt idx="11">
                  <c:v>-1.0636792632487282</c:v>
                </c:pt>
                <c:pt idx="12">
                  <c:v>-0.91704124953070587</c:v>
                </c:pt>
              </c:numCache>
            </c:numRef>
          </c:val>
          <c:smooth val="0"/>
          <c:extLst>
            <c:ext xmlns:c16="http://schemas.microsoft.com/office/drawing/2014/chart" uri="{C3380CC4-5D6E-409C-BE32-E72D297353CC}">
              <c16:uniqueId val="{0000004F-4B22-46E6-A68E-9CD7A95FD6FD}"/>
            </c:ext>
          </c:extLst>
        </c:ser>
        <c:dLbls>
          <c:showLegendKey val="0"/>
          <c:showVal val="0"/>
          <c:showCatName val="0"/>
          <c:showSerName val="0"/>
          <c:showPercent val="0"/>
          <c:showBubbleSize val="0"/>
        </c:dLbls>
        <c:marker val="1"/>
        <c:smooth val="0"/>
        <c:axId val="935562496"/>
        <c:axId val="938717200"/>
      </c:lineChart>
      <c:catAx>
        <c:axId val="9355624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938717200"/>
        <c:crosses val="autoZero"/>
        <c:auto val="1"/>
        <c:lblAlgn val="ctr"/>
        <c:lblOffset val="100"/>
        <c:noMultiLvlLbl val="0"/>
      </c:catAx>
      <c:valAx>
        <c:axId val="938717200"/>
        <c:scaling>
          <c:orientation val="minMax"/>
          <c:min val="-7"/>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935562496"/>
        <c:crosses val="autoZero"/>
        <c:crossBetween val="between"/>
        <c:majorUnit val="2"/>
      </c:valAx>
      <c:spPr>
        <a:noFill/>
        <a:ln>
          <a:solidFill>
            <a:schemeClr val="bg1">
              <a:lumMod val="65000"/>
            </a:schemeClr>
          </a:solidFill>
        </a:ln>
        <a:effectLst/>
      </c:spPr>
    </c:plotArea>
    <c:legend>
      <c:legendPos val="b"/>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ayout>
        <c:manualLayout>
          <c:xMode val="edge"/>
          <c:yMode val="edge"/>
          <c:x val="0.57199292796733736"/>
          <c:y val="0.74301011606285783"/>
          <c:w val="0.36180883639545058"/>
          <c:h val="0.1202471566054243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395807299763832E-2"/>
          <c:y val="5.1500746793654593E-2"/>
          <c:w val="0.92692904401789378"/>
          <c:h val="0.82768083074922161"/>
        </c:manualLayout>
      </c:layout>
      <c:lineChart>
        <c:grouping val="standard"/>
        <c:varyColors val="0"/>
        <c:ser>
          <c:idx val="0"/>
          <c:order val="0"/>
          <c:tx>
            <c:strRef>
              <c:f>'Figure 1.8.'!$S$3</c:f>
              <c:strCache>
                <c:ptCount val="1"/>
                <c:pt idx="0">
                  <c:v>Greece</c:v>
                </c:pt>
              </c:strCache>
            </c:strRef>
          </c:tx>
          <c:spPr>
            <a:ln w="28575" cap="rnd">
              <a:solidFill>
                <a:srgbClr val="002060"/>
              </a:solidFill>
              <a:round/>
            </a:ln>
            <a:effectLst/>
          </c:spPr>
          <c:marker>
            <c:symbol val="none"/>
          </c:marker>
          <c:cat>
            <c:numRef>
              <c:f>'Figure 1.8.'!$R$4:$R$285</c:f>
              <c:numCache>
                <c:formatCode>m/d/yyyy</c:formatCode>
                <c:ptCount val="282"/>
                <c:pt idx="0">
                  <c:v>43160</c:v>
                </c:pt>
                <c:pt idx="1">
                  <c:v>43161</c:v>
                </c:pt>
                <c:pt idx="2">
                  <c:v>43164</c:v>
                </c:pt>
                <c:pt idx="3">
                  <c:v>43165</c:v>
                </c:pt>
                <c:pt idx="4">
                  <c:v>43166</c:v>
                </c:pt>
                <c:pt idx="5">
                  <c:v>43167</c:v>
                </c:pt>
                <c:pt idx="6">
                  <c:v>43168</c:v>
                </c:pt>
                <c:pt idx="7">
                  <c:v>43171</c:v>
                </c:pt>
                <c:pt idx="8">
                  <c:v>43172</c:v>
                </c:pt>
                <c:pt idx="9">
                  <c:v>43173</c:v>
                </c:pt>
                <c:pt idx="10">
                  <c:v>43174</c:v>
                </c:pt>
                <c:pt idx="11">
                  <c:v>43175</c:v>
                </c:pt>
                <c:pt idx="12">
                  <c:v>43178</c:v>
                </c:pt>
                <c:pt idx="13">
                  <c:v>43179</c:v>
                </c:pt>
                <c:pt idx="14">
                  <c:v>43180</c:v>
                </c:pt>
                <c:pt idx="15">
                  <c:v>43181</c:v>
                </c:pt>
                <c:pt idx="16">
                  <c:v>43182</c:v>
                </c:pt>
                <c:pt idx="17">
                  <c:v>43185</c:v>
                </c:pt>
                <c:pt idx="18">
                  <c:v>43186</c:v>
                </c:pt>
                <c:pt idx="19">
                  <c:v>43187</c:v>
                </c:pt>
                <c:pt idx="20">
                  <c:v>43188</c:v>
                </c:pt>
                <c:pt idx="21">
                  <c:v>43189</c:v>
                </c:pt>
                <c:pt idx="22">
                  <c:v>43192</c:v>
                </c:pt>
                <c:pt idx="23">
                  <c:v>43193</c:v>
                </c:pt>
                <c:pt idx="24">
                  <c:v>43194</c:v>
                </c:pt>
                <c:pt idx="25">
                  <c:v>43195</c:v>
                </c:pt>
                <c:pt idx="26">
                  <c:v>43196</c:v>
                </c:pt>
                <c:pt idx="27">
                  <c:v>43199</c:v>
                </c:pt>
                <c:pt idx="28">
                  <c:v>43200</c:v>
                </c:pt>
                <c:pt idx="29">
                  <c:v>43201</c:v>
                </c:pt>
                <c:pt idx="30">
                  <c:v>43202</c:v>
                </c:pt>
                <c:pt idx="31">
                  <c:v>43203</c:v>
                </c:pt>
                <c:pt idx="32">
                  <c:v>43206</c:v>
                </c:pt>
                <c:pt idx="33">
                  <c:v>43207</c:v>
                </c:pt>
                <c:pt idx="34">
                  <c:v>43208</c:v>
                </c:pt>
                <c:pt idx="35">
                  <c:v>43209</c:v>
                </c:pt>
                <c:pt idx="36">
                  <c:v>43210</c:v>
                </c:pt>
                <c:pt idx="37">
                  <c:v>43213</c:v>
                </c:pt>
                <c:pt idx="38">
                  <c:v>43214</c:v>
                </c:pt>
                <c:pt idx="39">
                  <c:v>43215</c:v>
                </c:pt>
                <c:pt idx="40">
                  <c:v>43216</c:v>
                </c:pt>
                <c:pt idx="41">
                  <c:v>43217</c:v>
                </c:pt>
                <c:pt idx="42">
                  <c:v>43220</c:v>
                </c:pt>
                <c:pt idx="43">
                  <c:v>43221</c:v>
                </c:pt>
                <c:pt idx="44">
                  <c:v>43222</c:v>
                </c:pt>
                <c:pt idx="45">
                  <c:v>43223</c:v>
                </c:pt>
                <c:pt idx="46">
                  <c:v>43224</c:v>
                </c:pt>
                <c:pt idx="47">
                  <c:v>43227</c:v>
                </c:pt>
                <c:pt idx="48">
                  <c:v>43228</c:v>
                </c:pt>
                <c:pt idx="49">
                  <c:v>43229</c:v>
                </c:pt>
                <c:pt idx="50">
                  <c:v>43230</c:v>
                </c:pt>
                <c:pt idx="51">
                  <c:v>43231</c:v>
                </c:pt>
                <c:pt idx="52">
                  <c:v>43234</c:v>
                </c:pt>
                <c:pt idx="53">
                  <c:v>43235</c:v>
                </c:pt>
                <c:pt idx="54">
                  <c:v>43236</c:v>
                </c:pt>
                <c:pt idx="55">
                  <c:v>43237</c:v>
                </c:pt>
                <c:pt idx="56">
                  <c:v>43238</c:v>
                </c:pt>
                <c:pt idx="57">
                  <c:v>43241</c:v>
                </c:pt>
                <c:pt idx="58">
                  <c:v>43242</c:v>
                </c:pt>
                <c:pt idx="59">
                  <c:v>43243</c:v>
                </c:pt>
                <c:pt idx="60">
                  <c:v>43244</c:v>
                </c:pt>
                <c:pt idx="61">
                  <c:v>43245</c:v>
                </c:pt>
                <c:pt idx="62">
                  <c:v>43248</c:v>
                </c:pt>
                <c:pt idx="63">
                  <c:v>43249</c:v>
                </c:pt>
                <c:pt idx="64">
                  <c:v>43250</c:v>
                </c:pt>
                <c:pt idx="65">
                  <c:v>43251</c:v>
                </c:pt>
                <c:pt idx="66">
                  <c:v>43252</c:v>
                </c:pt>
                <c:pt idx="67">
                  <c:v>43255</c:v>
                </c:pt>
                <c:pt idx="68">
                  <c:v>43256</c:v>
                </c:pt>
                <c:pt idx="69">
                  <c:v>43257</c:v>
                </c:pt>
                <c:pt idx="70">
                  <c:v>43258</c:v>
                </c:pt>
                <c:pt idx="71">
                  <c:v>43259</c:v>
                </c:pt>
                <c:pt idx="72">
                  <c:v>43262</c:v>
                </c:pt>
                <c:pt idx="73">
                  <c:v>43263</c:v>
                </c:pt>
                <c:pt idx="74">
                  <c:v>43264</c:v>
                </c:pt>
                <c:pt idx="75">
                  <c:v>43265</c:v>
                </c:pt>
                <c:pt idx="76">
                  <c:v>43266</c:v>
                </c:pt>
                <c:pt idx="77">
                  <c:v>43269</c:v>
                </c:pt>
                <c:pt idx="78">
                  <c:v>43270</c:v>
                </c:pt>
                <c:pt idx="79">
                  <c:v>43271</c:v>
                </c:pt>
                <c:pt idx="80">
                  <c:v>43272</c:v>
                </c:pt>
                <c:pt idx="81">
                  <c:v>43273</c:v>
                </c:pt>
                <c:pt idx="82">
                  <c:v>43276</c:v>
                </c:pt>
                <c:pt idx="83">
                  <c:v>43277</c:v>
                </c:pt>
                <c:pt idx="84">
                  <c:v>43278</c:v>
                </c:pt>
                <c:pt idx="85">
                  <c:v>43279</c:v>
                </c:pt>
                <c:pt idx="86">
                  <c:v>43280</c:v>
                </c:pt>
                <c:pt idx="87">
                  <c:v>43283</c:v>
                </c:pt>
                <c:pt idx="88">
                  <c:v>43284</c:v>
                </c:pt>
                <c:pt idx="89">
                  <c:v>43285</c:v>
                </c:pt>
                <c:pt idx="90">
                  <c:v>43286</c:v>
                </c:pt>
                <c:pt idx="91">
                  <c:v>43287</c:v>
                </c:pt>
                <c:pt idx="92">
                  <c:v>43290</c:v>
                </c:pt>
                <c:pt idx="93">
                  <c:v>43291</c:v>
                </c:pt>
                <c:pt idx="94">
                  <c:v>43292</c:v>
                </c:pt>
                <c:pt idx="95">
                  <c:v>43293</c:v>
                </c:pt>
                <c:pt idx="96">
                  <c:v>43294</c:v>
                </c:pt>
                <c:pt idx="97">
                  <c:v>43297</c:v>
                </c:pt>
                <c:pt idx="98">
                  <c:v>43298</c:v>
                </c:pt>
                <c:pt idx="99">
                  <c:v>43299</c:v>
                </c:pt>
                <c:pt idx="100">
                  <c:v>43300</c:v>
                </c:pt>
                <c:pt idx="101">
                  <c:v>43301</c:v>
                </c:pt>
                <c:pt idx="102">
                  <c:v>43304</c:v>
                </c:pt>
                <c:pt idx="103">
                  <c:v>43305</c:v>
                </c:pt>
                <c:pt idx="104">
                  <c:v>43306</c:v>
                </c:pt>
                <c:pt idx="105">
                  <c:v>43307</c:v>
                </c:pt>
                <c:pt idx="106">
                  <c:v>43308</c:v>
                </c:pt>
                <c:pt idx="107">
                  <c:v>43311</c:v>
                </c:pt>
                <c:pt idx="108">
                  <c:v>43312</c:v>
                </c:pt>
                <c:pt idx="109">
                  <c:v>43313</c:v>
                </c:pt>
                <c:pt idx="110">
                  <c:v>43314</c:v>
                </c:pt>
                <c:pt idx="111">
                  <c:v>43315</c:v>
                </c:pt>
                <c:pt idx="112">
                  <c:v>43318</c:v>
                </c:pt>
                <c:pt idx="113">
                  <c:v>43319</c:v>
                </c:pt>
                <c:pt idx="114">
                  <c:v>43320</c:v>
                </c:pt>
                <c:pt idx="115">
                  <c:v>43321</c:v>
                </c:pt>
                <c:pt idx="116">
                  <c:v>43322</c:v>
                </c:pt>
                <c:pt idx="117">
                  <c:v>43325</c:v>
                </c:pt>
                <c:pt idx="118">
                  <c:v>43326</c:v>
                </c:pt>
                <c:pt idx="119">
                  <c:v>43327</c:v>
                </c:pt>
                <c:pt idx="120">
                  <c:v>43328</c:v>
                </c:pt>
                <c:pt idx="121">
                  <c:v>43329</c:v>
                </c:pt>
                <c:pt idx="122">
                  <c:v>43332</c:v>
                </c:pt>
                <c:pt idx="123">
                  <c:v>43333</c:v>
                </c:pt>
                <c:pt idx="124">
                  <c:v>43334</c:v>
                </c:pt>
                <c:pt idx="125">
                  <c:v>43335</c:v>
                </c:pt>
                <c:pt idx="126">
                  <c:v>43336</c:v>
                </c:pt>
                <c:pt idx="127">
                  <c:v>43339</c:v>
                </c:pt>
                <c:pt idx="128">
                  <c:v>43340</c:v>
                </c:pt>
                <c:pt idx="129">
                  <c:v>43341</c:v>
                </c:pt>
                <c:pt idx="130">
                  <c:v>43342</c:v>
                </c:pt>
                <c:pt idx="131">
                  <c:v>43343</c:v>
                </c:pt>
                <c:pt idx="132">
                  <c:v>43346</c:v>
                </c:pt>
                <c:pt idx="133">
                  <c:v>43347</c:v>
                </c:pt>
                <c:pt idx="134">
                  <c:v>43348</c:v>
                </c:pt>
                <c:pt idx="135">
                  <c:v>43349</c:v>
                </c:pt>
                <c:pt idx="136">
                  <c:v>43350</c:v>
                </c:pt>
                <c:pt idx="137">
                  <c:v>43353</c:v>
                </c:pt>
                <c:pt idx="138">
                  <c:v>43354</c:v>
                </c:pt>
                <c:pt idx="139">
                  <c:v>43355</c:v>
                </c:pt>
                <c:pt idx="140">
                  <c:v>43356</c:v>
                </c:pt>
                <c:pt idx="141">
                  <c:v>43357</c:v>
                </c:pt>
                <c:pt idx="142">
                  <c:v>43360</c:v>
                </c:pt>
                <c:pt idx="143">
                  <c:v>43361</c:v>
                </c:pt>
                <c:pt idx="144">
                  <c:v>43362</c:v>
                </c:pt>
                <c:pt idx="145">
                  <c:v>43363</c:v>
                </c:pt>
                <c:pt idx="146">
                  <c:v>43364</c:v>
                </c:pt>
                <c:pt idx="147">
                  <c:v>43367</c:v>
                </c:pt>
                <c:pt idx="148">
                  <c:v>43368</c:v>
                </c:pt>
                <c:pt idx="149">
                  <c:v>43369</c:v>
                </c:pt>
                <c:pt idx="150">
                  <c:v>43370</c:v>
                </c:pt>
                <c:pt idx="151">
                  <c:v>43371</c:v>
                </c:pt>
                <c:pt idx="152">
                  <c:v>43374</c:v>
                </c:pt>
                <c:pt idx="153">
                  <c:v>43375</c:v>
                </c:pt>
                <c:pt idx="154">
                  <c:v>43376</c:v>
                </c:pt>
                <c:pt idx="155">
                  <c:v>43377</c:v>
                </c:pt>
                <c:pt idx="156">
                  <c:v>43378</c:v>
                </c:pt>
                <c:pt idx="157">
                  <c:v>43381</c:v>
                </c:pt>
                <c:pt idx="158">
                  <c:v>43382</c:v>
                </c:pt>
                <c:pt idx="159">
                  <c:v>43383</c:v>
                </c:pt>
                <c:pt idx="160">
                  <c:v>43384</c:v>
                </c:pt>
                <c:pt idx="161">
                  <c:v>43385</c:v>
                </c:pt>
                <c:pt idx="162">
                  <c:v>43388</c:v>
                </c:pt>
                <c:pt idx="163">
                  <c:v>43389</c:v>
                </c:pt>
                <c:pt idx="164">
                  <c:v>43390</c:v>
                </c:pt>
                <c:pt idx="165">
                  <c:v>43391</c:v>
                </c:pt>
                <c:pt idx="166">
                  <c:v>43392</c:v>
                </c:pt>
                <c:pt idx="167">
                  <c:v>43395</c:v>
                </c:pt>
                <c:pt idx="168">
                  <c:v>43396</c:v>
                </c:pt>
                <c:pt idx="169">
                  <c:v>43397</c:v>
                </c:pt>
                <c:pt idx="170">
                  <c:v>43398</c:v>
                </c:pt>
                <c:pt idx="171">
                  <c:v>43399</c:v>
                </c:pt>
                <c:pt idx="172">
                  <c:v>43402</c:v>
                </c:pt>
                <c:pt idx="173">
                  <c:v>43403</c:v>
                </c:pt>
                <c:pt idx="174">
                  <c:v>43404</c:v>
                </c:pt>
                <c:pt idx="175">
                  <c:v>43405</c:v>
                </c:pt>
                <c:pt idx="176">
                  <c:v>43406</c:v>
                </c:pt>
                <c:pt idx="177">
                  <c:v>43409</c:v>
                </c:pt>
                <c:pt idx="178">
                  <c:v>43410</c:v>
                </c:pt>
                <c:pt idx="179">
                  <c:v>43411</c:v>
                </c:pt>
                <c:pt idx="180">
                  <c:v>43412</c:v>
                </c:pt>
                <c:pt idx="181">
                  <c:v>43413</c:v>
                </c:pt>
                <c:pt idx="182">
                  <c:v>43416</c:v>
                </c:pt>
                <c:pt idx="183">
                  <c:v>43417</c:v>
                </c:pt>
                <c:pt idx="184">
                  <c:v>43418</c:v>
                </c:pt>
                <c:pt idx="185">
                  <c:v>43419</c:v>
                </c:pt>
                <c:pt idx="186">
                  <c:v>43420</c:v>
                </c:pt>
                <c:pt idx="187">
                  <c:v>43423</c:v>
                </c:pt>
                <c:pt idx="188">
                  <c:v>43424</c:v>
                </c:pt>
                <c:pt idx="189">
                  <c:v>43425</c:v>
                </c:pt>
                <c:pt idx="190">
                  <c:v>43426</c:v>
                </c:pt>
                <c:pt idx="191">
                  <c:v>43427</c:v>
                </c:pt>
                <c:pt idx="192">
                  <c:v>43430</c:v>
                </c:pt>
                <c:pt idx="193">
                  <c:v>43431</c:v>
                </c:pt>
                <c:pt idx="194">
                  <c:v>43432</c:v>
                </c:pt>
                <c:pt idx="195">
                  <c:v>43433</c:v>
                </c:pt>
                <c:pt idx="196">
                  <c:v>43434</c:v>
                </c:pt>
                <c:pt idx="197">
                  <c:v>43437</c:v>
                </c:pt>
                <c:pt idx="198">
                  <c:v>43438</c:v>
                </c:pt>
                <c:pt idx="199">
                  <c:v>43439</c:v>
                </c:pt>
                <c:pt idx="200">
                  <c:v>43440</c:v>
                </c:pt>
                <c:pt idx="201">
                  <c:v>43441</c:v>
                </c:pt>
                <c:pt idx="202">
                  <c:v>43444</c:v>
                </c:pt>
                <c:pt idx="203">
                  <c:v>43445</c:v>
                </c:pt>
                <c:pt idx="204">
                  <c:v>43446</c:v>
                </c:pt>
                <c:pt idx="205">
                  <c:v>43447</c:v>
                </c:pt>
                <c:pt idx="206">
                  <c:v>43448</c:v>
                </c:pt>
                <c:pt idx="207">
                  <c:v>43451</c:v>
                </c:pt>
                <c:pt idx="208">
                  <c:v>43452</c:v>
                </c:pt>
                <c:pt idx="209">
                  <c:v>43453</c:v>
                </c:pt>
                <c:pt idx="210">
                  <c:v>43454</c:v>
                </c:pt>
                <c:pt idx="211">
                  <c:v>43455</c:v>
                </c:pt>
                <c:pt idx="212">
                  <c:v>43458</c:v>
                </c:pt>
                <c:pt idx="213">
                  <c:v>43459</c:v>
                </c:pt>
                <c:pt idx="214">
                  <c:v>43460</c:v>
                </c:pt>
                <c:pt idx="215">
                  <c:v>43461</c:v>
                </c:pt>
                <c:pt idx="216">
                  <c:v>43462</c:v>
                </c:pt>
                <c:pt idx="217">
                  <c:v>43465</c:v>
                </c:pt>
                <c:pt idx="218">
                  <c:v>43466</c:v>
                </c:pt>
                <c:pt idx="219">
                  <c:v>43467</c:v>
                </c:pt>
                <c:pt idx="220">
                  <c:v>43468</c:v>
                </c:pt>
                <c:pt idx="221">
                  <c:v>43469</c:v>
                </c:pt>
                <c:pt idx="222">
                  <c:v>43472</c:v>
                </c:pt>
                <c:pt idx="223">
                  <c:v>43473</c:v>
                </c:pt>
                <c:pt idx="224">
                  <c:v>43474</c:v>
                </c:pt>
                <c:pt idx="225">
                  <c:v>43475</c:v>
                </c:pt>
                <c:pt idx="226">
                  <c:v>43476</c:v>
                </c:pt>
                <c:pt idx="227">
                  <c:v>43479</c:v>
                </c:pt>
                <c:pt idx="228">
                  <c:v>43480</c:v>
                </c:pt>
                <c:pt idx="229">
                  <c:v>43481</c:v>
                </c:pt>
                <c:pt idx="230">
                  <c:v>43482</c:v>
                </c:pt>
                <c:pt idx="231">
                  <c:v>43483</c:v>
                </c:pt>
                <c:pt idx="232">
                  <c:v>43486</c:v>
                </c:pt>
                <c:pt idx="233">
                  <c:v>43487</c:v>
                </c:pt>
                <c:pt idx="234">
                  <c:v>43488</c:v>
                </c:pt>
                <c:pt idx="235">
                  <c:v>43489</c:v>
                </c:pt>
                <c:pt idx="236">
                  <c:v>43490</c:v>
                </c:pt>
                <c:pt idx="237">
                  <c:v>43493</c:v>
                </c:pt>
                <c:pt idx="238">
                  <c:v>43494</c:v>
                </c:pt>
                <c:pt idx="239">
                  <c:v>43495</c:v>
                </c:pt>
                <c:pt idx="240">
                  <c:v>43496</c:v>
                </c:pt>
                <c:pt idx="241">
                  <c:v>43497</c:v>
                </c:pt>
                <c:pt idx="242">
                  <c:v>43500</c:v>
                </c:pt>
                <c:pt idx="243">
                  <c:v>43501</c:v>
                </c:pt>
                <c:pt idx="244">
                  <c:v>43502</c:v>
                </c:pt>
                <c:pt idx="245">
                  <c:v>43503</c:v>
                </c:pt>
                <c:pt idx="246">
                  <c:v>43504</c:v>
                </c:pt>
                <c:pt idx="247">
                  <c:v>43507</c:v>
                </c:pt>
                <c:pt idx="248">
                  <c:v>43508</c:v>
                </c:pt>
                <c:pt idx="249">
                  <c:v>43509</c:v>
                </c:pt>
                <c:pt idx="250">
                  <c:v>43510</c:v>
                </c:pt>
                <c:pt idx="251">
                  <c:v>43511</c:v>
                </c:pt>
                <c:pt idx="252">
                  <c:v>43514</c:v>
                </c:pt>
                <c:pt idx="253">
                  <c:v>43515</c:v>
                </c:pt>
                <c:pt idx="254">
                  <c:v>43516</c:v>
                </c:pt>
                <c:pt idx="255">
                  <c:v>43517</c:v>
                </c:pt>
                <c:pt idx="256">
                  <c:v>43518</c:v>
                </c:pt>
                <c:pt idx="257">
                  <c:v>43521</c:v>
                </c:pt>
                <c:pt idx="258">
                  <c:v>43522</c:v>
                </c:pt>
                <c:pt idx="259">
                  <c:v>43523</c:v>
                </c:pt>
                <c:pt idx="260">
                  <c:v>43524</c:v>
                </c:pt>
                <c:pt idx="261">
                  <c:v>43525</c:v>
                </c:pt>
                <c:pt idx="262">
                  <c:v>43528</c:v>
                </c:pt>
                <c:pt idx="263">
                  <c:v>43529</c:v>
                </c:pt>
                <c:pt idx="264">
                  <c:v>43530</c:v>
                </c:pt>
                <c:pt idx="265">
                  <c:v>43531</c:v>
                </c:pt>
                <c:pt idx="266">
                  <c:v>43532</c:v>
                </c:pt>
                <c:pt idx="267">
                  <c:v>43535</c:v>
                </c:pt>
                <c:pt idx="268">
                  <c:v>43536</c:v>
                </c:pt>
                <c:pt idx="269">
                  <c:v>43537</c:v>
                </c:pt>
                <c:pt idx="270">
                  <c:v>43538</c:v>
                </c:pt>
                <c:pt idx="271">
                  <c:v>43539</c:v>
                </c:pt>
                <c:pt idx="272">
                  <c:v>43542</c:v>
                </c:pt>
                <c:pt idx="273">
                  <c:v>43543</c:v>
                </c:pt>
                <c:pt idx="274">
                  <c:v>43544</c:v>
                </c:pt>
                <c:pt idx="275">
                  <c:v>43545</c:v>
                </c:pt>
                <c:pt idx="276">
                  <c:v>43546</c:v>
                </c:pt>
                <c:pt idx="277">
                  <c:v>43549</c:v>
                </c:pt>
                <c:pt idx="278">
                  <c:v>43550</c:v>
                </c:pt>
                <c:pt idx="279">
                  <c:v>43551</c:v>
                </c:pt>
                <c:pt idx="280">
                  <c:v>43552</c:v>
                </c:pt>
                <c:pt idx="281">
                  <c:v>43553</c:v>
                </c:pt>
              </c:numCache>
            </c:numRef>
          </c:cat>
          <c:val>
            <c:numRef>
              <c:f>'Figure 1.8.'!$S$4:$S$285</c:f>
              <c:numCache>
                <c:formatCode>General</c:formatCode>
                <c:ptCount val="282"/>
                <c:pt idx="0">
                  <c:v>3.8279999999999994</c:v>
                </c:pt>
                <c:pt idx="1">
                  <c:v>3.7010000000000005</c:v>
                </c:pt>
                <c:pt idx="2">
                  <c:v>3.7210000000000001</c:v>
                </c:pt>
                <c:pt idx="3">
                  <c:v>3.6459999999999999</c:v>
                </c:pt>
                <c:pt idx="4">
                  <c:v>3.585</c:v>
                </c:pt>
                <c:pt idx="5">
                  <c:v>3.5289999999999999</c:v>
                </c:pt>
                <c:pt idx="6">
                  <c:v>3.5329999999999999</c:v>
                </c:pt>
                <c:pt idx="7">
                  <c:v>3.5329999999999999</c:v>
                </c:pt>
                <c:pt idx="8">
                  <c:v>3.5209999999999999</c:v>
                </c:pt>
                <c:pt idx="9">
                  <c:v>3.5720000000000001</c:v>
                </c:pt>
                <c:pt idx="10">
                  <c:v>3.6380000000000003</c:v>
                </c:pt>
                <c:pt idx="11">
                  <c:v>3.6130000000000004</c:v>
                </c:pt>
                <c:pt idx="12">
                  <c:v>3.6230000000000002</c:v>
                </c:pt>
                <c:pt idx="13">
                  <c:v>3.6040000000000001</c:v>
                </c:pt>
                <c:pt idx="14">
                  <c:v>3.6259999999999999</c:v>
                </c:pt>
                <c:pt idx="15">
                  <c:v>3.7610000000000001</c:v>
                </c:pt>
                <c:pt idx="16">
                  <c:v>3.8529999999999998</c:v>
                </c:pt>
                <c:pt idx="17">
                  <c:v>3.9020000000000001</c:v>
                </c:pt>
                <c:pt idx="18">
                  <c:v>3.86</c:v>
                </c:pt>
                <c:pt idx="19">
                  <c:v>3.8549999999999995</c:v>
                </c:pt>
                <c:pt idx="20">
                  <c:v>3.8200000000000003</c:v>
                </c:pt>
                <c:pt idx="21">
                  <c:v>3.8200000000000003</c:v>
                </c:pt>
                <c:pt idx="22">
                  <c:v>3.8200000000000003</c:v>
                </c:pt>
                <c:pt idx="23">
                  <c:v>3.7529999999999997</c:v>
                </c:pt>
                <c:pt idx="24">
                  <c:v>3.601</c:v>
                </c:pt>
                <c:pt idx="25">
                  <c:v>3.4829999999999997</c:v>
                </c:pt>
                <c:pt idx="26">
                  <c:v>3.5140000000000002</c:v>
                </c:pt>
                <c:pt idx="27">
                  <c:v>3.4929999999999999</c:v>
                </c:pt>
                <c:pt idx="28">
                  <c:v>3.55</c:v>
                </c:pt>
                <c:pt idx="29">
                  <c:v>3.5989999999999998</c:v>
                </c:pt>
                <c:pt idx="30">
                  <c:v>3.5009999999999999</c:v>
                </c:pt>
                <c:pt idx="31">
                  <c:v>3.5969999999999995</c:v>
                </c:pt>
                <c:pt idx="32">
                  <c:v>3.5249999999999999</c:v>
                </c:pt>
                <c:pt idx="33">
                  <c:v>3.5159999999999996</c:v>
                </c:pt>
                <c:pt idx="34">
                  <c:v>3.4629999999999996</c:v>
                </c:pt>
                <c:pt idx="35">
                  <c:v>3.4359999999999995</c:v>
                </c:pt>
                <c:pt idx="36">
                  <c:v>3.4550000000000001</c:v>
                </c:pt>
                <c:pt idx="37">
                  <c:v>3.4009999999999998</c:v>
                </c:pt>
                <c:pt idx="38">
                  <c:v>3.3570000000000002</c:v>
                </c:pt>
                <c:pt idx="39">
                  <c:v>3.3410000000000002</c:v>
                </c:pt>
                <c:pt idx="40">
                  <c:v>3.351</c:v>
                </c:pt>
                <c:pt idx="41">
                  <c:v>3.3540000000000001</c:v>
                </c:pt>
                <c:pt idx="42">
                  <c:v>3.306</c:v>
                </c:pt>
                <c:pt idx="43">
                  <c:v>#N/A</c:v>
                </c:pt>
                <c:pt idx="44">
                  <c:v>3.347</c:v>
                </c:pt>
                <c:pt idx="45">
                  <c:v>3.4729999999999999</c:v>
                </c:pt>
                <c:pt idx="46">
                  <c:v>3.5930000000000004</c:v>
                </c:pt>
                <c:pt idx="47">
                  <c:v>3.6050000000000004</c:v>
                </c:pt>
                <c:pt idx="48">
                  <c:v>3.6420000000000003</c:v>
                </c:pt>
                <c:pt idx="49">
                  <c:v>3.6399999999999997</c:v>
                </c:pt>
                <c:pt idx="50">
                  <c:v>3.5329999999999999</c:v>
                </c:pt>
                <c:pt idx="51">
                  <c:v>3.468</c:v>
                </c:pt>
                <c:pt idx="52">
                  <c:v>3.4370000000000003</c:v>
                </c:pt>
                <c:pt idx="53">
                  <c:v>3.4839999999999995</c:v>
                </c:pt>
                <c:pt idx="54">
                  <c:v>3.7670000000000003</c:v>
                </c:pt>
                <c:pt idx="55">
                  <c:v>3.8039999999999998</c:v>
                </c:pt>
                <c:pt idx="56">
                  <c:v>3.9630000000000001</c:v>
                </c:pt>
                <c:pt idx="57">
                  <c:v>4.0030000000000001</c:v>
                </c:pt>
                <c:pt idx="58">
                  <c:v>3.8279999999999998</c:v>
                </c:pt>
                <c:pt idx="59">
                  <c:v>3.8649999999999998</c:v>
                </c:pt>
                <c:pt idx="60">
                  <c:v>3.7920000000000003</c:v>
                </c:pt>
                <c:pt idx="61">
                  <c:v>4.0049999999999999</c:v>
                </c:pt>
                <c:pt idx="62">
                  <c:v>4.1429999999999998</c:v>
                </c:pt>
                <c:pt idx="63">
                  <c:v>4.5390000000000006</c:v>
                </c:pt>
                <c:pt idx="64">
                  <c:v>4.226</c:v>
                </c:pt>
                <c:pt idx="65">
                  <c:v>4.2439999999999998</c:v>
                </c:pt>
                <c:pt idx="66">
                  <c:v>4.1219999999999999</c:v>
                </c:pt>
                <c:pt idx="67">
                  <c:v>4.0469999999999997</c:v>
                </c:pt>
                <c:pt idx="68">
                  <c:v>4.1560000000000006</c:v>
                </c:pt>
                <c:pt idx="69">
                  <c:v>4.1400000000000006</c:v>
                </c:pt>
                <c:pt idx="70">
                  <c:v>4.0940000000000003</c:v>
                </c:pt>
                <c:pt idx="71">
                  <c:v>4.2560000000000002</c:v>
                </c:pt>
                <c:pt idx="72">
                  <c:v>4.0209999999999999</c:v>
                </c:pt>
                <c:pt idx="73">
                  <c:v>4.0570000000000004</c:v>
                </c:pt>
                <c:pt idx="74">
                  <c:v>4.1029999999999998</c:v>
                </c:pt>
                <c:pt idx="75">
                  <c:v>4.17</c:v>
                </c:pt>
                <c:pt idx="76">
                  <c:v>4.093</c:v>
                </c:pt>
                <c:pt idx="77">
                  <c:v>4.024</c:v>
                </c:pt>
                <c:pt idx="78">
                  <c:v>4.0039999999999996</c:v>
                </c:pt>
                <c:pt idx="79">
                  <c:v>3.9880000000000004</c:v>
                </c:pt>
                <c:pt idx="80">
                  <c:v>3.9809999999999999</c:v>
                </c:pt>
                <c:pt idx="81">
                  <c:v>3.8109999999999995</c:v>
                </c:pt>
                <c:pt idx="82">
                  <c:v>3.8029999999999999</c:v>
                </c:pt>
                <c:pt idx="83">
                  <c:v>3.774</c:v>
                </c:pt>
                <c:pt idx="84">
                  <c:v>3.7269999999999999</c:v>
                </c:pt>
                <c:pt idx="85">
                  <c:v>3.7279999999999998</c:v>
                </c:pt>
                <c:pt idx="86">
                  <c:v>3.6579999999999999</c:v>
                </c:pt>
                <c:pt idx="87">
                  <c:v>3.68</c:v>
                </c:pt>
                <c:pt idx="88">
                  <c:v>3.6560000000000001</c:v>
                </c:pt>
                <c:pt idx="89">
                  <c:v>3.6619999999999999</c:v>
                </c:pt>
                <c:pt idx="90">
                  <c:v>3.7340000000000004</c:v>
                </c:pt>
                <c:pt idx="91">
                  <c:v>3.6750000000000003</c:v>
                </c:pt>
                <c:pt idx="92">
                  <c:v>3.5730000000000004</c:v>
                </c:pt>
                <c:pt idx="93">
                  <c:v>3.5340000000000003</c:v>
                </c:pt>
                <c:pt idx="94">
                  <c:v>3.5150000000000001</c:v>
                </c:pt>
                <c:pt idx="95">
                  <c:v>3.5149999999999997</c:v>
                </c:pt>
                <c:pt idx="96">
                  <c:v>3.5150000000000001</c:v>
                </c:pt>
                <c:pt idx="97">
                  <c:v>3.4990000000000001</c:v>
                </c:pt>
                <c:pt idx="98">
                  <c:v>3.5110000000000001</c:v>
                </c:pt>
                <c:pt idx="99">
                  <c:v>3.516</c:v>
                </c:pt>
                <c:pt idx="100">
                  <c:v>3.5329999999999999</c:v>
                </c:pt>
                <c:pt idx="101">
                  <c:v>3.4969999999999999</c:v>
                </c:pt>
                <c:pt idx="102">
                  <c:v>3.4430000000000001</c:v>
                </c:pt>
                <c:pt idx="103">
                  <c:v>3.4530000000000003</c:v>
                </c:pt>
                <c:pt idx="104">
                  <c:v>3.423</c:v>
                </c:pt>
                <c:pt idx="105">
                  <c:v>3.4470000000000001</c:v>
                </c:pt>
                <c:pt idx="106">
                  <c:v>3.4249999999999998</c:v>
                </c:pt>
                <c:pt idx="107">
                  <c:v>3.4299999999999997</c:v>
                </c:pt>
                <c:pt idx="108">
                  <c:v>3.52</c:v>
                </c:pt>
                <c:pt idx="109">
                  <c:v>3.5010000000000003</c:v>
                </c:pt>
                <c:pt idx="110">
                  <c:v>3.62</c:v>
                </c:pt>
                <c:pt idx="111">
                  <c:v>3.6949999999999998</c:v>
                </c:pt>
                <c:pt idx="112">
                  <c:v>3.6159999999999997</c:v>
                </c:pt>
                <c:pt idx="113">
                  <c:v>3.5870000000000002</c:v>
                </c:pt>
                <c:pt idx="114">
                  <c:v>3.597</c:v>
                </c:pt>
                <c:pt idx="115">
                  <c:v>3.7389999999999999</c:v>
                </c:pt>
                <c:pt idx="116">
                  <c:v>3.9039999999999999</c:v>
                </c:pt>
                <c:pt idx="117">
                  <c:v>3.9779999999999998</c:v>
                </c:pt>
                <c:pt idx="118">
                  <c:v>3.9400000000000004</c:v>
                </c:pt>
                <c:pt idx="119">
                  <c:v>3.9760000000000004</c:v>
                </c:pt>
                <c:pt idx="120">
                  <c:v>4.0119999999999996</c:v>
                </c:pt>
                <c:pt idx="121">
                  <c:v>4.0360000000000005</c:v>
                </c:pt>
                <c:pt idx="122">
                  <c:v>4.0330000000000004</c:v>
                </c:pt>
                <c:pt idx="123">
                  <c:v>3.9079999999999999</c:v>
                </c:pt>
                <c:pt idx="124">
                  <c:v>3.8700000000000006</c:v>
                </c:pt>
                <c:pt idx="125">
                  <c:v>3.8489999999999998</c:v>
                </c:pt>
                <c:pt idx="126">
                  <c:v>3.8559999999999999</c:v>
                </c:pt>
                <c:pt idx="127">
                  <c:v>3.8249999999999997</c:v>
                </c:pt>
                <c:pt idx="128">
                  <c:v>3.8170000000000002</c:v>
                </c:pt>
                <c:pt idx="129">
                  <c:v>3.819</c:v>
                </c:pt>
                <c:pt idx="130">
                  <c:v>4.024</c:v>
                </c:pt>
                <c:pt idx="131">
                  <c:v>4.0770000000000008</c:v>
                </c:pt>
                <c:pt idx="132">
                  <c:v>4.1189999999999998</c:v>
                </c:pt>
                <c:pt idx="133">
                  <c:v>4.2039999999999997</c:v>
                </c:pt>
                <c:pt idx="134">
                  <c:v>4.1749999999999998</c:v>
                </c:pt>
                <c:pt idx="135">
                  <c:v>4.0579999999999998</c:v>
                </c:pt>
                <c:pt idx="136">
                  <c:v>3.9079999999999999</c:v>
                </c:pt>
                <c:pt idx="137">
                  <c:v>3.7970000000000006</c:v>
                </c:pt>
                <c:pt idx="138">
                  <c:v>3.6599999999999997</c:v>
                </c:pt>
                <c:pt idx="139">
                  <c:v>3.677</c:v>
                </c:pt>
                <c:pt idx="140">
                  <c:v>3.6049999999999995</c:v>
                </c:pt>
                <c:pt idx="141">
                  <c:v>3.6399999999999997</c:v>
                </c:pt>
                <c:pt idx="142">
                  <c:v>3.577</c:v>
                </c:pt>
                <c:pt idx="143">
                  <c:v>3.5989999999999998</c:v>
                </c:pt>
                <c:pt idx="144">
                  <c:v>3.6189999999999998</c:v>
                </c:pt>
                <c:pt idx="145">
                  <c:v>3.6020000000000003</c:v>
                </c:pt>
                <c:pt idx="146">
                  <c:v>3.6080000000000001</c:v>
                </c:pt>
                <c:pt idx="147">
                  <c:v>3.6030000000000006</c:v>
                </c:pt>
                <c:pt idx="148">
                  <c:v>3.5289999999999999</c:v>
                </c:pt>
                <c:pt idx="149">
                  <c:v>3.5220000000000002</c:v>
                </c:pt>
                <c:pt idx="150">
                  <c:v>3.5149999999999997</c:v>
                </c:pt>
                <c:pt idx="151">
                  <c:v>3.7140000000000004</c:v>
                </c:pt>
                <c:pt idx="152">
                  <c:v>3.7489999999999997</c:v>
                </c:pt>
                <c:pt idx="153">
                  <c:v>3.8839999999999999</c:v>
                </c:pt>
                <c:pt idx="154">
                  <c:v>3.9319999999999999</c:v>
                </c:pt>
                <c:pt idx="155">
                  <c:v>3.9650000000000003</c:v>
                </c:pt>
                <c:pt idx="156">
                  <c:v>3.9380000000000002</c:v>
                </c:pt>
                <c:pt idx="157">
                  <c:v>4.1130000000000004</c:v>
                </c:pt>
                <c:pt idx="158">
                  <c:v>4.0329999999999995</c:v>
                </c:pt>
                <c:pt idx="159">
                  <c:v>3.9170000000000003</c:v>
                </c:pt>
                <c:pt idx="160">
                  <c:v>3.976</c:v>
                </c:pt>
                <c:pt idx="161">
                  <c:v>3.91</c:v>
                </c:pt>
                <c:pt idx="162">
                  <c:v>3.8860000000000001</c:v>
                </c:pt>
                <c:pt idx="163">
                  <c:v>3.7909999999999999</c:v>
                </c:pt>
                <c:pt idx="164">
                  <c:v>3.8640000000000003</c:v>
                </c:pt>
                <c:pt idx="165">
                  <c:v>4.0189999999999992</c:v>
                </c:pt>
                <c:pt idx="166">
                  <c:v>3.8920000000000003</c:v>
                </c:pt>
                <c:pt idx="167">
                  <c:v>3.8850000000000002</c:v>
                </c:pt>
                <c:pt idx="168">
                  <c:v>3.9089999999999998</c:v>
                </c:pt>
                <c:pt idx="169">
                  <c:v>3.9039999999999999</c:v>
                </c:pt>
                <c:pt idx="170">
                  <c:v>3.8429999999999995</c:v>
                </c:pt>
                <c:pt idx="171">
                  <c:v>3.9510000000000001</c:v>
                </c:pt>
                <c:pt idx="172">
                  <c:v>3.8330000000000002</c:v>
                </c:pt>
                <c:pt idx="173">
                  <c:v>3.8840000000000003</c:v>
                </c:pt>
                <c:pt idx="174">
                  <c:v>3.8520000000000003</c:v>
                </c:pt>
                <c:pt idx="175">
                  <c:v>3.8380000000000001</c:v>
                </c:pt>
                <c:pt idx="176">
                  <c:v>3.8760000000000003</c:v>
                </c:pt>
                <c:pt idx="177">
                  <c:v>3.8629999999999995</c:v>
                </c:pt>
                <c:pt idx="178">
                  <c:v>3.91</c:v>
                </c:pt>
                <c:pt idx="179">
                  <c:v>3.8620000000000001</c:v>
                </c:pt>
                <c:pt idx="180">
                  <c:v>3.8790000000000004</c:v>
                </c:pt>
                <c:pt idx="181">
                  <c:v>3.9809999999999999</c:v>
                </c:pt>
                <c:pt idx="182">
                  <c:v>4.0140000000000002</c:v>
                </c:pt>
                <c:pt idx="183">
                  <c:v>4.0470000000000006</c:v>
                </c:pt>
                <c:pt idx="184">
                  <c:v>4.1070000000000002</c:v>
                </c:pt>
                <c:pt idx="185">
                  <c:v>4.2229999999999999</c:v>
                </c:pt>
                <c:pt idx="186">
                  <c:v>4.2069999999999999</c:v>
                </c:pt>
                <c:pt idx="187">
                  <c:v>4.2</c:v>
                </c:pt>
                <c:pt idx="188">
                  <c:v>4.34</c:v>
                </c:pt>
                <c:pt idx="189">
                  <c:v>4.2839999999999998</c:v>
                </c:pt>
                <c:pt idx="190">
                  <c:v>4.2279999999999998</c:v>
                </c:pt>
                <c:pt idx="191">
                  <c:v>4.2140000000000004</c:v>
                </c:pt>
                <c:pt idx="192">
                  <c:v>4.0330000000000004</c:v>
                </c:pt>
                <c:pt idx="193">
                  <c:v>4.0360000000000005</c:v>
                </c:pt>
                <c:pt idx="194">
                  <c:v>3.992</c:v>
                </c:pt>
                <c:pt idx="195">
                  <c:v>3.9540000000000002</c:v>
                </c:pt>
                <c:pt idx="196">
                  <c:v>3.9540000000000002</c:v>
                </c:pt>
                <c:pt idx="197">
                  <c:v>3.8979999999999997</c:v>
                </c:pt>
                <c:pt idx="198">
                  <c:v>3.9749999999999996</c:v>
                </c:pt>
                <c:pt idx="199">
                  <c:v>3.8789999999999996</c:v>
                </c:pt>
                <c:pt idx="200">
                  <c:v>4.0220000000000002</c:v>
                </c:pt>
                <c:pt idx="201">
                  <c:v>3.9830000000000001</c:v>
                </c:pt>
                <c:pt idx="202">
                  <c:v>4.01</c:v>
                </c:pt>
                <c:pt idx="203">
                  <c:v>4.0329999999999995</c:v>
                </c:pt>
                <c:pt idx="204">
                  <c:v>3.992</c:v>
                </c:pt>
                <c:pt idx="205">
                  <c:v>3.9550000000000001</c:v>
                </c:pt>
                <c:pt idx="206">
                  <c:v>3.9940000000000007</c:v>
                </c:pt>
                <c:pt idx="207">
                  <c:v>4.09</c:v>
                </c:pt>
                <c:pt idx="208">
                  <c:v>4.1400000000000006</c:v>
                </c:pt>
                <c:pt idx="209">
                  <c:v>4.0579999999999998</c:v>
                </c:pt>
                <c:pt idx="210">
                  <c:v>4.0640000000000001</c:v>
                </c:pt>
                <c:pt idx="211">
                  <c:v>4.1129999999999995</c:v>
                </c:pt>
                <c:pt idx="212">
                  <c:v>4.1440000000000001</c:v>
                </c:pt>
                <c:pt idx="213">
                  <c:v>4.1440000000000001</c:v>
                </c:pt>
                <c:pt idx="214">
                  <c:v>4.1440000000000001</c:v>
                </c:pt>
                <c:pt idx="215">
                  <c:v>4.16</c:v>
                </c:pt>
                <c:pt idx="216">
                  <c:v>4.1290000000000004</c:v>
                </c:pt>
                <c:pt idx="217">
                  <c:v>4.1559999999999997</c:v>
                </c:pt>
                <c:pt idx="218">
                  <c:v>4.1559999999999997</c:v>
                </c:pt>
                <c:pt idx="219">
                  <c:v>4.2240000000000002</c:v>
                </c:pt>
                <c:pt idx="220">
                  <c:v>4.2560000000000002</c:v>
                </c:pt>
                <c:pt idx="221">
                  <c:v>4.1979999999999995</c:v>
                </c:pt>
                <c:pt idx="222">
                  <c:v>4.1619999999999999</c:v>
                </c:pt>
                <c:pt idx="223">
                  <c:v>4.1150000000000002</c:v>
                </c:pt>
                <c:pt idx="224">
                  <c:v>4.0229999999999997</c:v>
                </c:pt>
                <c:pt idx="225">
                  <c:v>4.0750000000000002</c:v>
                </c:pt>
                <c:pt idx="226">
                  <c:v>4.0640000000000001</c:v>
                </c:pt>
                <c:pt idx="227">
                  <c:v>4.07</c:v>
                </c:pt>
                <c:pt idx="228">
                  <c:v>4.0649999999999995</c:v>
                </c:pt>
                <c:pt idx="229">
                  <c:v>4.0179999999999998</c:v>
                </c:pt>
                <c:pt idx="230">
                  <c:v>3.9790000000000005</c:v>
                </c:pt>
                <c:pt idx="231">
                  <c:v>3.9200000000000004</c:v>
                </c:pt>
                <c:pt idx="232">
                  <c:v>3.9030000000000005</c:v>
                </c:pt>
                <c:pt idx="233">
                  <c:v>3.8900000000000006</c:v>
                </c:pt>
                <c:pt idx="234">
                  <c:v>3.9549999999999996</c:v>
                </c:pt>
                <c:pt idx="235">
                  <c:v>3.9659999999999997</c:v>
                </c:pt>
                <c:pt idx="236">
                  <c:v>3.8909999999999996</c:v>
                </c:pt>
                <c:pt idx="237">
                  <c:v>3.8520000000000003</c:v>
                </c:pt>
                <c:pt idx="238">
                  <c:v>3.7779999999999996</c:v>
                </c:pt>
                <c:pt idx="239">
                  <c:v>3.7389999999999999</c:v>
                </c:pt>
                <c:pt idx="240">
                  <c:v>3.7240000000000002</c:v>
                </c:pt>
                <c:pt idx="241">
                  <c:v>3.7570000000000001</c:v>
                </c:pt>
                <c:pt idx="242">
                  <c:v>3.7280000000000002</c:v>
                </c:pt>
                <c:pt idx="243">
                  <c:v>3.7280000000000002</c:v>
                </c:pt>
                <c:pt idx="244">
                  <c:v>3.7370000000000001</c:v>
                </c:pt>
                <c:pt idx="245">
                  <c:v>3.8849999999999998</c:v>
                </c:pt>
                <c:pt idx="246">
                  <c:v>3.93</c:v>
                </c:pt>
                <c:pt idx="247">
                  <c:v>3.8879999999999999</c:v>
                </c:pt>
                <c:pt idx="248">
                  <c:v>3.8059999999999996</c:v>
                </c:pt>
                <c:pt idx="249">
                  <c:v>3.782</c:v>
                </c:pt>
                <c:pt idx="250">
                  <c:v>3.76</c:v>
                </c:pt>
                <c:pt idx="251">
                  <c:v>3.7250000000000001</c:v>
                </c:pt>
                <c:pt idx="252">
                  <c:v>3.6670000000000003</c:v>
                </c:pt>
                <c:pt idx="253">
                  <c:v>3.67</c:v>
                </c:pt>
                <c:pt idx="254">
                  <c:v>3.68</c:v>
                </c:pt>
                <c:pt idx="255">
                  <c:v>3.6690000000000005</c:v>
                </c:pt>
                <c:pt idx="256">
                  <c:v>3.7149999999999999</c:v>
                </c:pt>
                <c:pt idx="257">
                  <c:v>3.6759999999999997</c:v>
                </c:pt>
                <c:pt idx="258">
                  <c:v>3.613</c:v>
                </c:pt>
                <c:pt idx="259">
                  <c:v>3.5549999999999997</c:v>
                </c:pt>
                <c:pt idx="260">
                  <c:v>3.4810000000000003</c:v>
                </c:pt>
                <c:pt idx="261">
                  <c:v>3.4670000000000001</c:v>
                </c:pt>
                <c:pt idx="262">
                  <c:v>3.5180000000000002</c:v>
                </c:pt>
                <c:pt idx="263">
                  <c:v>3.5419999999999998</c:v>
                </c:pt>
                <c:pt idx="264">
                  <c:v>3.6239999999999997</c:v>
                </c:pt>
                <c:pt idx="265">
                  <c:v>3.7649999999999997</c:v>
                </c:pt>
                <c:pt idx="266">
                  <c:v>3.7110000000000003</c:v>
                </c:pt>
                <c:pt idx="267">
                  <c:v>3.6539999999999999</c:v>
                </c:pt>
                <c:pt idx="268">
                  <c:v>3.827</c:v>
                </c:pt>
                <c:pt idx="269">
                  <c:v>3.7629999999999999</c:v>
                </c:pt>
                <c:pt idx="270">
                  <c:v>3.7330000000000001</c:v>
                </c:pt>
                <c:pt idx="271">
                  <c:v>3.7109999999999999</c:v>
                </c:pt>
                <c:pt idx="272">
                  <c:v>3.6599999999999997</c:v>
                </c:pt>
                <c:pt idx="273">
                  <c:v>3.657</c:v>
                </c:pt>
                <c:pt idx="274">
                  <c:v>3.702</c:v>
                </c:pt>
                <c:pt idx="275">
                  <c:v>3.6910000000000003</c:v>
                </c:pt>
                <c:pt idx="276">
                  <c:v>3.7790000000000004</c:v>
                </c:pt>
                <c:pt idx="277">
                  <c:v>3.7970000000000002</c:v>
                </c:pt>
                <c:pt idx="278">
                  <c:v>3.8050000000000002</c:v>
                </c:pt>
                <c:pt idx="279">
                  <c:v>3.8620000000000001</c:v>
                </c:pt>
                <c:pt idx="280">
                  <c:v>3.8490000000000002</c:v>
                </c:pt>
                <c:pt idx="281">
                  <c:v>3.8059999999999996</c:v>
                </c:pt>
              </c:numCache>
            </c:numRef>
          </c:val>
          <c:smooth val="0"/>
          <c:extLst>
            <c:ext xmlns:c16="http://schemas.microsoft.com/office/drawing/2014/chart" uri="{C3380CC4-5D6E-409C-BE32-E72D297353CC}">
              <c16:uniqueId val="{00000000-E5B6-441C-8AD7-6892E9B50D9A}"/>
            </c:ext>
          </c:extLst>
        </c:ser>
        <c:ser>
          <c:idx val="1"/>
          <c:order val="1"/>
          <c:tx>
            <c:strRef>
              <c:f>'Figure 1.8.'!$T$3</c:f>
              <c:strCache>
                <c:ptCount val="1"/>
                <c:pt idx="0">
                  <c:v>Italy</c:v>
                </c:pt>
              </c:strCache>
            </c:strRef>
          </c:tx>
          <c:spPr>
            <a:ln w="28575" cap="rnd">
              <a:solidFill>
                <a:schemeClr val="accent3">
                  <a:lumMod val="50000"/>
                </a:schemeClr>
              </a:solidFill>
              <a:round/>
            </a:ln>
            <a:effectLst/>
          </c:spPr>
          <c:marker>
            <c:symbol val="none"/>
          </c:marker>
          <c:cat>
            <c:numRef>
              <c:f>'Figure 1.8.'!$R$4:$R$285</c:f>
              <c:numCache>
                <c:formatCode>m/d/yyyy</c:formatCode>
                <c:ptCount val="282"/>
                <c:pt idx="0">
                  <c:v>43160</c:v>
                </c:pt>
                <c:pt idx="1">
                  <c:v>43161</c:v>
                </c:pt>
                <c:pt idx="2">
                  <c:v>43164</c:v>
                </c:pt>
                <c:pt idx="3">
                  <c:v>43165</c:v>
                </c:pt>
                <c:pt idx="4">
                  <c:v>43166</c:v>
                </c:pt>
                <c:pt idx="5">
                  <c:v>43167</c:v>
                </c:pt>
                <c:pt idx="6">
                  <c:v>43168</c:v>
                </c:pt>
                <c:pt idx="7">
                  <c:v>43171</c:v>
                </c:pt>
                <c:pt idx="8">
                  <c:v>43172</c:v>
                </c:pt>
                <c:pt idx="9">
                  <c:v>43173</c:v>
                </c:pt>
                <c:pt idx="10">
                  <c:v>43174</c:v>
                </c:pt>
                <c:pt idx="11">
                  <c:v>43175</c:v>
                </c:pt>
                <c:pt idx="12">
                  <c:v>43178</c:v>
                </c:pt>
                <c:pt idx="13">
                  <c:v>43179</c:v>
                </c:pt>
                <c:pt idx="14">
                  <c:v>43180</c:v>
                </c:pt>
                <c:pt idx="15">
                  <c:v>43181</c:v>
                </c:pt>
                <c:pt idx="16">
                  <c:v>43182</c:v>
                </c:pt>
                <c:pt idx="17">
                  <c:v>43185</c:v>
                </c:pt>
                <c:pt idx="18">
                  <c:v>43186</c:v>
                </c:pt>
                <c:pt idx="19">
                  <c:v>43187</c:v>
                </c:pt>
                <c:pt idx="20">
                  <c:v>43188</c:v>
                </c:pt>
                <c:pt idx="21">
                  <c:v>43189</c:v>
                </c:pt>
                <c:pt idx="22">
                  <c:v>43192</c:v>
                </c:pt>
                <c:pt idx="23">
                  <c:v>43193</c:v>
                </c:pt>
                <c:pt idx="24">
                  <c:v>43194</c:v>
                </c:pt>
                <c:pt idx="25">
                  <c:v>43195</c:v>
                </c:pt>
                <c:pt idx="26">
                  <c:v>43196</c:v>
                </c:pt>
                <c:pt idx="27">
                  <c:v>43199</c:v>
                </c:pt>
                <c:pt idx="28">
                  <c:v>43200</c:v>
                </c:pt>
                <c:pt idx="29">
                  <c:v>43201</c:v>
                </c:pt>
                <c:pt idx="30">
                  <c:v>43202</c:v>
                </c:pt>
                <c:pt idx="31">
                  <c:v>43203</c:v>
                </c:pt>
                <c:pt idx="32">
                  <c:v>43206</c:v>
                </c:pt>
                <c:pt idx="33">
                  <c:v>43207</c:v>
                </c:pt>
                <c:pt idx="34">
                  <c:v>43208</c:v>
                </c:pt>
                <c:pt idx="35">
                  <c:v>43209</c:v>
                </c:pt>
                <c:pt idx="36">
                  <c:v>43210</c:v>
                </c:pt>
                <c:pt idx="37">
                  <c:v>43213</c:v>
                </c:pt>
                <c:pt idx="38">
                  <c:v>43214</c:v>
                </c:pt>
                <c:pt idx="39">
                  <c:v>43215</c:v>
                </c:pt>
                <c:pt idx="40">
                  <c:v>43216</c:v>
                </c:pt>
                <c:pt idx="41">
                  <c:v>43217</c:v>
                </c:pt>
                <c:pt idx="42">
                  <c:v>43220</c:v>
                </c:pt>
                <c:pt idx="43">
                  <c:v>43221</c:v>
                </c:pt>
                <c:pt idx="44">
                  <c:v>43222</c:v>
                </c:pt>
                <c:pt idx="45">
                  <c:v>43223</c:v>
                </c:pt>
                <c:pt idx="46">
                  <c:v>43224</c:v>
                </c:pt>
                <c:pt idx="47">
                  <c:v>43227</c:v>
                </c:pt>
                <c:pt idx="48">
                  <c:v>43228</c:v>
                </c:pt>
                <c:pt idx="49">
                  <c:v>43229</c:v>
                </c:pt>
                <c:pt idx="50">
                  <c:v>43230</c:v>
                </c:pt>
                <c:pt idx="51">
                  <c:v>43231</c:v>
                </c:pt>
                <c:pt idx="52">
                  <c:v>43234</c:v>
                </c:pt>
                <c:pt idx="53">
                  <c:v>43235</c:v>
                </c:pt>
                <c:pt idx="54">
                  <c:v>43236</c:v>
                </c:pt>
                <c:pt idx="55">
                  <c:v>43237</c:v>
                </c:pt>
                <c:pt idx="56">
                  <c:v>43238</c:v>
                </c:pt>
                <c:pt idx="57">
                  <c:v>43241</c:v>
                </c:pt>
                <c:pt idx="58">
                  <c:v>43242</c:v>
                </c:pt>
                <c:pt idx="59">
                  <c:v>43243</c:v>
                </c:pt>
                <c:pt idx="60">
                  <c:v>43244</c:v>
                </c:pt>
                <c:pt idx="61">
                  <c:v>43245</c:v>
                </c:pt>
                <c:pt idx="62">
                  <c:v>43248</c:v>
                </c:pt>
                <c:pt idx="63">
                  <c:v>43249</c:v>
                </c:pt>
                <c:pt idx="64">
                  <c:v>43250</c:v>
                </c:pt>
                <c:pt idx="65">
                  <c:v>43251</c:v>
                </c:pt>
                <c:pt idx="66">
                  <c:v>43252</c:v>
                </c:pt>
                <c:pt idx="67">
                  <c:v>43255</c:v>
                </c:pt>
                <c:pt idx="68">
                  <c:v>43256</c:v>
                </c:pt>
                <c:pt idx="69">
                  <c:v>43257</c:v>
                </c:pt>
                <c:pt idx="70">
                  <c:v>43258</c:v>
                </c:pt>
                <c:pt idx="71">
                  <c:v>43259</c:v>
                </c:pt>
                <c:pt idx="72">
                  <c:v>43262</c:v>
                </c:pt>
                <c:pt idx="73">
                  <c:v>43263</c:v>
                </c:pt>
                <c:pt idx="74">
                  <c:v>43264</c:v>
                </c:pt>
                <c:pt idx="75">
                  <c:v>43265</c:v>
                </c:pt>
                <c:pt idx="76">
                  <c:v>43266</c:v>
                </c:pt>
                <c:pt idx="77">
                  <c:v>43269</c:v>
                </c:pt>
                <c:pt idx="78">
                  <c:v>43270</c:v>
                </c:pt>
                <c:pt idx="79">
                  <c:v>43271</c:v>
                </c:pt>
                <c:pt idx="80">
                  <c:v>43272</c:v>
                </c:pt>
                <c:pt idx="81">
                  <c:v>43273</c:v>
                </c:pt>
                <c:pt idx="82">
                  <c:v>43276</c:v>
                </c:pt>
                <c:pt idx="83">
                  <c:v>43277</c:v>
                </c:pt>
                <c:pt idx="84">
                  <c:v>43278</c:v>
                </c:pt>
                <c:pt idx="85">
                  <c:v>43279</c:v>
                </c:pt>
                <c:pt idx="86">
                  <c:v>43280</c:v>
                </c:pt>
                <c:pt idx="87">
                  <c:v>43283</c:v>
                </c:pt>
                <c:pt idx="88">
                  <c:v>43284</c:v>
                </c:pt>
                <c:pt idx="89">
                  <c:v>43285</c:v>
                </c:pt>
                <c:pt idx="90">
                  <c:v>43286</c:v>
                </c:pt>
                <c:pt idx="91">
                  <c:v>43287</c:v>
                </c:pt>
                <c:pt idx="92">
                  <c:v>43290</c:v>
                </c:pt>
                <c:pt idx="93">
                  <c:v>43291</c:v>
                </c:pt>
                <c:pt idx="94">
                  <c:v>43292</c:v>
                </c:pt>
                <c:pt idx="95">
                  <c:v>43293</c:v>
                </c:pt>
                <c:pt idx="96">
                  <c:v>43294</c:v>
                </c:pt>
                <c:pt idx="97">
                  <c:v>43297</c:v>
                </c:pt>
                <c:pt idx="98">
                  <c:v>43298</c:v>
                </c:pt>
                <c:pt idx="99">
                  <c:v>43299</c:v>
                </c:pt>
                <c:pt idx="100">
                  <c:v>43300</c:v>
                </c:pt>
                <c:pt idx="101">
                  <c:v>43301</c:v>
                </c:pt>
                <c:pt idx="102">
                  <c:v>43304</c:v>
                </c:pt>
                <c:pt idx="103">
                  <c:v>43305</c:v>
                </c:pt>
                <c:pt idx="104">
                  <c:v>43306</c:v>
                </c:pt>
                <c:pt idx="105">
                  <c:v>43307</c:v>
                </c:pt>
                <c:pt idx="106">
                  <c:v>43308</c:v>
                </c:pt>
                <c:pt idx="107">
                  <c:v>43311</c:v>
                </c:pt>
                <c:pt idx="108">
                  <c:v>43312</c:v>
                </c:pt>
                <c:pt idx="109">
                  <c:v>43313</c:v>
                </c:pt>
                <c:pt idx="110">
                  <c:v>43314</c:v>
                </c:pt>
                <c:pt idx="111">
                  <c:v>43315</c:v>
                </c:pt>
                <c:pt idx="112">
                  <c:v>43318</c:v>
                </c:pt>
                <c:pt idx="113">
                  <c:v>43319</c:v>
                </c:pt>
                <c:pt idx="114">
                  <c:v>43320</c:v>
                </c:pt>
                <c:pt idx="115">
                  <c:v>43321</c:v>
                </c:pt>
                <c:pt idx="116">
                  <c:v>43322</c:v>
                </c:pt>
                <c:pt idx="117">
                  <c:v>43325</c:v>
                </c:pt>
                <c:pt idx="118">
                  <c:v>43326</c:v>
                </c:pt>
                <c:pt idx="119">
                  <c:v>43327</c:v>
                </c:pt>
                <c:pt idx="120">
                  <c:v>43328</c:v>
                </c:pt>
                <c:pt idx="121">
                  <c:v>43329</c:v>
                </c:pt>
                <c:pt idx="122">
                  <c:v>43332</c:v>
                </c:pt>
                <c:pt idx="123">
                  <c:v>43333</c:v>
                </c:pt>
                <c:pt idx="124">
                  <c:v>43334</c:v>
                </c:pt>
                <c:pt idx="125">
                  <c:v>43335</c:v>
                </c:pt>
                <c:pt idx="126">
                  <c:v>43336</c:v>
                </c:pt>
                <c:pt idx="127">
                  <c:v>43339</c:v>
                </c:pt>
                <c:pt idx="128">
                  <c:v>43340</c:v>
                </c:pt>
                <c:pt idx="129">
                  <c:v>43341</c:v>
                </c:pt>
                <c:pt idx="130">
                  <c:v>43342</c:v>
                </c:pt>
                <c:pt idx="131">
                  <c:v>43343</c:v>
                </c:pt>
                <c:pt idx="132">
                  <c:v>43346</c:v>
                </c:pt>
                <c:pt idx="133">
                  <c:v>43347</c:v>
                </c:pt>
                <c:pt idx="134">
                  <c:v>43348</c:v>
                </c:pt>
                <c:pt idx="135">
                  <c:v>43349</c:v>
                </c:pt>
                <c:pt idx="136">
                  <c:v>43350</c:v>
                </c:pt>
                <c:pt idx="137">
                  <c:v>43353</c:v>
                </c:pt>
                <c:pt idx="138">
                  <c:v>43354</c:v>
                </c:pt>
                <c:pt idx="139">
                  <c:v>43355</c:v>
                </c:pt>
                <c:pt idx="140">
                  <c:v>43356</c:v>
                </c:pt>
                <c:pt idx="141">
                  <c:v>43357</c:v>
                </c:pt>
                <c:pt idx="142">
                  <c:v>43360</c:v>
                </c:pt>
                <c:pt idx="143">
                  <c:v>43361</c:v>
                </c:pt>
                <c:pt idx="144">
                  <c:v>43362</c:v>
                </c:pt>
                <c:pt idx="145">
                  <c:v>43363</c:v>
                </c:pt>
                <c:pt idx="146">
                  <c:v>43364</c:v>
                </c:pt>
                <c:pt idx="147">
                  <c:v>43367</c:v>
                </c:pt>
                <c:pt idx="148">
                  <c:v>43368</c:v>
                </c:pt>
                <c:pt idx="149">
                  <c:v>43369</c:v>
                </c:pt>
                <c:pt idx="150">
                  <c:v>43370</c:v>
                </c:pt>
                <c:pt idx="151">
                  <c:v>43371</c:v>
                </c:pt>
                <c:pt idx="152">
                  <c:v>43374</c:v>
                </c:pt>
                <c:pt idx="153">
                  <c:v>43375</c:v>
                </c:pt>
                <c:pt idx="154">
                  <c:v>43376</c:v>
                </c:pt>
                <c:pt idx="155">
                  <c:v>43377</c:v>
                </c:pt>
                <c:pt idx="156">
                  <c:v>43378</c:v>
                </c:pt>
                <c:pt idx="157">
                  <c:v>43381</c:v>
                </c:pt>
                <c:pt idx="158">
                  <c:v>43382</c:v>
                </c:pt>
                <c:pt idx="159">
                  <c:v>43383</c:v>
                </c:pt>
                <c:pt idx="160">
                  <c:v>43384</c:v>
                </c:pt>
                <c:pt idx="161">
                  <c:v>43385</c:v>
                </c:pt>
                <c:pt idx="162">
                  <c:v>43388</c:v>
                </c:pt>
                <c:pt idx="163">
                  <c:v>43389</c:v>
                </c:pt>
                <c:pt idx="164">
                  <c:v>43390</c:v>
                </c:pt>
                <c:pt idx="165">
                  <c:v>43391</c:v>
                </c:pt>
                <c:pt idx="166">
                  <c:v>43392</c:v>
                </c:pt>
                <c:pt idx="167">
                  <c:v>43395</c:v>
                </c:pt>
                <c:pt idx="168">
                  <c:v>43396</c:v>
                </c:pt>
                <c:pt idx="169">
                  <c:v>43397</c:v>
                </c:pt>
                <c:pt idx="170">
                  <c:v>43398</c:v>
                </c:pt>
                <c:pt idx="171">
                  <c:v>43399</c:v>
                </c:pt>
                <c:pt idx="172">
                  <c:v>43402</c:v>
                </c:pt>
                <c:pt idx="173">
                  <c:v>43403</c:v>
                </c:pt>
                <c:pt idx="174">
                  <c:v>43404</c:v>
                </c:pt>
                <c:pt idx="175">
                  <c:v>43405</c:v>
                </c:pt>
                <c:pt idx="176">
                  <c:v>43406</c:v>
                </c:pt>
                <c:pt idx="177">
                  <c:v>43409</c:v>
                </c:pt>
                <c:pt idx="178">
                  <c:v>43410</c:v>
                </c:pt>
                <c:pt idx="179">
                  <c:v>43411</c:v>
                </c:pt>
                <c:pt idx="180">
                  <c:v>43412</c:v>
                </c:pt>
                <c:pt idx="181">
                  <c:v>43413</c:v>
                </c:pt>
                <c:pt idx="182">
                  <c:v>43416</c:v>
                </c:pt>
                <c:pt idx="183">
                  <c:v>43417</c:v>
                </c:pt>
                <c:pt idx="184">
                  <c:v>43418</c:v>
                </c:pt>
                <c:pt idx="185">
                  <c:v>43419</c:v>
                </c:pt>
                <c:pt idx="186">
                  <c:v>43420</c:v>
                </c:pt>
                <c:pt idx="187">
                  <c:v>43423</c:v>
                </c:pt>
                <c:pt idx="188">
                  <c:v>43424</c:v>
                </c:pt>
                <c:pt idx="189">
                  <c:v>43425</c:v>
                </c:pt>
                <c:pt idx="190">
                  <c:v>43426</c:v>
                </c:pt>
                <c:pt idx="191">
                  <c:v>43427</c:v>
                </c:pt>
                <c:pt idx="192">
                  <c:v>43430</c:v>
                </c:pt>
                <c:pt idx="193">
                  <c:v>43431</c:v>
                </c:pt>
                <c:pt idx="194">
                  <c:v>43432</c:v>
                </c:pt>
                <c:pt idx="195">
                  <c:v>43433</c:v>
                </c:pt>
                <c:pt idx="196">
                  <c:v>43434</c:v>
                </c:pt>
                <c:pt idx="197">
                  <c:v>43437</c:v>
                </c:pt>
                <c:pt idx="198">
                  <c:v>43438</c:v>
                </c:pt>
                <c:pt idx="199">
                  <c:v>43439</c:v>
                </c:pt>
                <c:pt idx="200">
                  <c:v>43440</c:v>
                </c:pt>
                <c:pt idx="201">
                  <c:v>43441</c:v>
                </c:pt>
                <c:pt idx="202">
                  <c:v>43444</c:v>
                </c:pt>
                <c:pt idx="203">
                  <c:v>43445</c:v>
                </c:pt>
                <c:pt idx="204">
                  <c:v>43446</c:v>
                </c:pt>
                <c:pt idx="205">
                  <c:v>43447</c:v>
                </c:pt>
                <c:pt idx="206">
                  <c:v>43448</c:v>
                </c:pt>
                <c:pt idx="207">
                  <c:v>43451</c:v>
                </c:pt>
                <c:pt idx="208">
                  <c:v>43452</c:v>
                </c:pt>
                <c:pt idx="209">
                  <c:v>43453</c:v>
                </c:pt>
                <c:pt idx="210">
                  <c:v>43454</c:v>
                </c:pt>
                <c:pt idx="211">
                  <c:v>43455</c:v>
                </c:pt>
                <c:pt idx="212">
                  <c:v>43458</c:v>
                </c:pt>
                <c:pt idx="213">
                  <c:v>43459</c:v>
                </c:pt>
                <c:pt idx="214">
                  <c:v>43460</c:v>
                </c:pt>
                <c:pt idx="215">
                  <c:v>43461</c:v>
                </c:pt>
                <c:pt idx="216">
                  <c:v>43462</c:v>
                </c:pt>
                <c:pt idx="217">
                  <c:v>43465</c:v>
                </c:pt>
                <c:pt idx="218">
                  <c:v>43466</c:v>
                </c:pt>
                <c:pt idx="219">
                  <c:v>43467</c:v>
                </c:pt>
                <c:pt idx="220">
                  <c:v>43468</c:v>
                </c:pt>
                <c:pt idx="221">
                  <c:v>43469</c:v>
                </c:pt>
                <c:pt idx="222">
                  <c:v>43472</c:v>
                </c:pt>
                <c:pt idx="223">
                  <c:v>43473</c:v>
                </c:pt>
                <c:pt idx="224">
                  <c:v>43474</c:v>
                </c:pt>
                <c:pt idx="225">
                  <c:v>43475</c:v>
                </c:pt>
                <c:pt idx="226">
                  <c:v>43476</c:v>
                </c:pt>
                <c:pt idx="227">
                  <c:v>43479</c:v>
                </c:pt>
                <c:pt idx="228">
                  <c:v>43480</c:v>
                </c:pt>
                <c:pt idx="229">
                  <c:v>43481</c:v>
                </c:pt>
                <c:pt idx="230">
                  <c:v>43482</c:v>
                </c:pt>
                <c:pt idx="231">
                  <c:v>43483</c:v>
                </c:pt>
                <c:pt idx="232">
                  <c:v>43486</c:v>
                </c:pt>
                <c:pt idx="233">
                  <c:v>43487</c:v>
                </c:pt>
                <c:pt idx="234">
                  <c:v>43488</c:v>
                </c:pt>
                <c:pt idx="235">
                  <c:v>43489</c:v>
                </c:pt>
                <c:pt idx="236">
                  <c:v>43490</c:v>
                </c:pt>
                <c:pt idx="237">
                  <c:v>43493</c:v>
                </c:pt>
                <c:pt idx="238">
                  <c:v>43494</c:v>
                </c:pt>
                <c:pt idx="239">
                  <c:v>43495</c:v>
                </c:pt>
                <c:pt idx="240">
                  <c:v>43496</c:v>
                </c:pt>
                <c:pt idx="241">
                  <c:v>43497</c:v>
                </c:pt>
                <c:pt idx="242">
                  <c:v>43500</c:v>
                </c:pt>
                <c:pt idx="243">
                  <c:v>43501</c:v>
                </c:pt>
                <c:pt idx="244">
                  <c:v>43502</c:v>
                </c:pt>
                <c:pt idx="245">
                  <c:v>43503</c:v>
                </c:pt>
                <c:pt idx="246">
                  <c:v>43504</c:v>
                </c:pt>
                <c:pt idx="247">
                  <c:v>43507</c:v>
                </c:pt>
                <c:pt idx="248">
                  <c:v>43508</c:v>
                </c:pt>
                <c:pt idx="249">
                  <c:v>43509</c:v>
                </c:pt>
                <c:pt idx="250">
                  <c:v>43510</c:v>
                </c:pt>
                <c:pt idx="251">
                  <c:v>43511</c:v>
                </c:pt>
                <c:pt idx="252">
                  <c:v>43514</c:v>
                </c:pt>
                <c:pt idx="253">
                  <c:v>43515</c:v>
                </c:pt>
                <c:pt idx="254">
                  <c:v>43516</c:v>
                </c:pt>
                <c:pt idx="255">
                  <c:v>43517</c:v>
                </c:pt>
                <c:pt idx="256">
                  <c:v>43518</c:v>
                </c:pt>
                <c:pt idx="257">
                  <c:v>43521</c:v>
                </c:pt>
                <c:pt idx="258">
                  <c:v>43522</c:v>
                </c:pt>
                <c:pt idx="259">
                  <c:v>43523</c:v>
                </c:pt>
                <c:pt idx="260">
                  <c:v>43524</c:v>
                </c:pt>
                <c:pt idx="261">
                  <c:v>43525</c:v>
                </c:pt>
                <c:pt idx="262">
                  <c:v>43528</c:v>
                </c:pt>
                <c:pt idx="263">
                  <c:v>43529</c:v>
                </c:pt>
                <c:pt idx="264">
                  <c:v>43530</c:v>
                </c:pt>
                <c:pt idx="265">
                  <c:v>43531</c:v>
                </c:pt>
                <c:pt idx="266">
                  <c:v>43532</c:v>
                </c:pt>
                <c:pt idx="267">
                  <c:v>43535</c:v>
                </c:pt>
                <c:pt idx="268">
                  <c:v>43536</c:v>
                </c:pt>
                <c:pt idx="269">
                  <c:v>43537</c:v>
                </c:pt>
                <c:pt idx="270">
                  <c:v>43538</c:v>
                </c:pt>
                <c:pt idx="271">
                  <c:v>43539</c:v>
                </c:pt>
                <c:pt idx="272">
                  <c:v>43542</c:v>
                </c:pt>
                <c:pt idx="273">
                  <c:v>43543</c:v>
                </c:pt>
                <c:pt idx="274">
                  <c:v>43544</c:v>
                </c:pt>
                <c:pt idx="275">
                  <c:v>43545</c:v>
                </c:pt>
                <c:pt idx="276">
                  <c:v>43546</c:v>
                </c:pt>
                <c:pt idx="277">
                  <c:v>43549</c:v>
                </c:pt>
                <c:pt idx="278">
                  <c:v>43550</c:v>
                </c:pt>
                <c:pt idx="279">
                  <c:v>43551</c:v>
                </c:pt>
                <c:pt idx="280">
                  <c:v>43552</c:v>
                </c:pt>
                <c:pt idx="281">
                  <c:v>43553</c:v>
                </c:pt>
              </c:numCache>
            </c:numRef>
          </c:cat>
          <c:val>
            <c:numRef>
              <c:f>'Figure 1.8.'!$T$4:$T$285</c:f>
              <c:numCache>
                <c:formatCode>General</c:formatCode>
                <c:ptCount val="282"/>
                <c:pt idx="0">
                  <c:v>1.3029999999999999</c:v>
                </c:pt>
                <c:pt idx="1">
                  <c:v>1.319</c:v>
                </c:pt>
                <c:pt idx="2">
                  <c:v>1.36</c:v>
                </c:pt>
                <c:pt idx="3">
                  <c:v>1.3219999999999998</c:v>
                </c:pt>
                <c:pt idx="4">
                  <c:v>1.3</c:v>
                </c:pt>
                <c:pt idx="5">
                  <c:v>1.3569999999999998</c:v>
                </c:pt>
                <c:pt idx="6">
                  <c:v>1.363</c:v>
                </c:pt>
                <c:pt idx="7">
                  <c:v>1.371</c:v>
                </c:pt>
                <c:pt idx="8">
                  <c:v>1.375</c:v>
                </c:pt>
                <c:pt idx="9">
                  <c:v>1.4209999999999998</c:v>
                </c:pt>
                <c:pt idx="10">
                  <c:v>1.411</c:v>
                </c:pt>
                <c:pt idx="11">
                  <c:v>1.4120000000000001</c:v>
                </c:pt>
                <c:pt idx="12">
                  <c:v>1.3959999999999999</c:v>
                </c:pt>
                <c:pt idx="13">
                  <c:v>1.3120000000000001</c:v>
                </c:pt>
                <c:pt idx="14">
                  <c:v>1.3410000000000002</c:v>
                </c:pt>
                <c:pt idx="15">
                  <c:v>1.3570000000000002</c:v>
                </c:pt>
                <c:pt idx="16">
                  <c:v>1.35</c:v>
                </c:pt>
                <c:pt idx="17">
                  <c:v>1.3879999999999999</c:v>
                </c:pt>
                <c:pt idx="18">
                  <c:v>1.371</c:v>
                </c:pt>
                <c:pt idx="19">
                  <c:v>1.3380000000000001</c:v>
                </c:pt>
                <c:pt idx="20">
                  <c:v>1.2890000000000001</c:v>
                </c:pt>
                <c:pt idx="21">
                  <c:v>1.2890000000000001</c:v>
                </c:pt>
                <c:pt idx="22">
                  <c:v>1.2890000000000001</c:v>
                </c:pt>
                <c:pt idx="23">
                  <c:v>1.2930000000000001</c:v>
                </c:pt>
                <c:pt idx="24">
                  <c:v>1.242</c:v>
                </c:pt>
                <c:pt idx="25">
                  <c:v>1.27</c:v>
                </c:pt>
                <c:pt idx="26">
                  <c:v>1.2890000000000001</c:v>
                </c:pt>
                <c:pt idx="27">
                  <c:v>1.268</c:v>
                </c:pt>
                <c:pt idx="28">
                  <c:v>1.28</c:v>
                </c:pt>
                <c:pt idx="29">
                  <c:v>1.3039999999999998</c:v>
                </c:pt>
                <c:pt idx="30">
                  <c:v>1.2989999999999999</c:v>
                </c:pt>
                <c:pt idx="31">
                  <c:v>1.286</c:v>
                </c:pt>
                <c:pt idx="32">
                  <c:v>1.2770000000000001</c:v>
                </c:pt>
                <c:pt idx="33">
                  <c:v>1.2519999999999998</c:v>
                </c:pt>
                <c:pt idx="34">
                  <c:v>1.1859999999999999</c:v>
                </c:pt>
                <c:pt idx="35">
                  <c:v>1.181</c:v>
                </c:pt>
                <c:pt idx="36">
                  <c:v>1.1880000000000002</c:v>
                </c:pt>
                <c:pt idx="37">
                  <c:v>1.1589999999999998</c:v>
                </c:pt>
                <c:pt idx="38">
                  <c:v>1.1359999999999999</c:v>
                </c:pt>
                <c:pt idx="39">
                  <c:v>1.1430000000000002</c:v>
                </c:pt>
                <c:pt idx="40">
                  <c:v>1.1539999999999999</c:v>
                </c:pt>
                <c:pt idx="41">
                  <c:v>1.1700000000000002</c:v>
                </c:pt>
                <c:pt idx="42">
                  <c:v>1.226</c:v>
                </c:pt>
                <c:pt idx="43">
                  <c:v>1.226</c:v>
                </c:pt>
                <c:pt idx="44">
                  <c:v>1.2090000000000001</c:v>
                </c:pt>
                <c:pt idx="45">
                  <c:v>1.2069999999999999</c:v>
                </c:pt>
                <c:pt idx="46">
                  <c:v>1.2530000000000001</c:v>
                </c:pt>
                <c:pt idx="47">
                  <c:v>1.2269999999999999</c:v>
                </c:pt>
                <c:pt idx="48">
                  <c:v>1.3050000000000002</c:v>
                </c:pt>
                <c:pt idx="49">
                  <c:v>1.323</c:v>
                </c:pt>
                <c:pt idx="50">
                  <c:v>1.3780000000000001</c:v>
                </c:pt>
                <c:pt idx="51">
                  <c:v>1.3129999999999997</c:v>
                </c:pt>
                <c:pt idx="52">
                  <c:v>1.3180000000000001</c:v>
                </c:pt>
                <c:pt idx="53">
                  <c:v>1.3089999999999999</c:v>
                </c:pt>
                <c:pt idx="54">
                  <c:v>1.5110000000000001</c:v>
                </c:pt>
                <c:pt idx="55">
                  <c:v>1.4750000000000001</c:v>
                </c:pt>
                <c:pt idx="56">
                  <c:v>1.6500000000000001</c:v>
                </c:pt>
                <c:pt idx="57">
                  <c:v>1.867</c:v>
                </c:pt>
                <c:pt idx="58">
                  <c:v>1.7679999999999998</c:v>
                </c:pt>
                <c:pt idx="59">
                  <c:v>1.8939999999999997</c:v>
                </c:pt>
                <c:pt idx="60">
                  <c:v>1.927</c:v>
                </c:pt>
                <c:pt idx="61">
                  <c:v>2.0549999999999997</c:v>
                </c:pt>
                <c:pt idx="62">
                  <c:v>2.3400000000000003</c:v>
                </c:pt>
                <c:pt idx="63">
                  <c:v>2.9039999999999999</c:v>
                </c:pt>
                <c:pt idx="64">
                  <c:v>2.544</c:v>
                </c:pt>
                <c:pt idx="65">
                  <c:v>2.4529999999999998</c:v>
                </c:pt>
                <c:pt idx="66">
                  <c:v>2.3029999999999999</c:v>
                </c:pt>
                <c:pt idx="67">
                  <c:v>2.12</c:v>
                </c:pt>
                <c:pt idx="68">
                  <c:v>2.42</c:v>
                </c:pt>
                <c:pt idx="69">
                  <c:v>2.4740000000000002</c:v>
                </c:pt>
                <c:pt idx="70">
                  <c:v>2.5779999999999998</c:v>
                </c:pt>
                <c:pt idx="71">
                  <c:v>2.6820000000000004</c:v>
                </c:pt>
                <c:pt idx="72">
                  <c:v>2.3450000000000002</c:v>
                </c:pt>
                <c:pt idx="73">
                  <c:v>2.371</c:v>
                </c:pt>
                <c:pt idx="74">
                  <c:v>2.3239999999999998</c:v>
                </c:pt>
                <c:pt idx="75">
                  <c:v>2.3109999999999999</c:v>
                </c:pt>
                <c:pt idx="76">
                  <c:v>2.206</c:v>
                </c:pt>
                <c:pt idx="77">
                  <c:v>2.1560000000000001</c:v>
                </c:pt>
                <c:pt idx="78">
                  <c:v>2.1840000000000002</c:v>
                </c:pt>
                <c:pt idx="79">
                  <c:v>2.1719999999999997</c:v>
                </c:pt>
                <c:pt idx="80">
                  <c:v>2.3970000000000002</c:v>
                </c:pt>
                <c:pt idx="81">
                  <c:v>2.3569999999999998</c:v>
                </c:pt>
                <c:pt idx="82">
                  <c:v>2.4990000000000001</c:v>
                </c:pt>
                <c:pt idx="83">
                  <c:v>2.5490000000000004</c:v>
                </c:pt>
                <c:pt idx="84">
                  <c:v>2.488</c:v>
                </c:pt>
                <c:pt idx="85">
                  <c:v>2.4610000000000003</c:v>
                </c:pt>
                <c:pt idx="86">
                  <c:v>2.3780000000000001</c:v>
                </c:pt>
                <c:pt idx="87">
                  <c:v>2.347</c:v>
                </c:pt>
                <c:pt idx="88">
                  <c:v>2.3420000000000001</c:v>
                </c:pt>
                <c:pt idx="89">
                  <c:v>2.3489999999999998</c:v>
                </c:pt>
                <c:pt idx="90">
                  <c:v>2.431</c:v>
                </c:pt>
                <c:pt idx="91">
                  <c:v>2.423</c:v>
                </c:pt>
                <c:pt idx="92">
                  <c:v>2.367</c:v>
                </c:pt>
                <c:pt idx="93">
                  <c:v>2.3510000000000004</c:v>
                </c:pt>
                <c:pt idx="94">
                  <c:v>2.3220000000000001</c:v>
                </c:pt>
                <c:pt idx="95">
                  <c:v>2.2670000000000003</c:v>
                </c:pt>
                <c:pt idx="96">
                  <c:v>2.2110000000000003</c:v>
                </c:pt>
                <c:pt idx="97">
                  <c:v>2.214</c:v>
                </c:pt>
                <c:pt idx="98">
                  <c:v>2.1219999999999999</c:v>
                </c:pt>
                <c:pt idx="99">
                  <c:v>2.1629999999999998</c:v>
                </c:pt>
                <c:pt idx="100">
                  <c:v>2.1760000000000002</c:v>
                </c:pt>
                <c:pt idx="101">
                  <c:v>2.2189999999999999</c:v>
                </c:pt>
                <c:pt idx="102">
                  <c:v>2.2330000000000001</c:v>
                </c:pt>
                <c:pt idx="103">
                  <c:v>2.2880000000000003</c:v>
                </c:pt>
                <c:pt idx="104">
                  <c:v>2.282</c:v>
                </c:pt>
                <c:pt idx="105">
                  <c:v>2.2999999999999998</c:v>
                </c:pt>
                <c:pt idx="106">
                  <c:v>2.34</c:v>
                </c:pt>
                <c:pt idx="107">
                  <c:v>2.34</c:v>
                </c:pt>
                <c:pt idx="108">
                  <c:v>2.2769999999999997</c:v>
                </c:pt>
                <c:pt idx="109">
                  <c:v>2.3109999999999999</c:v>
                </c:pt>
                <c:pt idx="110">
                  <c:v>2.4530000000000003</c:v>
                </c:pt>
                <c:pt idx="111">
                  <c:v>2.5190000000000001</c:v>
                </c:pt>
                <c:pt idx="112">
                  <c:v>2.516</c:v>
                </c:pt>
                <c:pt idx="113">
                  <c:v>2.46</c:v>
                </c:pt>
                <c:pt idx="114">
                  <c:v>2.516</c:v>
                </c:pt>
                <c:pt idx="115">
                  <c:v>2.5230000000000001</c:v>
                </c:pt>
                <c:pt idx="116">
                  <c:v>2.6759999999999997</c:v>
                </c:pt>
                <c:pt idx="117">
                  <c:v>2.7909999999999999</c:v>
                </c:pt>
                <c:pt idx="118">
                  <c:v>2.7029999999999998</c:v>
                </c:pt>
                <c:pt idx="119">
                  <c:v>2.8650000000000002</c:v>
                </c:pt>
                <c:pt idx="120">
                  <c:v>2.7970000000000002</c:v>
                </c:pt>
                <c:pt idx="121">
                  <c:v>2.8159999999999998</c:v>
                </c:pt>
                <c:pt idx="122">
                  <c:v>2.7119999999999997</c:v>
                </c:pt>
                <c:pt idx="123">
                  <c:v>2.657</c:v>
                </c:pt>
                <c:pt idx="124">
                  <c:v>2.7170000000000001</c:v>
                </c:pt>
                <c:pt idx="125">
                  <c:v>2.7490000000000001</c:v>
                </c:pt>
                <c:pt idx="126">
                  <c:v>2.8070000000000004</c:v>
                </c:pt>
                <c:pt idx="127">
                  <c:v>2.7800000000000002</c:v>
                </c:pt>
                <c:pt idx="128">
                  <c:v>2.8069999999999999</c:v>
                </c:pt>
                <c:pt idx="129">
                  <c:v>2.7210000000000001</c:v>
                </c:pt>
                <c:pt idx="130">
                  <c:v>2.8689999999999998</c:v>
                </c:pt>
                <c:pt idx="131">
                  <c:v>2.9099999999999997</c:v>
                </c:pt>
                <c:pt idx="132">
                  <c:v>2.8279999999999998</c:v>
                </c:pt>
                <c:pt idx="133">
                  <c:v>2.66</c:v>
                </c:pt>
                <c:pt idx="134">
                  <c:v>2.5550000000000002</c:v>
                </c:pt>
                <c:pt idx="135">
                  <c:v>2.7029999999999998</c:v>
                </c:pt>
                <c:pt idx="136">
                  <c:v>2.6480000000000001</c:v>
                </c:pt>
                <c:pt idx="137">
                  <c:v>2.5090000000000003</c:v>
                </c:pt>
                <c:pt idx="138">
                  <c:v>2.5129999999999999</c:v>
                </c:pt>
                <c:pt idx="139">
                  <c:v>2.54</c:v>
                </c:pt>
                <c:pt idx="140">
                  <c:v>2.528</c:v>
                </c:pt>
                <c:pt idx="141">
                  <c:v>2.532</c:v>
                </c:pt>
                <c:pt idx="142">
                  <c:v>2.3879999999999999</c:v>
                </c:pt>
                <c:pt idx="143">
                  <c:v>2.31</c:v>
                </c:pt>
                <c:pt idx="144">
                  <c:v>2.3649999999999998</c:v>
                </c:pt>
                <c:pt idx="145">
                  <c:v>2.411</c:v>
                </c:pt>
                <c:pt idx="146">
                  <c:v>2.3679999999999999</c:v>
                </c:pt>
                <c:pt idx="147">
                  <c:v>2.4390000000000001</c:v>
                </c:pt>
                <c:pt idx="148">
                  <c:v>2.335</c:v>
                </c:pt>
                <c:pt idx="149">
                  <c:v>2.3330000000000002</c:v>
                </c:pt>
                <c:pt idx="150">
                  <c:v>2.359</c:v>
                </c:pt>
                <c:pt idx="151">
                  <c:v>2.6769999999999996</c:v>
                </c:pt>
                <c:pt idx="152">
                  <c:v>2.8279999999999998</c:v>
                </c:pt>
                <c:pt idx="153">
                  <c:v>3.03</c:v>
                </c:pt>
                <c:pt idx="154">
                  <c:v>2.8380000000000001</c:v>
                </c:pt>
                <c:pt idx="155">
                  <c:v>2.798</c:v>
                </c:pt>
                <c:pt idx="156">
                  <c:v>2.851</c:v>
                </c:pt>
                <c:pt idx="157">
                  <c:v>3.0390000000000001</c:v>
                </c:pt>
                <c:pt idx="158">
                  <c:v>2.927</c:v>
                </c:pt>
                <c:pt idx="159">
                  <c:v>2.9540000000000002</c:v>
                </c:pt>
                <c:pt idx="160">
                  <c:v>3.0460000000000003</c:v>
                </c:pt>
                <c:pt idx="161">
                  <c:v>3.0789999999999997</c:v>
                </c:pt>
                <c:pt idx="162">
                  <c:v>3.0430000000000001</c:v>
                </c:pt>
                <c:pt idx="163">
                  <c:v>2.9619999999999997</c:v>
                </c:pt>
                <c:pt idx="164">
                  <c:v>3.0870000000000002</c:v>
                </c:pt>
                <c:pt idx="165">
                  <c:v>3.27</c:v>
                </c:pt>
                <c:pt idx="166">
                  <c:v>3.0230000000000001</c:v>
                </c:pt>
                <c:pt idx="167">
                  <c:v>3.0420000000000003</c:v>
                </c:pt>
                <c:pt idx="168">
                  <c:v>3.1830000000000003</c:v>
                </c:pt>
                <c:pt idx="169">
                  <c:v>3.2090000000000001</c:v>
                </c:pt>
                <c:pt idx="170">
                  <c:v>3.0939999999999999</c:v>
                </c:pt>
                <c:pt idx="171">
                  <c:v>3.0940000000000003</c:v>
                </c:pt>
                <c:pt idx="172">
                  <c:v>2.96</c:v>
                </c:pt>
                <c:pt idx="173">
                  <c:v>3.1059999999999999</c:v>
                </c:pt>
                <c:pt idx="174">
                  <c:v>3.0419999999999998</c:v>
                </c:pt>
                <c:pt idx="175">
                  <c:v>2.9809999999999999</c:v>
                </c:pt>
                <c:pt idx="176">
                  <c:v>2.8930000000000002</c:v>
                </c:pt>
                <c:pt idx="177">
                  <c:v>2.899</c:v>
                </c:pt>
                <c:pt idx="178">
                  <c:v>2.9630000000000001</c:v>
                </c:pt>
                <c:pt idx="179">
                  <c:v>2.89</c:v>
                </c:pt>
                <c:pt idx="180">
                  <c:v>2.9390000000000001</c:v>
                </c:pt>
                <c:pt idx="181">
                  <c:v>2.996</c:v>
                </c:pt>
                <c:pt idx="182">
                  <c:v>3.04</c:v>
                </c:pt>
                <c:pt idx="183">
                  <c:v>3.0370000000000004</c:v>
                </c:pt>
                <c:pt idx="184">
                  <c:v>3.0920000000000001</c:v>
                </c:pt>
                <c:pt idx="185">
                  <c:v>3.133</c:v>
                </c:pt>
                <c:pt idx="186">
                  <c:v>3.1240000000000001</c:v>
                </c:pt>
                <c:pt idx="187">
                  <c:v>3.2240000000000002</c:v>
                </c:pt>
                <c:pt idx="188">
                  <c:v>3.2669999999999999</c:v>
                </c:pt>
                <c:pt idx="189">
                  <c:v>3.0950000000000002</c:v>
                </c:pt>
                <c:pt idx="190">
                  <c:v>3.0840000000000001</c:v>
                </c:pt>
                <c:pt idx="191">
                  <c:v>3.0670000000000002</c:v>
                </c:pt>
                <c:pt idx="192">
                  <c:v>2.9080000000000004</c:v>
                </c:pt>
                <c:pt idx="193">
                  <c:v>2.9390000000000001</c:v>
                </c:pt>
                <c:pt idx="194">
                  <c:v>2.907</c:v>
                </c:pt>
                <c:pt idx="195">
                  <c:v>2.883</c:v>
                </c:pt>
                <c:pt idx="196">
                  <c:v>2.9</c:v>
                </c:pt>
                <c:pt idx="197">
                  <c:v>2.839</c:v>
                </c:pt>
                <c:pt idx="198">
                  <c:v>2.8930000000000002</c:v>
                </c:pt>
                <c:pt idx="199">
                  <c:v>2.7839999999999998</c:v>
                </c:pt>
                <c:pt idx="200">
                  <c:v>2.9660000000000002</c:v>
                </c:pt>
                <c:pt idx="201">
                  <c:v>2.883</c:v>
                </c:pt>
                <c:pt idx="202">
                  <c:v>2.86</c:v>
                </c:pt>
                <c:pt idx="203">
                  <c:v>2.8899999999999997</c:v>
                </c:pt>
                <c:pt idx="204">
                  <c:v>2.7210000000000001</c:v>
                </c:pt>
                <c:pt idx="205">
                  <c:v>2.6709999999999998</c:v>
                </c:pt>
                <c:pt idx="206">
                  <c:v>2.6870000000000003</c:v>
                </c:pt>
                <c:pt idx="207">
                  <c:v>2.7039999999999997</c:v>
                </c:pt>
                <c:pt idx="208">
                  <c:v>2.694</c:v>
                </c:pt>
                <c:pt idx="209">
                  <c:v>2.5330000000000004</c:v>
                </c:pt>
                <c:pt idx="210">
                  <c:v>2.5099999999999998</c:v>
                </c:pt>
                <c:pt idx="211">
                  <c:v>2.581</c:v>
                </c:pt>
                <c:pt idx="212">
                  <c:v>2.581</c:v>
                </c:pt>
                <c:pt idx="213">
                  <c:v>2.581</c:v>
                </c:pt>
                <c:pt idx="214">
                  <c:v>2.581</c:v>
                </c:pt>
                <c:pt idx="215">
                  <c:v>2.5170000000000003</c:v>
                </c:pt>
                <c:pt idx="216">
                  <c:v>2.5</c:v>
                </c:pt>
                <c:pt idx="217">
                  <c:v>2.5</c:v>
                </c:pt>
                <c:pt idx="218">
                  <c:v>2.5</c:v>
                </c:pt>
                <c:pt idx="219">
                  <c:v>2.5270000000000001</c:v>
                </c:pt>
                <c:pt idx="220">
                  <c:v>2.7069999999999999</c:v>
                </c:pt>
                <c:pt idx="221">
                  <c:v>2.6909999999999998</c:v>
                </c:pt>
                <c:pt idx="222">
                  <c:v>2.6779999999999999</c:v>
                </c:pt>
                <c:pt idx="223">
                  <c:v>2.7279999999999998</c:v>
                </c:pt>
                <c:pt idx="224">
                  <c:v>2.6</c:v>
                </c:pt>
                <c:pt idx="225">
                  <c:v>2.633</c:v>
                </c:pt>
                <c:pt idx="226">
                  <c:v>2.6150000000000002</c:v>
                </c:pt>
                <c:pt idx="227">
                  <c:v>2.6120000000000001</c:v>
                </c:pt>
                <c:pt idx="228">
                  <c:v>2.6680000000000001</c:v>
                </c:pt>
                <c:pt idx="229">
                  <c:v>2.5309999999999997</c:v>
                </c:pt>
                <c:pt idx="230">
                  <c:v>2.5220000000000002</c:v>
                </c:pt>
                <c:pt idx="231">
                  <c:v>2.468</c:v>
                </c:pt>
                <c:pt idx="232">
                  <c:v>2.504</c:v>
                </c:pt>
                <c:pt idx="233">
                  <c:v>2.5049999999999999</c:v>
                </c:pt>
                <c:pt idx="234">
                  <c:v>2.5269999999999997</c:v>
                </c:pt>
                <c:pt idx="235">
                  <c:v>2.48</c:v>
                </c:pt>
                <c:pt idx="236">
                  <c:v>2.456</c:v>
                </c:pt>
                <c:pt idx="237">
                  <c:v>2.46</c:v>
                </c:pt>
                <c:pt idx="238">
                  <c:v>2.4329999999999998</c:v>
                </c:pt>
                <c:pt idx="239">
                  <c:v>2.411</c:v>
                </c:pt>
                <c:pt idx="240">
                  <c:v>2.44</c:v>
                </c:pt>
                <c:pt idx="241">
                  <c:v>2.581</c:v>
                </c:pt>
                <c:pt idx="242">
                  <c:v>2.5569999999999999</c:v>
                </c:pt>
                <c:pt idx="243">
                  <c:v>2.6240000000000001</c:v>
                </c:pt>
                <c:pt idx="244">
                  <c:v>2.698</c:v>
                </c:pt>
                <c:pt idx="245">
                  <c:v>2.8359999999999999</c:v>
                </c:pt>
                <c:pt idx="246">
                  <c:v>2.871</c:v>
                </c:pt>
                <c:pt idx="247">
                  <c:v>2.78</c:v>
                </c:pt>
                <c:pt idx="248">
                  <c:v>2.7119999999999997</c:v>
                </c:pt>
                <c:pt idx="249">
                  <c:v>2.6609999999999996</c:v>
                </c:pt>
                <c:pt idx="250">
                  <c:v>2.6999999999999997</c:v>
                </c:pt>
                <c:pt idx="251">
                  <c:v>2.698</c:v>
                </c:pt>
                <c:pt idx="252">
                  <c:v>2.6560000000000001</c:v>
                </c:pt>
                <c:pt idx="253">
                  <c:v>2.6830000000000003</c:v>
                </c:pt>
                <c:pt idx="254">
                  <c:v>2.76</c:v>
                </c:pt>
                <c:pt idx="255">
                  <c:v>2.7060000000000004</c:v>
                </c:pt>
                <c:pt idx="256">
                  <c:v>2.7509999999999999</c:v>
                </c:pt>
                <c:pt idx="257">
                  <c:v>2.665</c:v>
                </c:pt>
                <c:pt idx="258">
                  <c:v>2.5859999999999999</c:v>
                </c:pt>
                <c:pt idx="259">
                  <c:v>2.637</c:v>
                </c:pt>
                <c:pt idx="260">
                  <c:v>2.569</c:v>
                </c:pt>
                <c:pt idx="261">
                  <c:v>2.5500000000000003</c:v>
                </c:pt>
                <c:pt idx="262">
                  <c:v>2.58</c:v>
                </c:pt>
                <c:pt idx="263">
                  <c:v>2.5389999999999997</c:v>
                </c:pt>
                <c:pt idx="264">
                  <c:v>2.4619999999999997</c:v>
                </c:pt>
                <c:pt idx="265">
                  <c:v>2.4019999999999997</c:v>
                </c:pt>
                <c:pt idx="266">
                  <c:v>2.4350000000000001</c:v>
                </c:pt>
                <c:pt idx="267">
                  <c:v>2.492</c:v>
                </c:pt>
                <c:pt idx="268">
                  <c:v>2.4849999999999999</c:v>
                </c:pt>
                <c:pt idx="269">
                  <c:v>2.4870000000000001</c:v>
                </c:pt>
                <c:pt idx="270">
                  <c:v>2.415</c:v>
                </c:pt>
                <c:pt idx="271">
                  <c:v>2.4119999999999999</c:v>
                </c:pt>
                <c:pt idx="272">
                  <c:v>2.371</c:v>
                </c:pt>
                <c:pt idx="273">
                  <c:v>2.3969999999999998</c:v>
                </c:pt>
                <c:pt idx="274">
                  <c:v>2.4419999999999997</c:v>
                </c:pt>
                <c:pt idx="275">
                  <c:v>2.415</c:v>
                </c:pt>
                <c:pt idx="276">
                  <c:v>2.4630000000000001</c:v>
                </c:pt>
                <c:pt idx="277">
                  <c:v>2.5299999999999998</c:v>
                </c:pt>
                <c:pt idx="278">
                  <c:v>2.4820000000000002</c:v>
                </c:pt>
                <c:pt idx="279">
                  <c:v>2.5339999999999998</c:v>
                </c:pt>
                <c:pt idx="280">
                  <c:v>2.5539999999999998</c:v>
                </c:pt>
                <c:pt idx="281">
                  <c:v>2.5579999999999998</c:v>
                </c:pt>
              </c:numCache>
            </c:numRef>
          </c:val>
          <c:smooth val="0"/>
          <c:extLst>
            <c:ext xmlns:c16="http://schemas.microsoft.com/office/drawing/2014/chart" uri="{C3380CC4-5D6E-409C-BE32-E72D297353CC}">
              <c16:uniqueId val="{00000001-E5B6-441C-8AD7-6892E9B50D9A}"/>
            </c:ext>
          </c:extLst>
        </c:ser>
        <c:ser>
          <c:idx val="2"/>
          <c:order val="2"/>
          <c:tx>
            <c:strRef>
              <c:f>'Figure 1.8.'!$U$3</c:f>
              <c:strCache>
                <c:ptCount val="1"/>
                <c:pt idx="0">
                  <c:v>Portugal</c:v>
                </c:pt>
              </c:strCache>
            </c:strRef>
          </c:tx>
          <c:spPr>
            <a:ln w="28575" cap="rnd">
              <a:solidFill>
                <a:schemeClr val="accent2">
                  <a:lumMod val="50000"/>
                </a:schemeClr>
              </a:solidFill>
              <a:round/>
            </a:ln>
            <a:effectLst/>
          </c:spPr>
          <c:marker>
            <c:symbol val="none"/>
          </c:marker>
          <c:cat>
            <c:numRef>
              <c:f>'Figure 1.8.'!$R$4:$R$285</c:f>
              <c:numCache>
                <c:formatCode>m/d/yyyy</c:formatCode>
                <c:ptCount val="282"/>
                <c:pt idx="0">
                  <c:v>43160</c:v>
                </c:pt>
                <c:pt idx="1">
                  <c:v>43161</c:v>
                </c:pt>
                <c:pt idx="2">
                  <c:v>43164</c:v>
                </c:pt>
                <c:pt idx="3">
                  <c:v>43165</c:v>
                </c:pt>
                <c:pt idx="4">
                  <c:v>43166</c:v>
                </c:pt>
                <c:pt idx="5">
                  <c:v>43167</c:v>
                </c:pt>
                <c:pt idx="6">
                  <c:v>43168</c:v>
                </c:pt>
                <c:pt idx="7">
                  <c:v>43171</c:v>
                </c:pt>
                <c:pt idx="8">
                  <c:v>43172</c:v>
                </c:pt>
                <c:pt idx="9">
                  <c:v>43173</c:v>
                </c:pt>
                <c:pt idx="10">
                  <c:v>43174</c:v>
                </c:pt>
                <c:pt idx="11">
                  <c:v>43175</c:v>
                </c:pt>
                <c:pt idx="12">
                  <c:v>43178</c:v>
                </c:pt>
                <c:pt idx="13">
                  <c:v>43179</c:v>
                </c:pt>
                <c:pt idx="14">
                  <c:v>43180</c:v>
                </c:pt>
                <c:pt idx="15">
                  <c:v>43181</c:v>
                </c:pt>
                <c:pt idx="16">
                  <c:v>43182</c:v>
                </c:pt>
                <c:pt idx="17">
                  <c:v>43185</c:v>
                </c:pt>
                <c:pt idx="18">
                  <c:v>43186</c:v>
                </c:pt>
                <c:pt idx="19">
                  <c:v>43187</c:v>
                </c:pt>
                <c:pt idx="20">
                  <c:v>43188</c:v>
                </c:pt>
                <c:pt idx="21">
                  <c:v>43189</c:v>
                </c:pt>
                <c:pt idx="22">
                  <c:v>43192</c:v>
                </c:pt>
                <c:pt idx="23">
                  <c:v>43193</c:v>
                </c:pt>
                <c:pt idx="24">
                  <c:v>43194</c:v>
                </c:pt>
                <c:pt idx="25">
                  <c:v>43195</c:v>
                </c:pt>
                <c:pt idx="26">
                  <c:v>43196</c:v>
                </c:pt>
                <c:pt idx="27">
                  <c:v>43199</c:v>
                </c:pt>
                <c:pt idx="28">
                  <c:v>43200</c:v>
                </c:pt>
                <c:pt idx="29">
                  <c:v>43201</c:v>
                </c:pt>
                <c:pt idx="30">
                  <c:v>43202</c:v>
                </c:pt>
                <c:pt idx="31">
                  <c:v>43203</c:v>
                </c:pt>
                <c:pt idx="32">
                  <c:v>43206</c:v>
                </c:pt>
                <c:pt idx="33">
                  <c:v>43207</c:v>
                </c:pt>
                <c:pt idx="34">
                  <c:v>43208</c:v>
                </c:pt>
                <c:pt idx="35">
                  <c:v>43209</c:v>
                </c:pt>
                <c:pt idx="36">
                  <c:v>43210</c:v>
                </c:pt>
                <c:pt idx="37">
                  <c:v>43213</c:v>
                </c:pt>
                <c:pt idx="38">
                  <c:v>43214</c:v>
                </c:pt>
                <c:pt idx="39">
                  <c:v>43215</c:v>
                </c:pt>
                <c:pt idx="40">
                  <c:v>43216</c:v>
                </c:pt>
                <c:pt idx="41">
                  <c:v>43217</c:v>
                </c:pt>
                <c:pt idx="42">
                  <c:v>43220</c:v>
                </c:pt>
                <c:pt idx="43">
                  <c:v>43221</c:v>
                </c:pt>
                <c:pt idx="44">
                  <c:v>43222</c:v>
                </c:pt>
                <c:pt idx="45">
                  <c:v>43223</c:v>
                </c:pt>
                <c:pt idx="46">
                  <c:v>43224</c:v>
                </c:pt>
                <c:pt idx="47">
                  <c:v>43227</c:v>
                </c:pt>
                <c:pt idx="48">
                  <c:v>43228</c:v>
                </c:pt>
                <c:pt idx="49">
                  <c:v>43229</c:v>
                </c:pt>
                <c:pt idx="50">
                  <c:v>43230</c:v>
                </c:pt>
                <c:pt idx="51">
                  <c:v>43231</c:v>
                </c:pt>
                <c:pt idx="52">
                  <c:v>43234</c:v>
                </c:pt>
                <c:pt idx="53">
                  <c:v>43235</c:v>
                </c:pt>
                <c:pt idx="54">
                  <c:v>43236</c:v>
                </c:pt>
                <c:pt idx="55">
                  <c:v>43237</c:v>
                </c:pt>
                <c:pt idx="56">
                  <c:v>43238</c:v>
                </c:pt>
                <c:pt idx="57">
                  <c:v>43241</c:v>
                </c:pt>
                <c:pt idx="58">
                  <c:v>43242</c:v>
                </c:pt>
                <c:pt idx="59">
                  <c:v>43243</c:v>
                </c:pt>
                <c:pt idx="60">
                  <c:v>43244</c:v>
                </c:pt>
                <c:pt idx="61">
                  <c:v>43245</c:v>
                </c:pt>
                <c:pt idx="62">
                  <c:v>43248</c:v>
                </c:pt>
                <c:pt idx="63">
                  <c:v>43249</c:v>
                </c:pt>
                <c:pt idx="64">
                  <c:v>43250</c:v>
                </c:pt>
                <c:pt idx="65">
                  <c:v>43251</c:v>
                </c:pt>
                <c:pt idx="66">
                  <c:v>43252</c:v>
                </c:pt>
                <c:pt idx="67">
                  <c:v>43255</c:v>
                </c:pt>
                <c:pt idx="68">
                  <c:v>43256</c:v>
                </c:pt>
                <c:pt idx="69">
                  <c:v>43257</c:v>
                </c:pt>
                <c:pt idx="70">
                  <c:v>43258</c:v>
                </c:pt>
                <c:pt idx="71">
                  <c:v>43259</c:v>
                </c:pt>
                <c:pt idx="72">
                  <c:v>43262</c:v>
                </c:pt>
                <c:pt idx="73">
                  <c:v>43263</c:v>
                </c:pt>
                <c:pt idx="74">
                  <c:v>43264</c:v>
                </c:pt>
                <c:pt idx="75">
                  <c:v>43265</c:v>
                </c:pt>
                <c:pt idx="76">
                  <c:v>43266</c:v>
                </c:pt>
                <c:pt idx="77">
                  <c:v>43269</c:v>
                </c:pt>
                <c:pt idx="78">
                  <c:v>43270</c:v>
                </c:pt>
                <c:pt idx="79">
                  <c:v>43271</c:v>
                </c:pt>
                <c:pt idx="80">
                  <c:v>43272</c:v>
                </c:pt>
                <c:pt idx="81">
                  <c:v>43273</c:v>
                </c:pt>
                <c:pt idx="82">
                  <c:v>43276</c:v>
                </c:pt>
                <c:pt idx="83">
                  <c:v>43277</c:v>
                </c:pt>
                <c:pt idx="84">
                  <c:v>43278</c:v>
                </c:pt>
                <c:pt idx="85">
                  <c:v>43279</c:v>
                </c:pt>
                <c:pt idx="86">
                  <c:v>43280</c:v>
                </c:pt>
                <c:pt idx="87">
                  <c:v>43283</c:v>
                </c:pt>
                <c:pt idx="88">
                  <c:v>43284</c:v>
                </c:pt>
                <c:pt idx="89">
                  <c:v>43285</c:v>
                </c:pt>
                <c:pt idx="90">
                  <c:v>43286</c:v>
                </c:pt>
                <c:pt idx="91">
                  <c:v>43287</c:v>
                </c:pt>
                <c:pt idx="92">
                  <c:v>43290</c:v>
                </c:pt>
                <c:pt idx="93">
                  <c:v>43291</c:v>
                </c:pt>
                <c:pt idx="94">
                  <c:v>43292</c:v>
                </c:pt>
                <c:pt idx="95">
                  <c:v>43293</c:v>
                </c:pt>
                <c:pt idx="96">
                  <c:v>43294</c:v>
                </c:pt>
                <c:pt idx="97">
                  <c:v>43297</c:v>
                </c:pt>
                <c:pt idx="98">
                  <c:v>43298</c:v>
                </c:pt>
                <c:pt idx="99">
                  <c:v>43299</c:v>
                </c:pt>
                <c:pt idx="100">
                  <c:v>43300</c:v>
                </c:pt>
                <c:pt idx="101">
                  <c:v>43301</c:v>
                </c:pt>
                <c:pt idx="102">
                  <c:v>43304</c:v>
                </c:pt>
                <c:pt idx="103">
                  <c:v>43305</c:v>
                </c:pt>
                <c:pt idx="104">
                  <c:v>43306</c:v>
                </c:pt>
                <c:pt idx="105">
                  <c:v>43307</c:v>
                </c:pt>
                <c:pt idx="106">
                  <c:v>43308</c:v>
                </c:pt>
                <c:pt idx="107">
                  <c:v>43311</c:v>
                </c:pt>
                <c:pt idx="108">
                  <c:v>43312</c:v>
                </c:pt>
                <c:pt idx="109">
                  <c:v>43313</c:v>
                </c:pt>
                <c:pt idx="110">
                  <c:v>43314</c:v>
                </c:pt>
                <c:pt idx="111">
                  <c:v>43315</c:v>
                </c:pt>
                <c:pt idx="112">
                  <c:v>43318</c:v>
                </c:pt>
                <c:pt idx="113">
                  <c:v>43319</c:v>
                </c:pt>
                <c:pt idx="114">
                  <c:v>43320</c:v>
                </c:pt>
                <c:pt idx="115">
                  <c:v>43321</c:v>
                </c:pt>
                <c:pt idx="116">
                  <c:v>43322</c:v>
                </c:pt>
                <c:pt idx="117">
                  <c:v>43325</c:v>
                </c:pt>
                <c:pt idx="118">
                  <c:v>43326</c:v>
                </c:pt>
                <c:pt idx="119">
                  <c:v>43327</c:v>
                </c:pt>
                <c:pt idx="120">
                  <c:v>43328</c:v>
                </c:pt>
                <c:pt idx="121">
                  <c:v>43329</c:v>
                </c:pt>
                <c:pt idx="122">
                  <c:v>43332</c:v>
                </c:pt>
                <c:pt idx="123">
                  <c:v>43333</c:v>
                </c:pt>
                <c:pt idx="124">
                  <c:v>43334</c:v>
                </c:pt>
                <c:pt idx="125">
                  <c:v>43335</c:v>
                </c:pt>
                <c:pt idx="126">
                  <c:v>43336</c:v>
                </c:pt>
                <c:pt idx="127">
                  <c:v>43339</c:v>
                </c:pt>
                <c:pt idx="128">
                  <c:v>43340</c:v>
                </c:pt>
                <c:pt idx="129">
                  <c:v>43341</c:v>
                </c:pt>
                <c:pt idx="130">
                  <c:v>43342</c:v>
                </c:pt>
                <c:pt idx="131">
                  <c:v>43343</c:v>
                </c:pt>
                <c:pt idx="132">
                  <c:v>43346</c:v>
                </c:pt>
                <c:pt idx="133">
                  <c:v>43347</c:v>
                </c:pt>
                <c:pt idx="134">
                  <c:v>43348</c:v>
                </c:pt>
                <c:pt idx="135">
                  <c:v>43349</c:v>
                </c:pt>
                <c:pt idx="136">
                  <c:v>43350</c:v>
                </c:pt>
                <c:pt idx="137">
                  <c:v>43353</c:v>
                </c:pt>
                <c:pt idx="138">
                  <c:v>43354</c:v>
                </c:pt>
                <c:pt idx="139">
                  <c:v>43355</c:v>
                </c:pt>
                <c:pt idx="140">
                  <c:v>43356</c:v>
                </c:pt>
                <c:pt idx="141">
                  <c:v>43357</c:v>
                </c:pt>
                <c:pt idx="142">
                  <c:v>43360</c:v>
                </c:pt>
                <c:pt idx="143">
                  <c:v>43361</c:v>
                </c:pt>
                <c:pt idx="144">
                  <c:v>43362</c:v>
                </c:pt>
                <c:pt idx="145">
                  <c:v>43363</c:v>
                </c:pt>
                <c:pt idx="146">
                  <c:v>43364</c:v>
                </c:pt>
                <c:pt idx="147">
                  <c:v>43367</c:v>
                </c:pt>
                <c:pt idx="148">
                  <c:v>43368</c:v>
                </c:pt>
                <c:pt idx="149">
                  <c:v>43369</c:v>
                </c:pt>
                <c:pt idx="150">
                  <c:v>43370</c:v>
                </c:pt>
                <c:pt idx="151">
                  <c:v>43371</c:v>
                </c:pt>
                <c:pt idx="152">
                  <c:v>43374</c:v>
                </c:pt>
                <c:pt idx="153">
                  <c:v>43375</c:v>
                </c:pt>
                <c:pt idx="154">
                  <c:v>43376</c:v>
                </c:pt>
                <c:pt idx="155">
                  <c:v>43377</c:v>
                </c:pt>
                <c:pt idx="156">
                  <c:v>43378</c:v>
                </c:pt>
                <c:pt idx="157">
                  <c:v>43381</c:v>
                </c:pt>
                <c:pt idx="158">
                  <c:v>43382</c:v>
                </c:pt>
                <c:pt idx="159">
                  <c:v>43383</c:v>
                </c:pt>
                <c:pt idx="160">
                  <c:v>43384</c:v>
                </c:pt>
                <c:pt idx="161">
                  <c:v>43385</c:v>
                </c:pt>
                <c:pt idx="162">
                  <c:v>43388</c:v>
                </c:pt>
                <c:pt idx="163">
                  <c:v>43389</c:v>
                </c:pt>
                <c:pt idx="164">
                  <c:v>43390</c:v>
                </c:pt>
                <c:pt idx="165">
                  <c:v>43391</c:v>
                </c:pt>
                <c:pt idx="166">
                  <c:v>43392</c:v>
                </c:pt>
                <c:pt idx="167">
                  <c:v>43395</c:v>
                </c:pt>
                <c:pt idx="168">
                  <c:v>43396</c:v>
                </c:pt>
                <c:pt idx="169">
                  <c:v>43397</c:v>
                </c:pt>
                <c:pt idx="170">
                  <c:v>43398</c:v>
                </c:pt>
                <c:pt idx="171">
                  <c:v>43399</c:v>
                </c:pt>
                <c:pt idx="172">
                  <c:v>43402</c:v>
                </c:pt>
                <c:pt idx="173">
                  <c:v>43403</c:v>
                </c:pt>
                <c:pt idx="174">
                  <c:v>43404</c:v>
                </c:pt>
                <c:pt idx="175">
                  <c:v>43405</c:v>
                </c:pt>
                <c:pt idx="176">
                  <c:v>43406</c:v>
                </c:pt>
                <c:pt idx="177">
                  <c:v>43409</c:v>
                </c:pt>
                <c:pt idx="178">
                  <c:v>43410</c:v>
                </c:pt>
                <c:pt idx="179">
                  <c:v>43411</c:v>
                </c:pt>
                <c:pt idx="180">
                  <c:v>43412</c:v>
                </c:pt>
                <c:pt idx="181">
                  <c:v>43413</c:v>
                </c:pt>
                <c:pt idx="182">
                  <c:v>43416</c:v>
                </c:pt>
                <c:pt idx="183">
                  <c:v>43417</c:v>
                </c:pt>
                <c:pt idx="184">
                  <c:v>43418</c:v>
                </c:pt>
                <c:pt idx="185">
                  <c:v>43419</c:v>
                </c:pt>
                <c:pt idx="186">
                  <c:v>43420</c:v>
                </c:pt>
                <c:pt idx="187">
                  <c:v>43423</c:v>
                </c:pt>
                <c:pt idx="188">
                  <c:v>43424</c:v>
                </c:pt>
                <c:pt idx="189">
                  <c:v>43425</c:v>
                </c:pt>
                <c:pt idx="190">
                  <c:v>43426</c:v>
                </c:pt>
                <c:pt idx="191">
                  <c:v>43427</c:v>
                </c:pt>
                <c:pt idx="192">
                  <c:v>43430</c:v>
                </c:pt>
                <c:pt idx="193">
                  <c:v>43431</c:v>
                </c:pt>
                <c:pt idx="194">
                  <c:v>43432</c:v>
                </c:pt>
                <c:pt idx="195">
                  <c:v>43433</c:v>
                </c:pt>
                <c:pt idx="196">
                  <c:v>43434</c:v>
                </c:pt>
                <c:pt idx="197">
                  <c:v>43437</c:v>
                </c:pt>
                <c:pt idx="198">
                  <c:v>43438</c:v>
                </c:pt>
                <c:pt idx="199">
                  <c:v>43439</c:v>
                </c:pt>
                <c:pt idx="200">
                  <c:v>43440</c:v>
                </c:pt>
                <c:pt idx="201">
                  <c:v>43441</c:v>
                </c:pt>
                <c:pt idx="202">
                  <c:v>43444</c:v>
                </c:pt>
                <c:pt idx="203">
                  <c:v>43445</c:v>
                </c:pt>
                <c:pt idx="204">
                  <c:v>43446</c:v>
                </c:pt>
                <c:pt idx="205">
                  <c:v>43447</c:v>
                </c:pt>
                <c:pt idx="206">
                  <c:v>43448</c:v>
                </c:pt>
                <c:pt idx="207">
                  <c:v>43451</c:v>
                </c:pt>
                <c:pt idx="208">
                  <c:v>43452</c:v>
                </c:pt>
                <c:pt idx="209">
                  <c:v>43453</c:v>
                </c:pt>
                <c:pt idx="210">
                  <c:v>43454</c:v>
                </c:pt>
                <c:pt idx="211">
                  <c:v>43455</c:v>
                </c:pt>
                <c:pt idx="212">
                  <c:v>43458</c:v>
                </c:pt>
                <c:pt idx="213">
                  <c:v>43459</c:v>
                </c:pt>
                <c:pt idx="214">
                  <c:v>43460</c:v>
                </c:pt>
                <c:pt idx="215">
                  <c:v>43461</c:v>
                </c:pt>
                <c:pt idx="216">
                  <c:v>43462</c:v>
                </c:pt>
                <c:pt idx="217">
                  <c:v>43465</c:v>
                </c:pt>
                <c:pt idx="218">
                  <c:v>43466</c:v>
                </c:pt>
                <c:pt idx="219">
                  <c:v>43467</c:v>
                </c:pt>
                <c:pt idx="220">
                  <c:v>43468</c:v>
                </c:pt>
                <c:pt idx="221">
                  <c:v>43469</c:v>
                </c:pt>
                <c:pt idx="222">
                  <c:v>43472</c:v>
                </c:pt>
                <c:pt idx="223">
                  <c:v>43473</c:v>
                </c:pt>
                <c:pt idx="224">
                  <c:v>43474</c:v>
                </c:pt>
                <c:pt idx="225">
                  <c:v>43475</c:v>
                </c:pt>
                <c:pt idx="226">
                  <c:v>43476</c:v>
                </c:pt>
                <c:pt idx="227">
                  <c:v>43479</c:v>
                </c:pt>
                <c:pt idx="228">
                  <c:v>43480</c:v>
                </c:pt>
                <c:pt idx="229">
                  <c:v>43481</c:v>
                </c:pt>
                <c:pt idx="230">
                  <c:v>43482</c:v>
                </c:pt>
                <c:pt idx="231">
                  <c:v>43483</c:v>
                </c:pt>
                <c:pt idx="232">
                  <c:v>43486</c:v>
                </c:pt>
                <c:pt idx="233">
                  <c:v>43487</c:v>
                </c:pt>
                <c:pt idx="234">
                  <c:v>43488</c:v>
                </c:pt>
                <c:pt idx="235">
                  <c:v>43489</c:v>
                </c:pt>
                <c:pt idx="236">
                  <c:v>43490</c:v>
                </c:pt>
                <c:pt idx="237">
                  <c:v>43493</c:v>
                </c:pt>
                <c:pt idx="238">
                  <c:v>43494</c:v>
                </c:pt>
                <c:pt idx="239">
                  <c:v>43495</c:v>
                </c:pt>
                <c:pt idx="240">
                  <c:v>43496</c:v>
                </c:pt>
                <c:pt idx="241">
                  <c:v>43497</c:v>
                </c:pt>
                <c:pt idx="242">
                  <c:v>43500</c:v>
                </c:pt>
                <c:pt idx="243">
                  <c:v>43501</c:v>
                </c:pt>
                <c:pt idx="244">
                  <c:v>43502</c:v>
                </c:pt>
                <c:pt idx="245">
                  <c:v>43503</c:v>
                </c:pt>
                <c:pt idx="246">
                  <c:v>43504</c:v>
                </c:pt>
                <c:pt idx="247">
                  <c:v>43507</c:v>
                </c:pt>
                <c:pt idx="248">
                  <c:v>43508</c:v>
                </c:pt>
                <c:pt idx="249">
                  <c:v>43509</c:v>
                </c:pt>
                <c:pt idx="250">
                  <c:v>43510</c:v>
                </c:pt>
                <c:pt idx="251">
                  <c:v>43511</c:v>
                </c:pt>
                <c:pt idx="252">
                  <c:v>43514</c:v>
                </c:pt>
                <c:pt idx="253">
                  <c:v>43515</c:v>
                </c:pt>
                <c:pt idx="254">
                  <c:v>43516</c:v>
                </c:pt>
                <c:pt idx="255">
                  <c:v>43517</c:v>
                </c:pt>
                <c:pt idx="256">
                  <c:v>43518</c:v>
                </c:pt>
                <c:pt idx="257">
                  <c:v>43521</c:v>
                </c:pt>
                <c:pt idx="258">
                  <c:v>43522</c:v>
                </c:pt>
                <c:pt idx="259">
                  <c:v>43523</c:v>
                </c:pt>
                <c:pt idx="260">
                  <c:v>43524</c:v>
                </c:pt>
                <c:pt idx="261">
                  <c:v>43525</c:v>
                </c:pt>
                <c:pt idx="262">
                  <c:v>43528</c:v>
                </c:pt>
                <c:pt idx="263">
                  <c:v>43529</c:v>
                </c:pt>
                <c:pt idx="264">
                  <c:v>43530</c:v>
                </c:pt>
                <c:pt idx="265">
                  <c:v>43531</c:v>
                </c:pt>
                <c:pt idx="266">
                  <c:v>43532</c:v>
                </c:pt>
                <c:pt idx="267">
                  <c:v>43535</c:v>
                </c:pt>
                <c:pt idx="268">
                  <c:v>43536</c:v>
                </c:pt>
                <c:pt idx="269">
                  <c:v>43537</c:v>
                </c:pt>
                <c:pt idx="270">
                  <c:v>43538</c:v>
                </c:pt>
                <c:pt idx="271">
                  <c:v>43539</c:v>
                </c:pt>
                <c:pt idx="272">
                  <c:v>43542</c:v>
                </c:pt>
                <c:pt idx="273">
                  <c:v>43543</c:v>
                </c:pt>
                <c:pt idx="274">
                  <c:v>43544</c:v>
                </c:pt>
                <c:pt idx="275">
                  <c:v>43545</c:v>
                </c:pt>
                <c:pt idx="276">
                  <c:v>43546</c:v>
                </c:pt>
                <c:pt idx="277">
                  <c:v>43549</c:v>
                </c:pt>
                <c:pt idx="278">
                  <c:v>43550</c:v>
                </c:pt>
                <c:pt idx="279">
                  <c:v>43551</c:v>
                </c:pt>
                <c:pt idx="280">
                  <c:v>43552</c:v>
                </c:pt>
                <c:pt idx="281">
                  <c:v>43553</c:v>
                </c:pt>
              </c:numCache>
            </c:numRef>
          </c:cat>
          <c:val>
            <c:numRef>
              <c:f>'Figure 1.8.'!$U$4:$U$285</c:f>
              <c:numCache>
                <c:formatCode>General</c:formatCode>
                <c:ptCount val="282"/>
                <c:pt idx="0">
                  <c:v>1.3029999999999999</c:v>
                </c:pt>
                <c:pt idx="1">
                  <c:v>1.3360000000000001</c:v>
                </c:pt>
                <c:pt idx="2">
                  <c:v>1.3089999999999999</c:v>
                </c:pt>
                <c:pt idx="3">
                  <c:v>1.242</c:v>
                </c:pt>
                <c:pt idx="4">
                  <c:v>1.204</c:v>
                </c:pt>
                <c:pt idx="5">
                  <c:v>1.1949999999999998</c:v>
                </c:pt>
                <c:pt idx="6">
                  <c:v>1.2149999999999999</c:v>
                </c:pt>
                <c:pt idx="7">
                  <c:v>1.1919999999999997</c:v>
                </c:pt>
                <c:pt idx="8">
                  <c:v>1.1830000000000001</c:v>
                </c:pt>
                <c:pt idx="9">
                  <c:v>1.2110000000000001</c:v>
                </c:pt>
                <c:pt idx="10">
                  <c:v>1.2130000000000001</c:v>
                </c:pt>
                <c:pt idx="11">
                  <c:v>1.1839999999999999</c:v>
                </c:pt>
                <c:pt idx="12">
                  <c:v>1.173</c:v>
                </c:pt>
                <c:pt idx="13">
                  <c:v>1.1459999999999999</c:v>
                </c:pt>
                <c:pt idx="14">
                  <c:v>1.1669999999999998</c:v>
                </c:pt>
                <c:pt idx="15">
                  <c:v>1.2250000000000001</c:v>
                </c:pt>
                <c:pt idx="16">
                  <c:v>1.194</c:v>
                </c:pt>
                <c:pt idx="17">
                  <c:v>1.1930000000000001</c:v>
                </c:pt>
                <c:pt idx="18">
                  <c:v>1.1640000000000001</c:v>
                </c:pt>
                <c:pt idx="19">
                  <c:v>1.1379999999999999</c:v>
                </c:pt>
                <c:pt idx="20">
                  <c:v>1.1120000000000001</c:v>
                </c:pt>
                <c:pt idx="21">
                  <c:v>1.1120000000000001</c:v>
                </c:pt>
                <c:pt idx="22">
                  <c:v>1.1120000000000001</c:v>
                </c:pt>
                <c:pt idx="23">
                  <c:v>1.1360000000000001</c:v>
                </c:pt>
                <c:pt idx="24">
                  <c:v>1.123</c:v>
                </c:pt>
                <c:pt idx="25">
                  <c:v>1.1480000000000001</c:v>
                </c:pt>
                <c:pt idx="26">
                  <c:v>1.194</c:v>
                </c:pt>
                <c:pt idx="27">
                  <c:v>1.1930000000000001</c:v>
                </c:pt>
                <c:pt idx="28">
                  <c:v>1.21</c:v>
                </c:pt>
                <c:pt idx="29">
                  <c:v>1.2010000000000001</c:v>
                </c:pt>
                <c:pt idx="30">
                  <c:v>1.1839999999999997</c:v>
                </c:pt>
                <c:pt idx="31">
                  <c:v>1.1429999999999998</c:v>
                </c:pt>
                <c:pt idx="32">
                  <c:v>1.1230000000000002</c:v>
                </c:pt>
                <c:pt idx="33">
                  <c:v>1.1099999999999999</c:v>
                </c:pt>
                <c:pt idx="34">
                  <c:v>1.0789999999999997</c:v>
                </c:pt>
                <c:pt idx="35">
                  <c:v>1.056</c:v>
                </c:pt>
                <c:pt idx="36">
                  <c:v>1.0649999999999999</c:v>
                </c:pt>
                <c:pt idx="37">
                  <c:v>1.06</c:v>
                </c:pt>
                <c:pt idx="38">
                  <c:v>1.0469999999999999</c:v>
                </c:pt>
                <c:pt idx="39">
                  <c:v>1.0779999999999998</c:v>
                </c:pt>
                <c:pt idx="40">
                  <c:v>1.0920000000000001</c:v>
                </c:pt>
                <c:pt idx="41">
                  <c:v>1.0820000000000001</c:v>
                </c:pt>
                <c:pt idx="42">
                  <c:v>1.117</c:v>
                </c:pt>
                <c:pt idx="43">
                  <c:v>1.117</c:v>
                </c:pt>
                <c:pt idx="44">
                  <c:v>1.1120000000000001</c:v>
                </c:pt>
                <c:pt idx="45">
                  <c:v>1.115</c:v>
                </c:pt>
                <c:pt idx="46">
                  <c:v>1.1639999999999999</c:v>
                </c:pt>
                <c:pt idx="47">
                  <c:v>1.1419999999999999</c:v>
                </c:pt>
                <c:pt idx="48">
                  <c:v>1.1739999999999999</c:v>
                </c:pt>
                <c:pt idx="49">
                  <c:v>1.1539999999999999</c:v>
                </c:pt>
                <c:pt idx="50">
                  <c:v>1.1680000000000001</c:v>
                </c:pt>
                <c:pt idx="51">
                  <c:v>1.1200000000000001</c:v>
                </c:pt>
                <c:pt idx="52">
                  <c:v>1.1039999999999999</c:v>
                </c:pt>
                <c:pt idx="53">
                  <c:v>1.0960000000000001</c:v>
                </c:pt>
                <c:pt idx="54">
                  <c:v>1.2010000000000001</c:v>
                </c:pt>
                <c:pt idx="55">
                  <c:v>1.1629999999999998</c:v>
                </c:pt>
                <c:pt idx="56">
                  <c:v>1.2889999999999999</c:v>
                </c:pt>
                <c:pt idx="57">
                  <c:v>1.4819999999999998</c:v>
                </c:pt>
                <c:pt idx="58">
                  <c:v>1.4019999999999999</c:v>
                </c:pt>
                <c:pt idx="59">
                  <c:v>1.4489999999999998</c:v>
                </c:pt>
                <c:pt idx="60">
                  <c:v>1.4319999999999999</c:v>
                </c:pt>
                <c:pt idx="61">
                  <c:v>1.544</c:v>
                </c:pt>
                <c:pt idx="62">
                  <c:v>1.7270000000000003</c:v>
                </c:pt>
                <c:pt idx="63">
                  <c:v>1.9330000000000001</c:v>
                </c:pt>
                <c:pt idx="64">
                  <c:v>1.6800000000000002</c:v>
                </c:pt>
                <c:pt idx="65">
                  <c:v>1.64</c:v>
                </c:pt>
                <c:pt idx="66">
                  <c:v>1.4939999999999998</c:v>
                </c:pt>
                <c:pt idx="67">
                  <c:v>1.3440000000000001</c:v>
                </c:pt>
                <c:pt idx="68">
                  <c:v>1.486</c:v>
                </c:pt>
                <c:pt idx="69">
                  <c:v>1.4809999999999999</c:v>
                </c:pt>
                <c:pt idx="70">
                  <c:v>1.5470000000000002</c:v>
                </c:pt>
                <c:pt idx="71">
                  <c:v>1.607</c:v>
                </c:pt>
                <c:pt idx="72">
                  <c:v>1.5060000000000002</c:v>
                </c:pt>
                <c:pt idx="73">
                  <c:v>1.496</c:v>
                </c:pt>
                <c:pt idx="74">
                  <c:v>1.466</c:v>
                </c:pt>
                <c:pt idx="75">
                  <c:v>1.4890000000000001</c:v>
                </c:pt>
                <c:pt idx="76">
                  <c:v>1.419</c:v>
                </c:pt>
                <c:pt idx="77">
                  <c:v>1.35</c:v>
                </c:pt>
                <c:pt idx="78">
                  <c:v>1.365</c:v>
                </c:pt>
                <c:pt idx="79">
                  <c:v>1.371</c:v>
                </c:pt>
                <c:pt idx="80">
                  <c:v>1.51</c:v>
                </c:pt>
                <c:pt idx="81">
                  <c:v>1.4829999999999999</c:v>
                </c:pt>
                <c:pt idx="82">
                  <c:v>1.5070000000000001</c:v>
                </c:pt>
                <c:pt idx="83">
                  <c:v>1.5439999999999998</c:v>
                </c:pt>
                <c:pt idx="84">
                  <c:v>1.5269999999999999</c:v>
                </c:pt>
                <c:pt idx="85">
                  <c:v>1.514</c:v>
                </c:pt>
                <c:pt idx="86">
                  <c:v>1.4849999999999999</c:v>
                </c:pt>
                <c:pt idx="87">
                  <c:v>1.4589999999999999</c:v>
                </c:pt>
                <c:pt idx="88">
                  <c:v>1.4409999999999998</c:v>
                </c:pt>
                <c:pt idx="89">
                  <c:v>1.4510000000000001</c:v>
                </c:pt>
                <c:pt idx="90">
                  <c:v>1.5020000000000002</c:v>
                </c:pt>
                <c:pt idx="91">
                  <c:v>1.512</c:v>
                </c:pt>
                <c:pt idx="92">
                  <c:v>1.482</c:v>
                </c:pt>
                <c:pt idx="93">
                  <c:v>1.4349999999999998</c:v>
                </c:pt>
                <c:pt idx="94">
                  <c:v>1.4060000000000001</c:v>
                </c:pt>
                <c:pt idx="95">
                  <c:v>1.39</c:v>
                </c:pt>
                <c:pt idx="96">
                  <c:v>1.3939999999999999</c:v>
                </c:pt>
                <c:pt idx="97">
                  <c:v>1.4180000000000001</c:v>
                </c:pt>
                <c:pt idx="98">
                  <c:v>1.3929999999999998</c:v>
                </c:pt>
                <c:pt idx="99">
                  <c:v>1.4209999999999998</c:v>
                </c:pt>
                <c:pt idx="100">
                  <c:v>1.423</c:v>
                </c:pt>
                <c:pt idx="101">
                  <c:v>1.4119999999999999</c:v>
                </c:pt>
                <c:pt idx="102">
                  <c:v>1.3679999999999999</c:v>
                </c:pt>
                <c:pt idx="103">
                  <c:v>1.383</c:v>
                </c:pt>
                <c:pt idx="104">
                  <c:v>1.3370000000000002</c:v>
                </c:pt>
                <c:pt idx="105">
                  <c:v>1.327</c:v>
                </c:pt>
                <c:pt idx="106">
                  <c:v>1.3220000000000001</c:v>
                </c:pt>
                <c:pt idx="107">
                  <c:v>1.3260000000000001</c:v>
                </c:pt>
                <c:pt idx="108">
                  <c:v>1.298</c:v>
                </c:pt>
                <c:pt idx="109">
                  <c:v>1.31</c:v>
                </c:pt>
                <c:pt idx="110">
                  <c:v>1.3490000000000002</c:v>
                </c:pt>
                <c:pt idx="111">
                  <c:v>1.3740000000000001</c:v>
                </c:pt>
                <c:pt idx="112">
                  <c:v>1.3619999999999999</c:v>
                </c:pt>
                <c:pt idx="113">
                  <c:v>1.3440000000000001</c:v>
                </c:pt>
                <c:pt idx="114">
                  <c:v>1.3729999999999998</c:v>
                </c:pt>
                <c:pt idx="115">
                  <c:v>1.3919999999999999</c:v>
                </c:pt>
                <c:pt idx="116">
                  <c:v>1.4610000000000001</c:v>
                </c:pt>
                <c:pt idx="117">
                  <c:v>1.5350000000000001</c:v>
                </c:pt>
                <c:pt idx="118">
                  <c:v>1.49</c:v>
                </c:pt>
                <c:pt idx="119">
                  <c:v>1.5429999999999999</c:v>
                </c:pt>
                <c:pt idx="120">
                  <c:v>1.534</c:v>
                </c:pt>
                <c:pt idx="121">
                  <c:v>1.55</c:v>
                </c:pt>
                <c:pt idx="122">
                  <c:v>1.492</c:v>
                </c:pt>
                <c:pt idx="123">
                  <c:v>1.4410000000000001</c:v>
                </c:pt>
                <c:pt idx="124">
                  <c:v>1.4510000000000001</c:v>
                </c:pt>
                <c:pt idx="125">
                  <c:v>1.46</c:v>
                </c:pt>
                <c:pt idx="126">
                  <c:v>1.478</c:v>
                </c:pt>
                <c:pt idx="127">
                  <c:v>1.46</c:v>
                </c:pt>
                <c:pt idx="128">
                  <c:v>1.496</c:v>
                </c:pt>
                <c:pt idx="129">
                  <c:v>1.4969999999999999</c:v>
                </c:pt>
                <c:pt idx="130">
                  <c:v>1.5739999999999998</c:v>
                </c:pt>
                <c:pt idx="131">
                  <c:v>1.5979999999999999</c:v>
                </c:pt>
                <c:pt idx="132">
                  <c:v>1.5730000000000002</c:v>
                </c:pt>
                <c:pt idx="133">
                  <c:v>1.5130000000000001</c:v>
                </c:pt>
                <c:pt idx="134">
                  <c:v>1.4940000000000002</c:v>
                </c:pt>
                <c:pt idx="135">
                  <c:v>1.526</c:v>
                </c:pt>
                <c:pt idx="136">
                  <c:v>1.5150000000000001</c:v>
                </c:pt>
                <c:pt idx="137">
                  <c:v>1.482</c:v>
                </c:pt>
                <c:pt idx="138">
                  <c:v>1.4640000000000002</c:v>
                </c:pt>
                <c:pt idx="139">
                  <c:v>1.4510000000000001</c:v>
                </c:pt>
                <c:pt idx="140">
                  <c:v>1.4409999999999998</c:v>
                </c:pt>
                <c:pt idx="141">
                  <c:v>1.4059999999999999</c:v>
                </c:pt>
                <c:pt idx="142">
                  <c:v>1.373</c:v>
                </c:pt>
                <c:pt idx="143">
                  <c:v>1.3740000000000001</c:v>
                </c:pt>
                <c:pt idx="144">
                  <c:v>1.4049999999999998</c:v>
                </c:pt>
                <c:pt idx="145">
                  <c:v>1.4119999999999999</c:v>
                </c:pt>
                <c:pt idx="146">
                  <c:v>1.407</c:v>
                </c:pt>
                <c:pt idx="147">
                  <c:v>1.3880000000000001</c:v>
                </c:pt>
                <c:pt idx="148">
                  <c:v>1.35</c:v>
                </c:pt>
                <c:pt idx="149">
                  <c:v>1.371</c:v>
                </c:pt>
                <c:pt idx="150">
                  <c:v>1.339</c:v>
                </c:pt>
                <c:pt idx="151">
                  <c:v>1.4080000000000001</c:v>
                </c:pt>
                <c:pt idx="152">
                  <c:v>1.4319999999999999</c:v>
                </c:pt>
                <c:pt idx="153">
                  <c:v>1.478</c:v>
                </c:pt>
                <c:pt idx="154">
                  <c:v>1.419</c:v>
                </c:pt>
                <c:pt idx="155">
                  <c:v>1.3820000000000001</c:v>
                </c:pt>
                <c:pt idx="156">
                  <c:v>1.369</c:v>
                </c:pt>
                <c:pt idx="157">
                  <c:v>1.4390000000000001</c:v>
                </c:pt>
                <c:pt idx="158">
                  <c:v>1.4260000000000002</c:v>
                </c:pt>
                <c:pt idx="159">
                  <c:v>1.411</c:v>
                </c:pt>
                <c:pt idx="160">
                  <c:v>1.5029999999999999</c:v>
                </c:pt>
                <c:pt idx="161">
                  <c:v>1.5450000000000002</c:v>
                </c:pt>
                <c:pt idx="162">
                  <c:v>1.4979999999999998</c:v>
                </c:pt>
                <c:pt idx="163">
                  <c:v>1.4489999999999998</c:v>
                </c:pt>
                <c:pt idx="164">
                  <c:v>1.4869999999999999</c:v>
                </c:pt>
                <c:pt idx="165">
                  <c:v>1.6150000000000002</c:v>
                </c:pt>
                <c:pt idx="166">
                  <c:v>1.5590000000000002</c:v>
                </c:pt>
                <c:pt idx="167">
                  <c:v>1.5649999999999999</c:v>
                </c:pt>
                <c:pt idx="168">
                  <c:v>1.5969999999999998</c:v>
                </c:pt>
                <c:pt idx="169">
                  <c:v>1.5840000000000001</c:v>
                </c:pt>
                <c:pt idx="170">
                  <c:v>1.5429999999999997</c:v>
                </c:pt>
                <c:pt idx="171">
                  <c:v>1.5540000000000003</c:v>
                </c:pt>
                <c:pt idx="172">
                  <c:v>1.4970000000000001</c:v>
                </c:pt>
                <c:pt idx="173">
                  <c:v>1.514</c:v>
                </c:pt>
                <c:pt idx="174">
                  <c:v>1.488</c:v>
                </c:pt>
                <c:pt idx="175">
                  <c:v>1.4849999999999999</c:v>
                </c:pt>
                <c:pt idx="176">
                  <c:v>1.456</c:v>
                </c:pt>
                <c:pt idx="177">
                  <c:v>1.458</c:v>
                </c:pt>
                <c:pt idx="178">
                  <c:v>1.4640000000000002</c:v>
                </c:pt>
                <c:pt idx="179">
                  <c:v>1.4830000000000001</c:v>
                </c:pt>
                <c:pt idx="180">
                  <c:v>1.4829999999999999</c:v>
                </c:pt>
                <c:pt idx="181">
                  <c:v>1.5369999999999999</c:v>
                </c:pt>
                <c:pt idx="182">
                  <c:v>1.5499999999999998</c:v>
                </c:pt>
                <c:pt idx="183">
                  <c:v>1.5389999999999999</c:v>
                </c:pt>
                <c:pt idx="184">
                  <c:v>1.5649999999999999</c:v>
                </c:pt>
                <c:pt idx="185">
                  <c:v>1.609</c:v>
                </c:pt>
                <c:pt idx="186">
                  <c:v>1.609</c:v>
                </c:pt>
                <c:pt idx="187">
                  <c:v>1.613</c:v>
                </c:pt>
                <c:pt idx="188">
                  <c:v>1.6339999999999999</c:v>
                </c:pt>
                <c:pt idx="189">
                  <c:v>1.589</c:v>
                </c:pt>
                <c:pt idx="190">
                  <c:v>1.5789999999999997</c:v>
                </c:pt>
                <c:pt idx="191">
                  <c:v>1.6019999999999999</c:v>
                </c:pt>
                <c:pt idx="192">
                  <c:v>1.5250000000000001</c:v>
                </c:pt>
                <c:pt idx="193">
                  <c:v>1.532</c:v>
                </c:pt>
                <c:pt idx="194">
                  <c:v>1.522</c:v>
                </c:pt>
                <c:pt idx="195">
                  <c:v>1.514</c:v>
                </c:pt>
                <c:pt idx="196">
                  <c:v>1.514</c:v>
                </c:pt>
                <c:pt idx="197">
                  <c:v>1.498</c:v>
                </c:pt>
                <c:pt idx="198">
                  <c:v>1.548</c:v>
                </c:pt>
                <c:pt idx="199">
                  <c:v>1.5179999999999998</c:v>
                </c:pt>
                <c:pt idx="200">
                  <c:v>1.5760000000000001</c:v>
                </c:pt>
                <c:pt idx="201">
                  <c:v>1.5499999999999998</c:v>
                </c:pt>
                <c:pt idx="202">
                  <c:v>1.5390000000000001</c:v>
                </c:pt>
                <c:pt idx="203">
                  <c:v>1.5250000000000001</c:v>
                </c:pt>
                <c:pt idx="204">
                  <c:v>1.4430000000000001</c:v>
                </c:pt>
                <c:pt idx="205">
                  <c:v>1.3910000000000002</c:v>
                </c:pt>
                <c:pt idx="206">
                  <c:v>1.4120000000000001</c:v>
                </c:pt>
                <c:pt idx="207">
                  <c:v>1.395</c:v>
                </c:pt>
                <c:pt idx="208">
                  <c:v>1.391</c:v>
                </c:pt>
                <c:pt idx="209">
                  <c:v>1.4100000000000001</c:v>
                </c:pt>
                <c:pt idx="210">
                  <c:v>1.427</c:v>
                </c:pt>
                <c:pt idx="211">
                  <c:v>1.4370000000000001</c:v>
                </c:pt>
                <c:pt idx="212">
                  <c:v>1.4370000000000001</c:v>
                </c:pt>
                <c:pt idx="213">
                  <c:v>1.4370000000000001</c:v>
                </c:pt>
                <c:pt idx="214">
                  <c:v>1.4370000000000001</c:v>
                </c:pt>
                <c:pt idx="215">
                  <c:v>1.4530000000000001</c:v>
                </c:pt>
                <c:pt idx="216">
                  <c:v>1.48</c:v>
                </c:pt>
                <c:pt idx="217">
                  <c:v>1.48</c:v>
                </c:pt>
                <c:pt idx="218">
                  <c:v>1.48</c:v>
                </c:pt>
                <c:pt idx="219">
                  <c:v>1.548</c:v>
                </c:pt>
                <c:pt idx="220">
                  <c:v>1.6139999999999999</c:v>
                </c:pt>
                <c:pt idx="221">
                  <c:v>1.6</c:v>
                </c:pt>
                <c:pt idx="222">
                  <c:v>1.601</c:v>
                </c:pt>
                <c:pt idx="223">
                  <c:v>1.597</c:v>
                </c:pt>
                <c:pt idx="224">
                  <c:v>1.4940000000000002</c:v>
                </c:pt>
                <c:pt idx="225">
                  <c:v>1.4609999999999999</c:v>
                </c:pt>
                <c:pt idx="226">
                  <c:v>1.4660000000000002</c:v>
                </c:pt>
                <c:pt idx="227">
                  <c:v>1.452</c:v>
                </c:pt>
                <c:pt idx="228">
                  <c:v>1.4530000000000001</c:v>
                </c:pt>
                <c:pt idx="229">
                  <c:v>1.5650000000000002</c:v>
                </c:pt>
                <c:pt idx="230">
                  <c:v>1.5140000000000002</c:v>
                </c:pt>
                <c:pt idx="231">
                  <c:v>1.4649999999999999</c:v>
                </c:pt>
                <c:pt idx="232">
                  <c:v>1.496</c:v>
                </c:pt>
                <c:pt idx="233">
                  <c:v>1.4930000000000001</c:v>
                </c:pt>
                <c:pt idx="234">
                  <c:v>1.4889999999999999</c:v>
                </c:pt>
                <c:pt idx="235">
                  <c:v>1.4710000000000001</c:v>
                </c:pt>
                <c:pt idx="236">
                  <c:v>1.456</c:v>
                </c:pt>
                <c:pt idx="237">
                  <c:v>1.4430000000000001</c:v>
                </c:pt>
                <c:pt idx="238">
                  <c:v>1.4680000000000002</c:v>
                </c:pt>
                <c:pt idx="239">
                  <c:v>1.4790000000000001</c:v>
                </c:pt>
                <c:pt idx="240">
                  <c:v>1.4710000000000001</c:v>
                </c:pt>
                <c:pt idx="241">
                  <c:v>1.4750000000000001</c:v>
                </c:pt>
                <c:pt idx="242">
                  <c:v>1.48</c:v>
                </c:pt>
                <c:pt idx="243">
                  <c:v>1.4930000000000001</c:v>
                </c:pt>
                <c:pt idx="244">
                  <c:v>1.5</c:v>
                </c:pt>
                <c:pt idx="245">
                  <c:v>1.544</c:v>
                </c:pt>
                <c:pt idx="246">
                  <c:v>1.5640000000000001</c:v>
                </c:pt>
                <c:pt idx="247">
                  <c:v>1.5350000000000001</c:v>
                </c:pt>
                <c:pt idx="248">
                  <c:v>1.5059999999999998</c:v>
                </c:pt>
                <c:pt idx="249">
                  <c:v>1.472</c:v>
                </c:pt>
                <c:pt idx="250">
                  <c:v>1.4709999999999999</c:v>
                </c:pt>
                <c:pt idx="251">
                  <c:v>1.4610000000000001</c:v>
                </c:pt>
                <c:pt idx="252">
                  <c:v>1.4039999999999999</c:v>
                </c:pt>
                <c:pt idx="253">
                  <c:v>1.4020000000000001</c:v>
                </c:pt>
                <c:pt idx="254">
                  <c:v>1.419</c:v>
                </c:pt>
                <c:pt idx="255">
                  <c:v>1.385</c:v>
                </c:pt>
                <c:pt idx="256">
                  <c:v>1.3889999999999998</c:v>
                </c:pt>
                <c:pt idx="257">
                  <c:v>1.3579999999999999</c:v>
                </c:pt>
                <c:pt idx="258">
                  <c:v>1.3140000000000001</c:v>
                </c:pt>
                <c:pt idx="259">
                  <c:v>1.3030000000000002</c:v>
                </c:pt>
                <c:pt idx="260">
                  <c:v>1.2869999999999999</c:v>
                </c:pt>
                <c:pt idx="261">
                  <c:v>1.3069999999999999</c:v>
                </c:pt>
                <c:pt idx="262">
                  <c:v>1.3070000000000002</c:v>
                </c:pt>
                <c:pt idx="263">
                  <c:v>1.29</c:v>
                </c:pt>
                <c:pt idx="264">
                  <c:v>1.294</c:v>
                </c:pt>
                <c:pt idx="265">
                  <c:v>1.2750000000000001</c:v>
                </c:pt>
                <c:pt idx="266">
                  <c:v>1.2789999999999999</c:v>
                </c:pt>
                <c:pt idx="267">
                  <c:v>1.248</c:v>
                </c:pt>
                <c:pt idx="268">
                  <c:v>1.2810000000000001</c:v>
                </c:pt>
                <c:pt idx="269">
                  <c:v>1.2789999999999999</c:v>
                </c:pt>
                <c:pt idx="270">
                  <c:v>1.246</c:v>
                </c:pt>
                <c:pt idx="271">
                  <c:v>1.226</c:v>
                </c:pt>
                <c:pt idx="272">
                  <c:v>1.179</c:v>
                </c:pt>
                <c:pt idx="273">
                  <c:v>1.2050000000000001</c:v>
                </c:pt>
                <c:pt idx="274">
                  <c:v>1.234</c:v>
                </c:pt>
                <c:pt idx="275">
                  <c:v>1.2410000000000001</c:v>
                </c:pt>
                <c:pt idx="276">
                  <c:v>1.2779999999999998</c:v>
                </c:pt>
                <c:pt idx="277">
                  <c:v>1.323</c:v>
                </c:pt>
                <c:pt idx="278">
                  <c:v>1.3069999999999999</c:v>
                </c:pt>
                <c:pt idx="279">
                  <c:v>1.3399999999999999</c:v>
                </c:pt>
                <c:pt idx="280">
                  <c:v>1.341</c:v>
                </c:pt>
                <c:pt idx="281">
                  <c:v>1.321</c:v>
                </c:pt>
              </c:numCache>
            </c:numRef>
          </c:val>
          <c:smooth val="0"/>
          <c:extLst>
            <c:ext xmlns:c16="http://schemas.microsoft.com/office/drawing/2014/chart" uri="{C3380CC4-5D6E-409C-BE32-E72D297353CC}">
              <c16:uniqueId val="{00000002-E5B6-441C-8AD7-6892E9B50D9A}"/>
            </c:ext>
          </c:extLst>
        </c:ser>
        <c:ser>
          <c:idx val="3"/>
          <c:order val="3"/>
          <c:tx>
            <c:strRef>
              <c:f>'Figure 1.8.'!$V$3</c:f>
              <c:strCache>
                <c:ptCount val="1"/>
                <c:pt idx="0">
                  <c:v>Spain</c:v>
                </c:pt>
              </c:strCache>
            </c:strRef>
          </c:tx>
          <c:spPr>
            <a:ln w="28575" cap="rnd">
              <a:solidFill>
                <a:srgbClr val="FFC000"/>
              </a:solidFill>
              <a:round/>
            </a:ln>
            <a:effectLst/>
          </c:spPr>
          <c:marker>
            <c:symbol val="none"/>
          </c:marker>
          <c:cat>
            <c:numRef>
              <c:f>'Figure 1.8.'!$R$4:$R$285</c:f>
              <c:numCache>
                <c:formatCode>m/d/yyyy</c:formatCode>
                <c:ptCount val="282"/>
                <c:pt idx="0">
                  <c:v>43160</c:v>
                </c:pt>
                <c:pt idx="1">
                  <c:v>43161</c:v>
                </c:pt>
                <c:pt idx="2">
                  <c:v>43164</c:v>
                </c:pt>
                <c:pt idx="3">
                  <c:v>43165</c:v>
                </c:pt>
                <c:pt idx="4">
                  <c:v>43166</c:v>
                </c:pt>
                <c:pt idx="5">
                  <c:v>43167</c:v>
                </c:pt>
                <c:pt idx="6">
                  <c:v>43168</c:v>
                </c:pt>
                <c:pt idx="7">
                  <c:v>43171</c:v>
                </c:pt>
                <c:pt idx="8">
                  <c:v>43172</c:v>
                </c:pt>
                <c:pt idx="9">
                  <c:v>43173</c:v>
                </c:pt>
                <c:pt idx="10">
                  <c:v>43174</c:v>
                </c:pt>
                <c:pt idx="11">
                  <c:v>43175</c:v>
                </c:pt>
                <c:pt idx="12">
                  <c:v>43178</c:v>
                </c:pt>
                <c:pt idx="13">
                  <c:v>43179</c:v>
                </c:pt>
                <c:pt idx="14">
                  <c:v>43180</c:v>
                </c:pt>
                <c:pt idx="15">
                  <c:v>43181</c:v>
                </c:pt>
                <c:pt idx="16">
                  <c:v>43182</c:v>
                </c:pt>
                <c:pt idx="17">
                  <c:v>43185</c:v>
                </c:pt>
                <c:pt idx="18">
                  <c:v>43186</c:v>
                </c:pt>
                <c:pt idx="19">
                  <c:v>43187</c:v>
                </c:pt>
                <c:pt idx="20">
                  <c:v>43188</c:v>
                </c:pt>
                <c:pt idx="21">
                  <c:v>43189</c:v>
                </c:pt>
                <c:pt idx="22">
                  <c:v>43192</c:v>
                </c:pt>
                <c:pt idx="23">
                  <c:v>43193</c:v>
                </c:pt>
                <c:pt idx="24">
                  <c:v>43194</c:v>
                </c:pt>
                <c:pt idx="25">
                  <c:v>43195</c:v>
                </c:pt>
                <c:pt idx="26">
                  <c:v>43196</c:v>
                </c:pt>
                <c:pt idx="27">
                  <c:v>43199</c:v>
                </c:pt>
                <c:pt idx="28">
                  <c:v>43200</c:v>
                </c:pt>
                <c:pt idx="29">
                  <c:v>43201</c:v>
                </c:pt>
                <c:pt idx="30">
                  <c:v>43202</c:v>
                </c:pt>
                <c:pt idx="31">
                  <c:v>43203</c:v>
                </c:pt>
                <c:pt idx="32">
                  <c:v>43206</c:v>
                </c:pt>
                <c:pt idx="33">
                  <c:v>43207</c:v>
                </c:pt>
                <c:pt idx="34">
                  <c:v>43208</c:v>
                </c:pt>
                <c:pt idx="35">
                  <c:v>43209</c:v>
                </c:pt>
                <c:pt idx="36">
                  <c:v>43210</c:v>
                </c:pt>
                <c:pt idx="37">
                  <c:v>43213</c:v>
                </c:pt>
                <c:pt idx="38">
                  <c:v>43214</c:v>
                </c:pt>
                <c:pt idx="39">
                  <c:v>43215</c:v>
                </c:pt>
                <c:pt idx="40">
                  <c:v>43216</c:v>
                </c:pt>
                <c:pt idx="41">
                  <c:v>43217</c:v>
                </c:pt>
                <c:pt idx="42">
                  <c:v>43220</c:v>
                </c:pt>
                <c:pt idx="43">
                  <c:v>43221</c:v>
                </c:pt>
                <c:pt idx="44">
                  <c:v>43222</c:v>
                </c:pt>
                <c:pt idx="45">
                  <c:v>43223</c:v>
                </c:pt>
                <c:pt idx="46">
                  <c:v>43224</c:v>
                </c:pt>
                <c:pt idx="47">
                  <c:v>43227</c:v>
                </c:pt>
                <c:pt idx="48">
                  <c:v>43228</c:v>
                </c:pt>
                <c:pt idx="49">
                  <c:v>43229</c:v>
                </c:pt>
                <c:pt idx="50">
                  <c:v>43230</c:v>
                </c:pt>
                <c:pt idx="51">
                  <c:v>43231</c:v>
                </c:pt>
                <c:pt idx="52">
                  <c:v>43234</c:v>
                </c:pt>
                <c:pt idx="53">
                  <c:v>43235</c:v>
                </c:pt>
                <c:pt idx="54">
                  <c:v>43236</c:v>
                </c:pt>
                <c:pt idx="55">
                  <c:v>43237</c:v>
                </c:pt>
                <c:pt idx="56">
                  <c:v>43238</c:v>
                </c:pt>
                <c:pt idx="57">
                  <c:v>43241</c:v>
                </c:pt>
                <c:pt idx="58">
                  <c:v>43242</c:v>
                </c:pt>
                <c:pt idx="59">
                  <c:v>43243</c:v>
                </c:pt>
                <c:pt idx="60">
                  <c:v>43244</c:v>
                </c:pt>
                <c:pt idx="61">
                  <c:v>43245</c:v>
                </c:pt>
                <c:pt idx="62">
                  <c:v>43248</c:v>
                </c:pt>
                <c:pt idx="63">
                  <c:v>43249</c:v>
                </c:pt>
                <c:pt idx="64">
                  <c:v>43250</c:v>
                </c:pt>
                <c:pt idx="65">
                  <c:v>43251</c:v>
                </c:pt>
                <c:pt idx="66">
                  <c:v>43252</c:v>
                </c:pt>
                <c:pt idx="67">
                  <c:v>43255</c:v>
                </c:pt>
                <c:pt idx="68">
                  <c:v>43256</c:v>
                </c:pt>
                <c:pt idx="69">
                  <c:v>43257</c:v>
                </c:pt>
                <c:pt idx="70">
                  <c:v>43258</c:v>
                </c:pt>
                <c:pt idx="71">
                  <c:v>43259</c:v>
                </c:pt>
                <c:pt idx="72">
                  <c:v>43262</c:v>
                </c:pt>
                <c:pt idx="73">
                  <c:v>43263</c:v>
                </c:pt>
                <c:pt idx="74">
                  <c:v>43264</c:v>
                </c:pt>
                <c:pt idx="75">
                  <c:v>43265</c:v>
                </c:pt>
                <c:pt idx="76">
                  <c:v>43266</c:v>
                </c:pt>
                <c:pt idx="77">
                  <c:v>43269</c:v>
                </c:pt>
                <c:pt idx="78">
                  <c:v>43270</c:v>
                </c:pt>
                <c:pt idx="79">
                  <c:v>43271</c:v>
                </c:pt>
                <c:pt idx="80">
                  <c:v>43272</c:v>
                </c:pt>
                <c:pt idx="81">
                  <c:v>43273</c:v>
                </c:pt>
                <c:pt idx="82">
                  <c:v>43276</c:v>
                </c:pt>
                <c:pt idx="83">
                  <c:v>43277</c:v>
                </c:pt>
                <c:pt idx="84">
                  <c:v>43278</c:v>
                </c:pt>
                <c:pt idx="85">
                  <c:v>43279</c:v>
                </c:pt>
                <c:pt idx="86">
                  <c:v>43280</c:v>
                </c:pt>
                <c:pt idx="87">
                  <c:v>43283</c:v>
                </c:pt>
                <c:pt idx="88">
                  <c:v>43284</c:v>
                </c:pt>
                <c:pt idx="89">
                  <c:v>43285</c:v>
                </c:pt>
                <c:pt idx="90">
                  <c:v>43286</c:v>
                </c:pt>
                <c:pt idx="91">
                  <c:v>43287</c:v>
                </c:pt>
                <c:pt idx="92">
                  <c:v>43290</c:v>
                </c:pt>
                <c:pt idx="93">
                  <c:v>43291</c:v>
                </c:pt>
                <c:pt idx="94">
                  <c:v>43292</c:v>
                </c:pt>
                <c:pt idx="95">
                  <c:v>43293</c:v>
                </c:pt>
                <c:pt idx="96">
                  <c:v>43294</c:v>
                </c:pt>
                <c:pt idx="97">
                  <c:v>43297</c:v>
                </c:pt>
                <c:pt idx="98">
                  <c:v>43298</c:v>
                </c:pt>
                <c:pt idx="99">
                  <c:v>43299</c:v>
                </c:pt>
                <c:pt idx="100">
                  <c:v>43300</c:v>
                </c:pt>
                <c:pt idx="101">
                  <c:v>43301</c:v>
                </c:pt>
                <c:pt idx="102">
                  <c:v>43304</c:v>
                </c:pt>
                <c:pt idx="103">
                  <c:v>43305</c:v>
                </c:pt>
                <c:pt idx="104">
                  <c:v>43306</c:v>
                </c:pt>
                <c:pt idx="105">
                  <c:v>43307</c:v>
                </c:pt>
                <c:pt idx="106">
                  <c:v>43308</c:v>
                </c:pt>
                <c:pt idx="107">
                  <c:v>43311</c:v>
                </c:pt>
                <c:pt idx="108">
                  <c:v>43312</c:v>
                </c:pt>
                <c:pt idx="109">
                  <c:v>43313</c:v>
                </c:pt>
                <c:pt idx="110">
                  <c:v>43314</c:v>
                </c:pt>
                <c:pt idx="111">
                  <c:v>43315</c:v>
                </c:pt>
                <c:pt idx="112">
                  <c:v>43318</c:v>
                </c:pt>
                <c:pt idx="113">
                  <c:v>43319</c:v>
                </c:pt>
                <c:pt idx="114">
                  <c:v>43320</c:v>
                </c:pt>
                <c:pt idx="115">
                  <c:v>43321</c:v>
                </c:pt>
                <c:pt idx="116">
                  <c:v>43322</c:v>
                </c:pt>
                <c:pt idx="117">
                  <c:v>43325</c:v>
                </c:pt>
                <c:pt idx="118">
                  <c:v>43326</c:v>
                </c:pt>
                <c:pt idx="119">
                  <c:v>43327</c:v>
                </c:pt>
                <c:pt idx="120">
                  <c:v>43328</c:v>
                </c:pt>
                <c:pt idx="121">
                  <c:v>43329</c:v>
                </c:pt>
                <c:pt idx="122">
                  <c:v>43332</c:v>
                </c:pt>
                <c:pt idx="123">
                  <c:v>43333</c:v>
                </c:pt>
                <c:pt idx="124">
                  <c:v>43334</c:v>
                </c:pt>
                <c:pt idx="125">
                  <c:v>43335</c:v>
                </c:pt>
                <c:pt idx="126">
                  <c:v>43336</c:v>
                </c:pt>
                <c:pt idx="127">
                  <c:v>43339</c:v>
                </c:pt>
                <c:pt idx="128">
                  <c:v>43340</c:v>
                </c:pt>
                <c:pt idx="129">
                  <c:v>43341</c:v>
                </c:pt>
                <c:pt idx="130">
                  <c:v>43342</c:v>
                </c:pt>
                <c:pt idx="131">
                  <c:v>43343</c:v>
                </c:pt>
                <c:pt idx="132">
                  <c:v>43346</c:v>
                </c:pt>
                <c:pt idx="133">
                  <c:v>43347</c:v>
                </c:pt>
                <c:pt idx="134">
                  <c:v>43348</c:v>
                </c:pt>
                <c:pt idx="135">
                  <c:v>43349</c:v>
                </c:pt>
                <c:pt idx="136">
                  <c:v>43350</c:v>
                </c:pt>
                <c:pt idx="137">
                  <c:v>43353</c:v>
                </c:pt>
                <c:pt idx="138">
                  <c:v>43354</c:v>
                </c:pt>
                <c:pt idx="139">
                  <c:v>43355</c:v>
                </c:pt>
                <c:pt idx="140">
                  <c:v>43356</c:v>
                </c:pt>
                <c:pt idx="141">
                  <c:v>43357</c:v>
                </c:pt>
                <c:pt idx="142">
                  <c:v>43360</c:v>
                </c:pt>
                <c:pt idx="143">
                  <c:v>43361</c:v>
                </c:pt>
                <c:pt idx="144">
                  <c:v>43362</c:v>
                </c:pt>
                <c:pt idx="145">
                  <c:v>43363</c:v>
                </c:pt>
                <c:pt idx="146">
                  <c:v>43364</c:v>
                </c:pt>
                <c:pt idx="147">
                  <c:v>43367</c:v>
                </c:pt>
                <c:pt idx="148">
                  <c:v>43368</c:v>
                </c:pt>
                <c:pt idx="149">
                  <c:v>43369</c:v>
                </c:pt>
                <c:pt idx="150">
                  <c:v>43370</c:v>
                </c:pt>
                <c:pt idx="151">
                  <c:v>43371</c:v>
                </c:pt>
                <c:pt idx="152">
                  <c:v>43374</c:v>
                </c:pt>
                <c:pt idx="153">
                  <c:v>43375</c:v>
                </c:pt>
                <c:pt idx="154">
                  <c:v>43376</c:v>
                </c:pt>
                <c:pt idx="155">
                  <c:v>43377</c:v>
                </c:pt>
                <c:pt idx="156">
                  <c:v>43378</c:v>
                </c:pt>
                <c:pt idx="157">
                  <c:v>43381</c:v>
                </c:pt>
                <c:pt idx="158">
                  <c:v>43382</c:v>
                </c:pt>
                <c:pt idx="159">
                  <c:v>43383</c:v>
                </c:pt>
                <c:pt idx="160">
                  <c:v>43384</c:v>
                </c:pt>
                <c:pt idx="161">
                  <c:v>43385</c:v>
                </c:pt>
                <c:pt idx="162">
                  <c:v>43388</c:v>
                </c:pt>
                <c:pt idx="163">
                  <c:v>43389</c:v>
                </c:pt>
                <c:pt idx="164">
                  <c:v>43390</c:v>
                </c:pt>
                <c:pt idx="165">
                  <c:v>43391</c:v>
                </c:pt>
                <c:pt idx="166">
                  <c:v>43392</c:v>
                </c:pt>
                <c:pt idx="167">
                  <c:v>43395</c:v>
                </c:pt>
                <c:pt idx="168">
                  <c:v>43396</c:v>
                </c:pt>
                <c:pt idx="169">
                  <c:v>43397</c:v>
                </c:pt>
                <c:pt idx="170">
                  <c:v>43398</c:v>
                </c:pt>
                <c:pt idx="171">
                  <c:v>43399</c:v>
                </c:pt>
                <c:pt idx="172">
                  <c:v>43402</c:v>
                </c:pt>
                <c:pt idx="173">
                  <c:v>43403</c:v>
                </c:pt>
                <c:pt idx="174">
                  <c:v>43404</c:v>
                </c:pt>
                <c:pt idx="175">
                  <c:v>43405</c:v>
                </c:pt>
                <c:pt idx="176">
                  <c:v>43406</c:v>
                </c:pt>
                <c:pt idx="177">
                  <c:v>43409</c:v>
                </c:pt>
                <c:pt idx="178">
                  <c:v>43410</c:v>
                </c:pt>
                <c:pt idx="179">
                  <c:v>43411</c:v>
                </c:pt>
                <c:pt idx="180">
                  <c:v>43412</c:v>
                </c:pt>
                <c:pt idx="181">
                  <c:v>43413</c:v>
                </c:pt>
                <c:pt idx="182">
                  <c:v>43416</c:v>
                </c:pt>
                <c:pt idx="183">
                  <c:v>43417</c:v>
                </c:pt>
                <c:pt idx="184">
                  <c:v>43418</c:v>
                </c:pt>
                <c:pt idx="185">
                  <c:v>43419</c:v>
                </c:pt>
                <c:pt idx="186">
                  <c:v>43420</c:v>
                </c:pt>
                <c:pt idx="187">
                  <c:v>43423</c:v>
                </c:pt>
                <c:pt idx="188">
                  <c:v>43424</c:v>
                </c:pt>
                <c:pt idx="189">
                  <c:v>43425</c:v>
                </c:pt>
                <c:pt idx="190">
                  <c:v>43426</c:v>
                </c:pt>
                <c:pt idx="191">
                  <c:v>43427</c:v>
                </c:pt>
                <c:pt idx="192">
                  <c:v>43430</c:v>
                </c:pt>
                <c:pt idx="193">
                  <c:v>43431</c:v>
                </c:pt>
                <c:pt idx="194">
                  <c:v>43432</c:v>
                </c:pt>
                <c:pt idx="195">
                  <c:v>43433</c:v>
                </c:pt>
                <c:pt idx="196">
                  <c:v>43434</c:v>
                </c:pt>
                <c:pt idx="197">
                  <c:v>43437</c:v>
                </c:pt>
                <c:pt idx="198">
                  <c:v>43438</c:v>
                </c:pt>
                <c:pt idx="199">
                  <c:v>43439</c:v>
                </c:pt>
                <c:pt idx="200">
                  <c:v>43440</c:v>
                </c:pt>
                <c:pt idx="201">
                  <c:v>43441</c:v>
                </c:pt>
                <c:pt idx="202">
                  <c:v>43444</c:v>
                </c:pt>
                <c:pt idx="203">
                  <c:v>43445</c:v>
                </c:pt>
                <c:pt idx="204">
                  <c:v>43446</c:v>
                </c:pt>
                <c:pt idx="205">
                  <c:v>43447</c:v>
                </c:pt>
                <c:pt idx="206">
                  <c:v>43448</c:v>
                </c:pt>
                <c:pt idx="207">
                  <c:v>43451</c:v>
                </c:pt>
                <c:pt idx="208">
                  <c:v>43452</c:v>
                </c:pt>
                <c:pt idx="209">
                  <c:v>43453</c:v>
                </c:pt>
                <c:pt idx="210">
                  <c:v>43454</c:v>
                </c:pt>
                <c:pt idx="211">
                  <c:v>43455</c:v>
                </c:pt>
                <c:pt idx="212">
                  <c:v>43458</c:v>
                </c:pt>
                <c:pt idx="213">
                  <c:v>43459</c:v>
                </c:pt>
                <c:pt idx="214">
                  <c:v>43460</c:v>
                </c:pt>
                <c:pt idx="215">
                  <c:v>43461</c:v>
                </c:pt>
                <c:pt idx="216">
                  <c:v>43462</c:v>
                </c:pt>
                <c:pt idx="217">
                  <c:v>43465</c:v>
                </c:pt>
                <c:pt idx="218">
                  <c:v>43466</c:v>
                </c:pt>
                <c:pt idx="219">
                  <c:v>43467</c:v>
                </c:pt>
                <c:pt idx="220">
                  <c:v>43468</c:v>
                </c:pt>
                <c:pt idx="221">
                  <c:v>43469</c:v>
                </c:pt>
                <c:pt idx="222">
                  <c:v>43472</c:v>
                </c:pt>
                <c:pt idx="223">
                  <c:v>43473</c:v>
                </c:pt>
                <c:pt idx="224">
                  <c:v>43474</c:v>
                </c:pt>
                <c:pt idx="225">
                  <c:v>43475</c:v>
                </c:pt>
                <c:pt idx="226">
                  <c:v>43476</c:v>
                </c:pt>
                <c:pt idx="227">
                  <c:v>43479</c:v>
                </c:pt>
                <c:pt idx="228">
                  <c:v>43480</c:v>
                </c:pt>
                <c:pt idx="229">
                  <c:v>43481</c:v>
                </c:pt>
                <c:pt idx="230">
                  <c:v>43482</c:v>
                </c:pt>
                <c:pt idx="231">
                  <c:v>43483</c:v>
                </c:pt>
                <c:pt idx="232">
                  <c:v>43486</c:v>
                </c:pt>
                <c:pt idx="233">
                  <c:v>43487</c:v>
                </c:pt>
                <c:pt idx="234">
                  <c:v>43488</c:v>
                </c:pt>
                <c:pt idx="235">
                  <c:v>43489</c:v>
                </c:pt>
                <c:pt idx="236">
                  <c:v>43490</c:v>
                </c:pt>
                <c:pt idx="237">
                  <c:v>43493</c:v>
                </c:pt>
                <c:pt idx="238">
                  <c:v>43494</c:v>
                </c:pt>
                <c:pt idx="239">
                  <c:v>43495</c:v>
                </c:pt>
                <c:pt idx="240">
                  <c:v>43496</c:v>
                </c:pt>
                <c:pt idx="241">
                  <c:v>43497</c:v>
                </c:pt>
                <c:pt idx="242">
                  <c:v>43500</c:v>
                </c:pt>
                <c:pt idx="243">
                  <c:v>43501</c:v>
                </c:pt>
                <c:pt idx="244">
                  <c:v>43502</c:v>
                </c:pt>
                <c:pt idx="245">
                  <c:v>43503</c:v>
                </c:pt>
                <c:pt idx="246">
                  <c:v>43504</c:v>
                </c:pt>
                <c:pt idx="247">
                  <c:v>43507</c:v>
                </c:pt>
                <c:pt idx="248">
                  <c:v>43508</c:v>
                </c:pt>
                <c:pt idx="249">
                  <c:v>43509</c:v>
                </c:pt>
                <c:pt idx="250">
                  <c:v>43510</c:v>
                </c:pt>
                <c:pt idx="251">
                  <c:v>43511</c:v>
                </c:pt>
                <c:pt idx="252">
                  <c:v>43514</c:v>
                </c:pt>
                <c:pt idx="253">
                  <c:v>43515</c:v>
                </c:pt>
                <c:pt idx="254">
                  <c:v>43516</c:v>
                </c:pt>
                <c:pt idx="255">
                  <c:v>43517</c:v>
                </c:pt>
                <c:pt idx="256">
                  <c:v>43518</c:v>
                </c:pt>
                <c:pt idx="257">
                  <c:v>43521</c:v>
                </c:pt>
                <c:pt idx="258">
                  <c:v>43522</c:v>
                </c:pt>
                <c:pt idx="259">
                  <c:v>43523</c:v>
                </c:pt>
                <c:pt idx="260">
                  <c:v>43524</c:v>
                </c:pt>
                <c:pt idx="261">
                  <c:v>43525</c:v>
                </c:pt>
                <c:pt idx="262">
                  <c:v>43528</c:v>
                </c:pt>
                <c:pt idx="263">
                  <c:v>43529</c:v>
                </c:pt>
                <c:pt idx="264">
                  <c:v>43530</c:v>
                </c:pt>
                <c:pt idx="265">
                  <c:v>43531</c:v>
                </c:pt>
                <c:pt idx="266">
                  <c:v>43532</c:v>
                </c:pt>
                <c:pt idx="267">
                  <c:v>43535</c:v>
                </c:pt>
                <c:pt idx="268">
                  <c:v>43536</c:v>
                </c:pt>
                <c:pt idx="269">
                  <c:v>43537</c:v>
                </c:pt>
                <c:pt idx="270">
                  <c:v>43538</c:v>
                </c:pt>
                <c:pt idx="271">
                  <c:v>43539</c:v>
                </c:pt>
                <c:pt idx="272">
                  <c:v>43542</c:v>
                </c:pt>
                <c:pt idx="273">
                  <c:v>43543</c:v>
                </c:pt>
                <c:pt idx="274">
                  <c:v>43544</c:v>
                </c:pt>
                <c:pt idx="275">
                  <c:v>43545</c:v>
                </c:pt>
                <c:pt idx="276">
                  <c:v>43546</c:v>
                </c:pt>
                <c:pt idx="277">
                  <c:v>43549</c:v>
                </c:pt>
                <c:pt idx="278">
                  <c:v>43550</c:v>
                </c:pt>
                <c:pt idx="279">
                  <c:v>43551</c:v>
                </c:pt>
                <c:pt idx="280">
                  <c:v>43552</c:v>
                </c:pt>
                <c:pt idx="281">
                  <c:v>43553</c:v>
                </c:pt>
              </c:numCache>
            </c:numRef>
          </c:cat>
          <c:val>
            <c:numRef>
              <c:f>'Figure 1.8.'!$V$4:$V$285</c:f>
              <c:numCache>
                <c:formatCode>General</c:formatCode>
                <c:ptCount val="282"/>
                <c:pt idx="0">
                  <c:v>0.8630000000000001</c:v>
                </c:pt>
                <c:pt idx="1">
                  <c:v>0.89900000000000002</c:v>
                </c:pt>
                <c:pt idx="2">
                  <c:v>0.85499999999999998</c:v>
                </c:pt>
                <c:pt idx="3">
                  <c:v>0.81600000000000006</c:v>
                </c:pt>
                <c:pt idx="4">
                  <c:v>0.79499999999999993</c:v>
                </c:pt>
                <c:pt idx="5">
                  <c:v>0.77999999999999992</c:v>
                </c:pt>
                <c:pt idx="6">
                  <c:v>0.78799999999999992</c:v>
                </c:pt>
                <c:pt idx="7">
                  <c:v>0.77300000000000002</c:v>
                </c:pt>
                <c:pt idx="8">
                  <c:v>0.77800000000000002</c:v>
                </c:pt>
                <c:pt idx="9">
                  <c:v>0.80600000000000005</c:v>
                </c:pt>
                <c:pt idx="10">
                  <c:v>0.80600000000000016</c:v>
                </c:pt>
                <c:pt idx="11">
                  <c:v>0.80400000000000005</c:v>
                </c:pt>
                <c:pt idx="12">
                  <c:v>0.77200000000000002</c:v>
                </c:pt>
                <c:pt idx="13">
                  <c:v>0.72300000000000009</c:v>
                </c:pt>
                <c:pt idx="14">
                  <c:v>0.74299999999999999</c:v>
                </c:pt>
                <c:pt idx="15">
                  <c:v>0.76300000000000001</c:v>
                </c:pt>
                <c:pt idx="16">
                  <c:v>0.7420000000000001</c:v>
                </c:pt>
                <c:pt idx="17">
                  <c:v>0.7370000000000001</c:v>
                </c:pt>
                <c:pt idx="18">
                  <c:v>0.7330000000000001</c:v>
                </c:pt>
                <c:pt idx="19">
                  <c:v>0.71000000000000008</c:v>
                </c:pt>
                <c:pt idx="20">
                  <c:v>0.66699999999999993</c:v>
                </c:pt>
                <c:pt idx="21">
                  <c:v>0.66699999999999993</c:v>
                </c:pt>
                <c:pt idx="22">
                  <c:v>0.66699999999999993</c:v>
                </c:pt>
                <c:pt idx="23">
                  <c:v>0.68899999999999995</c:v>
                </c:pt>
                <c:pt idx="24">
                  <c:v>0.66599999999999993</c:v>
                </c:pt>
                <c:pt idx="25">
                  <c:v>0.71</c:v>
                </c:pt>
                <c:pt idx="26">
                  <c:v>0.73499999999999999</c:v>
                </c:pt>
                <c:pt idx="27">
                  <c:v>0.73399999999999999</c:v>
                </c:pt>
                <c:pt idx="28">
                  <c:v>0.746</c:v>
                </c:pt>
                <c:pt idx="29">
                  <c:v>0.77300000000000002</c:v>
                </c:pt>
                <c:pt idx="30">
                  <c:v>0.73899999999999999</c:v>
                </c:pt>
                <c:pt idx="31">
                  <c:v>0.72699999999999998</c:v>
                </c:pt>
                <c:pt idx="32">
                  <c:v>0.71899999999999997</c:v>
                </c:pt>
                <c:pt idx="33">
                  <c:v>0.71400000000000008</c:v>
                </c:pt>
                <c:pt idx="34">
                  <c:v>0.68600000000000005</c:v>
                </c:pt>
                <c:pt idx="35">
                  <c:v>0.68400000000000005</c:v>
                </c:pt>
                <c:pt idx="36">
                  <c:v>0.69200000000000006</c:v>
                </c:pt>
                <c:pt idx="37">
                  <c:v>0.67699999999999994</c:v>
                </c:pt>
                <c:pt idx="38">
                  <c:v>0.66799999999999993</c:v>
                </c:pt>
                <c:pt idx="39">
                  <c:v>0.66800000000000004</c:v>
                </c:pt>
                <c:pt idx="40">
                  <c:v>0.67700000000000005</c:v>
                </c:pt>
                <c:pt idx="41">
                  <c:v>0.69100000000000006</c:v>
                </c:pt>
                <c:pt idx="42">
                  <c:v>0.72099999999999997</c:v>
                </c:pt>
                <c:pt idx="43">
                  <c:v>0.72099999999999997</c:v>
                </c:pt>
                <c:pt idx="44">
                  <c:v>0.73</c:v>
                </c:pt>
                <c:pt idx="45">
                  <c:v>0.72199999999999998</c:v>
                </c:pt>
                <c:pt idx="46">
                  <c:v>0.75499999999999989</c:v>
                </c:pt>
                <c:pt idx="47">
                  <c:v>0.74399999999999999</c:v>
                </c:pt>
                <c:pt idx="48">
                  <c:v>0.75900000000000001</c:v>
                </c:pt>
                <c:pt idx="49">
                  <c:v>0.745</c:v>
                </c:pt>
                <c:pt idx="50">
                  <c:v>0.75599999999999989</c:v>
                </c:pt>
                <c:pt idx="51">
                  <c:v>0.71400000000000008</c:v>
                </c:pt>
                <c:pt idx="52">
                  <c:v>0.72100000000000009</c:v>
                </c:pt>
                <c:pt idx="53">
                  <c:v>0.71399999999999997</c:v>
                </c:pt>
                <c:pt idx="54">
                  <c:v>0.80599999999999994</c:v>
                </c:pt>
                <c:pt idx="55">
                  <c:v>0.7679999999999999</c:v>
                </c:pt>
                <c:pt idx="56">
                  <c:v>0.8640000000000001</c:v>
                </c:pt>
                <c:pt idx="57">
                  <c:v>0.98499999999999999</c:v>
                </c:pt>
                <c:pt idx="58">
                  <c:v>0.89700000000000002</c:v>
                </c:pt>
                <c:pt idx="59">
                  <c:v>0.93699999999999994</c:v>
                </c:pt>
                <c:pt idx="60">
                  <c:v>0.91999999999999993</c:v>
                </c:pt>
                <c:pt idx="61">
                  <c:v>1.06</c:v>
                </c:pt>
                <c:pt idx="62">
                  <c:v>1.181</c:v>
                </c:pt>
                <c:pt idx="63">
                  <c:v>1.361</c:v>
                </c:pt>
                <c:pt idx="64">
                  <c:v>1.161</c:v>
                </c:pt>
                <c:pt idx="65">
                  <c:v>1.1620000000000001</c:v>
                </c:pt>
                <c:pt idx="66">
                  <c:v>1.0550000000000002</c:v>
                </c:pt>
                <c:pt idx="67">
                  <c:v>0.91200000000000014</c:v>
                </c:pt>
                <c:pt idx="68">
                  <c:v>1.0269999999999999</c:v>
                </c:pt>
                <c:pt idx="69">
                  <c:v>1.0369999999999999</c:v>
                </c:pt>
                <c:pt idx="70">
                  <c:v>0.9870000000000001</c:v>
                </c:pt>
                <c:pt idx="71">
                  <c:v>1.0209999999999999</c:v>
                </c:pt>
                <c:pt idx="72">
                  <c:v>0.94800000000000006</c:v>
                </c:pt>
                <c:pt idx="73">
                  <c:v>0.96000000000000008</c:v>
                </c:pt>
                <c:pt idx="74">
                  <c:v>0.92900000000000005</c:v>
                </c:pt>
                <c:pt idx="75">
                  <c:v>0.92300000000000004</c:v>
                </c:pt>
                <c:pt idx="76">
                  <c:v>0.89399999999999991</c:v>
                </c:pt>
                <c:pt idx="77">
                  <c:v>0.85599999999999998</c:v>
                </c:pt>
                <c:pt idx="78">
                  <c:v>0.8680000000000001</c:v>
                </c:pt>
                <c:pt idx="79">
                  <c:v>0.86999999999999988</c:v>
                </c:pt>
                <c:pt idx="80">
                  <c:v>1.0010000000000001</c:v>
                </c:pt>
                <c:pt idx="81">
                  <c:v>1.016</c:v>
                </c:pt>
                <c:pt idx="82">
                  <c:v>1.0230000000000001</c:v>
                </c:pt>
                <c:pt idx="83">
                  <c:v>1.0529999999999999</c:v>
                </c:pt>
                <c:pt idx="84">
                  <c:v>1.034</c:v>
                </c:pt>
                <c:pt idx="85">
                  <c:v>1.046</c:v>
                </c:pt>
                <c:pt idx="86">
                  <c:v>1.0189999999999999</c:v>
                </c:pt>
                <c:pt idx="87">
                  <c:v>0.99399999999999999</c:v>
                </c:pt>
                <c:pt idx="88">
                  <c:v>0.998</c:v>
                </c:pt>
                <c:pt idx="89">
                  <c:v>0.99399999999999999</c:v>
                </c:pt>
                <c:pt idx="90">
                  <c:v>1.03</c:v>
                </c:pt>
                <c:pt idx="91">
                  <c:v>1.0169999999999999</c:v>
                </c:pt>
                <c:pt idx="92">
                  <c:v>0.99399999999999999</c:v>
                </c:pt>
                <c:pt idx="93">
                  <c:v>0.95799999999999996</c:v>
                </c:pt>
                <c:pt idx="94">
                  <c:v>0.93700000000000006</c:v>
                </c:pt>
                <c:pt idx="95">
                  <c:v>0.92900000000000005</c:v>
                </c:pt>
                <c:pt idx="96">
                  <c:v>0.92299999999999982</c:v>
                </c:pt>
                <c:pt idx="97">
                  <c:v>0.91599999999999993</c:v>
                </c:pt>
                <c:pt idx="98">
                  <c:v>0.90400000000000003</c:v>
                </c:pt>
                <c:pt idx="99">
                  <c:v>0.93799999999999994</c:v>
                </c:pt>
                <c:pt idx="100">
                  <c:v>0.95100000000000007</c:v>
                </c:pt>
                <c:pt idx="101">
                  <c:v>0.94400000000000006</c:v>
                </c:pt>
                <c:pt idx="102">
                  <c:v>0.97399999999999987</c:v>
                </c:pt>
                <c:pt idx="103">
                  <c:v>0.97399999999999998</c:v>
                </c:pt>
                <c:pt idx="104">
                  <c:v>0.95499999999999996</c:v>
                </c:pt>
                <c:pt idx="105">
                  <c:v>0.95899999999999996</c:v>
                </c:pt>
                <c:pt idx="106">
                  <c:v>0.97199999999999998</c:v>
                </c:pt>
                <c:pt idx="107">
                  <c:v>0.98</c:v>
                </c:pt>
                <c:pt idx="108">
                  <c:v>0.95699999999999985</c:v>
                </c:pt>
                <c:pt idx="109">
                  <c:v>0.97599999999999998</c:v>
                </c:pt>
                <c:pt idx="110">
                  <c:v>0.99700000000000011</c:v>
                </c:pt>
                <c:pt idx="111">
                  <c:v>1.014</c:v>
                </c:pt>
                <c:pt idx="112">
                  <c:v>1.0090000000000001</c:v>
                </c:pt>
                <c:pt idx="113">
                  <c:v>0.98599999999999999</c:v>
                </c:pt>
                <c:pt idx="114">
                  <c:v>1.0089999999999999</c:v>
                </c:pt>
                <c:pt idx="115">
                  <c:v>1.0190000000000001</c:v>
                </c:pt>
                <c:pt idx="116">
                  <c:v>1.0900000000000001</c:v>
                </c:pt>
                <c:pt idx="117">
                  <c:v>1.143</c:v>
                </c:pt>
                <c:pt idx="118">
                  <c:v>1.087</c:v>
                </c:pt>
                <c:pt idx="119">
                  <c:v>1.1459999999999999</c:v>
                </c:pt>
                <c:pt idx="120">
                  <c:v>1.125</c:v>
                </c:pt>
                <c:pt idx="121">
                  <c:v>1.1440000000000001</c:v>
                </c:pt>
                <c:pt idx="122">
                  <c:v>1.0880000000000001</c:v>
                </c:pt>
                <c:pt idx="123">
                  <c:v>1.0369999999999999</c:v>
                </c:pt>
                <c:pt idx="124">
                  <c:v>1.0369999999999999</c:v>
                </c:pt>
                <c:pt idx="125">
                  <c:v>1.034</c:v>
                </c:pt>
                <c:pt idx="126">
                  <c:v>1.0490000000000002</c:v>
                </c:pt>
                <c:pt idx="127">
                  <c:v>1.0339999999999998</c:v>
                </c:pt>
                <c:pt idx="128">
                  <c:v>1.0750000000000002</c:v>
                </c:pt>
                <c:pt idx="129">
                  <c:v>1.06</c:v>
                </c:pt>
                <c:pt idx="130">
                  <c:v>1.1240000000000001</c:v>
                </c:pt>
                <c:pt idx="131">
                  <c:v>1.1469999999999998</c:v>
                </c:pt>
                <c:pt idx="132">
                  <c:v>1.117</c:v>
                </c:pt>
                <c:pt idx="133">
                  <c:v>1.0720000000000001</c:v>
                </c:pt>
                <c:pt idx="134">
                  <c:v>1.069</c:v>
                </c:pt>
                <c:pt idx="135">
                  <c:v>1.0940000000000001</c:v>
                </c:pt>
                <c:pt idx="136">
                  <c:v>1.0740000000000001</c:v>
                </c:pt>
                <c:pt idx="137">
                  <c:v>1.052</c:v>
                </c:pt>
                <c:pt idx="138">
                  <c:v>1.0370000000000001</c:v>
                </c:pt>
                <c:pt idx="139">
                  <c:v>1.052</c:v>
                </c:pt>
                <c:pt idx="140">
                  <c:v>1.0459999999999998</c:v>
                </c:pt>
                <c:pt idx="141">
                  <c:v>1.036</c:v>
                </c:pt>
                <c:pt idx="142">
                  <c:v>1.03</c:v>
                </c:pt>
                <c:pt idx="143">
                  <c:v>1.0249999999999999</c:v>
                </c:pt>
                <c:pt idx="144">
                  <c:v>1.04</c:v>
                </c:pt>
                <c:pt idx="145">
                  <c:v>1.04</c:v>
                </c:pt>
                <c:pt idx="146">
                  <c:v>1.0330000000000001</c:v>
                </c:pt>
                <c:pt idx="147">
                  <c:v>1.014</c:v>
                </c:pt>
                <c:pt idx="148">
                  <c:v>0.98299999999999998</c:v>
                </c:pt>
                <c:pt idx="149">
                  <c:v>0.99700000000000011</c:v>
                </c:pt>
                <c:pt idx="150">
                  <c:v>0.97599999999999987</c:v>
                </c:pt>
                <c:pt idx="151">
                  <c:v>1.03</c:v>
                </c:pt>
                <c:pt idx="152">
                  <c:v>1.0590000000000002</c:v>
                </c:pt>
                <c:pt idx="153">
                  <c:v>1.1170000000000002</c:v>
                </c:pt>
                <c:pt idx="154">
                  <c:v>1.0609999999999999</c:v>
                </c:pt>
                <c:pt idx="155">
                  <c:v>1.032</c:v>
                </c:pt>
                <c:pt idx="156">
                  <c:v>1.004</c:v>
                </c:pt>
                <c:pt idx="157">
                  <c:v>1.0619999999999998</c:v>
                </c:pt>
                <c:pt idx="158">
                  <c:v>1.0510000000000002</c:v>
                </c:pt>
                <c:pt idx="159">
                  <c:v>1.0609999999999999</c:v>
                </c:pt>
                <c:pt idx="160">
                  <c:v>1.125</c:v>
                </c:pt>
                <c:pt idx="161">
                  <c:v>1.1780000000000002</c:v>
                </c:pt>
                <c:pt idx="162">
                  <c:v>1.1760000000000002</c:v>
                </c:pt>
                <c:pt idx="163">
                  <c:v>1.1520000000000001</c:v>
                </c:pt>
                <c:pt idx="164">
                  <c:v>1.1879999999999999</c:v>
                </c:pt>
                <c:pt idx="165">
                  <c:v>1.3120000000000001</c:v>
                </c:pt>
                <c:pt idx="166">
                  <c:v>1.2749999999999999</c:v>
                </c:pt>
                <c:pt idx="167">
                  <c:v>1.248</c:v>
                </c:pt>
                <c:pt idx="168">
                  <c:v>1.254</c:v>
                </c:pt>
                <c:pt idx="169">
                  <c:v>1.2290000000000001</c:v>
                </c:pt>
                <c:pt idx="170">
                  <c:v>1.1890000000000001</c:v>
                </c:pt>
                <c:pt idx="171">
                  <c:v>1.2149999999999999</c:v>
                </c:pt>
                <c:pt idx="172">
                  <c:v>1.167</c:v>
                </c:pt>
                <c:pt idx="173">
                  <c:v>1.198</c:v>
                </c:pt>
                <c:pt idx="174">
                  <c:v>1.163</c:v>
                </c:pt>
                <c:pt idx="175">
                  <c:v>1.169</c:v>
                </c:pt>
                <c:pt idx="176">
                  <c:v>1.145</c:v>
                </c:pt>
                <c:pt idx="177">
                  <c:v>1.1399999999999999</c:v>
                </c:pt>
                <c:pt idx="178">
                  <c:v>1.1500000000000001</c:v>
                </c:pt>
                <c:pt idx="179">
                  <c:v>1.1549999999999998</c:v>
                </c:pt>
                <c:pt idx="180">
                  <c:v>1.151</c:v>
                </c:pt>
                <c:pt idx="181">
                  <c:v>1.1909999999999998</c:v>
                </c:pt>
                <c:pt idx="182">
                  <c:v>1.2029999999999998</c:v>
                </c:pt>
                <c:pt idx="183">
                  <c:v>1.1969999999999998</c:v>
                </c:pt>
                <c:pt idx="184">
                  <c:v>1.2199999999999998</c:v>
                </c:pt>
                <c:pt idx="185">
                  <c:v>1.2709999999999999</c:v>
                </c:pt>
                <c:pt idx="186">
                  <c:v>1.2690000000000001</c:v>
                </c:pt>
                <c:pt idx="187">
                  <c:v>1.2769999999999999</c:v>
                </c:pt>
                <c:pt idx="188">
                  <c:v>1.2970000000000002</c:v>
                </c:pt>
                <c:pt idx="189">
                  <c:v>1.2589999999999999</c:v>
                </c:pt>
                <c:pt idx="190">
                  <c:v>1.2669999999999999</c:v>
                </c:pt>
                <c:pt idx="191">
                  <c:v>1.292</c:v>
                </c:pt>
                <c:pt idx="192">
                  <c:v>1.2010000000000001</c:v>
                </c:pt>
                <c:pt idx="193">
                  <c:v>1.2040000000000002</c:v>
                </c:pt>
                <c:pt idx="194">
                  <c:v>1.1940000000000002</c:v>
                </c:pt>
                <c:pt idx="195">
                  <c:v>1.1870000000000001</c:v>
                </c:pt>
                <c:pt idx="196">
                  <c:v>1.1890000000000001</c:v>
                </c:pt>
                <c:pt idx="197">
                  <c:v>1.1850000000000001</c:v>
                </c:pt>
                <c:pt idx="198">
                  <c:v>1.222</c:v>
                </c:pt>
                <c:pt idx="199">
                  <c:v>1.1819999999999999</c:v>
                </c:pt>
                <c:pt idx="200">
                  <c:v>1.2250000000000001</c:v>
                </c:pt>
                <c:pt idx="201">
                  <c:v>1.202</c:v>
                </c:pt>
                <c:pt idx="202">
                  <c:v>1.1970000000000001</c:v>
                </c:pt>
                <c:pt idx="203">
                  <c:v>1.2050000000000001</c:v>
                </c:pt>
                <c:pt idx="204">
                  <c:v>1.1499999999999999</c:v>
                </c:pt>
                <c:pt idx="205">
                  <c:v>1.139</c:v>
                </c:pt>
                <c:pt idx="206">
                  <c:v>1.1599999999999999</c:v>
                </c:pt>
                <c:pt idx="207">
                  <c:v>1.143</c:v>
                </c:pt>
                <c:pt idx="208">
                  <c:v>1.1340000000000001</c:v>
                </c:pt>
                <c:pt idx="209">
                  <c:v>1.1390000000000002</c:v>
                </c:pt>
                <c:pt idx="210">
                  <c:v>1.1460000000000001</c:v>
                </c:pt>
                <c:pt idx="211">
                  <c:v>1.151</c:v>
                </c:pt>
                <c:pt idx="212">
                  <c:v>1.151</c:v>
                </c:pt>
                <c:pt idx="213">
                  <c:v>1.151</c:v>
                </c:pt>
                <c:pt idx="214">
                  <c:v>1.151</c:v>
                </c:pt>
                <c:pt idx="215">
                  <c:v>1.155</c:v>
                </c:pt>
                <c:pt idx="216">
                  <c:v>1.1739999999999999</c:v>
                </c:pt>
                <c:pt idx="217">
                  <c:v>1.1739999999999999</c:v>
                </c:pt>
                <c:pt idx="218">
                  <c:v>1.1739999999999999</c:v>
                </c:pt>
                <c:pt idx="219">
                  <c:v>1.236</c:v>
                </c:pt>
                <c:pt idx="220">
                  <c:v>1.276</c:v>
                </c:pt>
                <c:pt idx="221">
                  <c:v>1.266</c:v>
                </c:pt>
                <c:pt idx="222">
                  <c:v>1.2789999999999999</c:v>
                </c:pt>
                <c:pt idx="223">
                  <c:v>1.2869999999999999</c:v>
                </c:pt>
                <c:pt idx="224">
                  <c:v>1.2130000000000001</c:v>
                </c:pt>
                <c:pt idx="225">
                  <c:v>1.1960000000000002</c:v>
                </c:pt>
                <c:pt idx="226">
                  <c:v>1.206</c:v>
                </c:pt>
                <c:pt idx="227">
                  <c:v>1.1879999999999999</c:v>
                </c:pt>
                <c:pt idx="228">
                  <c:v>1.1840000000000002</c:v>
                </c:pt>
                <c:pt idx="229">
                  <c:v>1.151</c:v>
                </c:pt>
                <c:pt idx="230">
                  <c:v>1.121</c:v>
                </c:pt>
                <c:pt idx="231">
                  <c:v>1.0840000000000001</c:v>
                </c:pt>
                <c:pt idx="232">
                  <c:v>1.1110000000000002</c:v>
                </c:pt>
                <c:pt idx="233">
                  <c:v>1.0980000000000001</c:v>
                </c:pt>
                <c:pt idx="234">
                  <c:v>1.0879999999999999</c:v>
                </c:pt>
                <c:pt idx="235">
                  <c:v>1.06</c:v>
                </c:pt>
                <c:pt idx="236">
                  <c:v>1.038</c:v>
                </c:pt>
                <c:pt idx="237">
                  <c:v>1.0149999999999999</c:v>
                </c:pt>
                <c:pt idx="238">
                  <c:v>1.038</c:v>
                </c:pt>
                <c:pt idx="239">
                  <c:v>1.0660000000000001</c:v>
                </c:pt>
                <c:pt idx="240">
                  <c:v>1.0469999999999999</c:v>
                </c:pt>
                <c:pt idx="241">
                  <c:v>1.0570000000000002</c:v>
                </c:pt>
                <c:pt idx="242">
                  <c:v>1.0669999999999999</c:v>
                </c:pt>
                <c:pt idx="243">
                  <c:v>1.0860000000000001</c:v>
                </c:pt>
                <c:pt idx="244">
                  <c:v>1.0950000000000002</c:v>
                </c:pt>
                <c:pt idx="245">
                  <c:v>1.127</c:v>
                </c:pt>
                <c:pt idx="246">
                  <c:v>1.1460000000000001</c:v>
                </c:pt>
                <c:pt idx="247">
                  <c:v>1.1219999999999999</c:v>
                </c:pt>
                <c:pt idx="248">
                  <c:v>1.1069999999999998</c:v>
                </c:pt>
                <c:pt idx="249">
                  <c:v>1.111</c:v>
                </c:pt>
                <c:pt idx="250">
                  <c:v>1.139</c:v>
                </c:pt>
                <c:pt idx="251">
                  <c:v>1.139</c:v>
                </c:pt>
                <c:pt idx="252">
                  <c:v>1.117</c:v>
                </c:pt>
                <c:pt idx="253">
                  <c:v>1.103</c:v>
                </c:pt>
                <c:pt idx="254">
                  <c:v>1.0999999999999999</c:v>
                </c:pt>
                <c:pt idx="255">
                  <c:v>1.0760000000000001</c:v>
                </c:pt>
                <c:pt idx="256">
                  <c:v>1.079</c:v>
                </c:pt>
                <c:pt idx="257">
                  <c:v>1.0549999999999999</c:v>
                </c:pt>
                <c:pt idx="258">
                  <c:v>1.02</c:v>
                </c:pt>
                <c:pt idx="259">
                  <c:v>1.0110000000000001</c:v>
                </c:pt>
                <c:pt idx="260">
                  <c:v>0.99</c:v>
                </c:pt>
                <c:pt idx="261">
                  <c:v>1.014</c:v>
                </c:pt>
                <c:pt idx="262">
                  <c:v>1.014</c:v>
                </c:pt>
                <c:pt idx="263">
                  <c:v>0.98599999999999988</c:v>
                </c:pt>
                <c:pt idx="264">
                  <c:v>0.98499999999999999</c:v>
                </c:pt>
                <c:pt idx="265">
                  <c:v>0.97700000000000009</c:v>
                </c:pt>
                <c:pt idx="266">
                  <c:v>0.98199999999999998</c:v>
                </c:pt>
                <c:pt idx="267">
                  <c:v>1.085</c:v>
                </c:pt>
                <c:pt idx="268">
                  <c:v>1.115</c:v>
                </c:pt>
                <c:pt idx="269">
                  <c:v>1.123</c:v>
                </c:pt>
                <c:pt idx="270">
                  <c:v>1.105</c:v>
                </c:pt>
                <c:pt idx="271">
                  <c:v>1.105</c:v>
                </c:pt>
                <c:pt idx="272">
                  <c:v>1.0760000000000001</c:v>
                </c:pt>
                <c:pt idx="273">
                  <c:v>1.075</c:v>
                </c:pt>
                <c:pt idx="274">
                  <c:v>1.0799999999999998</c:v>
                </c:pt>
                <c:pt idx="275">
                  <c:v>1.06</c:v>
                </c:pt>
                <c:pt idx="276">
                  <c:v>1.087</c:v>
                </c:pt>
                <c:pt idx="277">
                  <c:v>1.129</c:v>
                </c:pt>
                <c:pt idx="278">
                  <c:v>1.107</c:v>
                </c:pt>
                <c:pt idx="279">
                  <c:v>1.137</c:v>
                </c:pt>
                <c:pt idx="280">
                  <c:v>1.159</c:v>
                </c:pt>
                <c:pt idx="281">
                  <c:v>1.167</c:v>
                </c:pt>
              </c:numCache>
            </c:numRef>
          </c:val>
          <c:smooth val="0"/>
          <c:extLst>
            <c:ext xmlns:c16="http://schemas.microsoft.com/office/drawing/2014/chart" uri="{C3380CC4-5D6E-409C-BE32-E72D297353CC}">
              <c16:uniqueId val="{00000003-E5B6-441C-8AD7-6892E9B50D9A}"/>
            </c:ext>
          </c:extLst>
        </c:ser>
        <c:ser>
          <c:idx val="4"/>
          <c:order val="4"/>
          <c:tx>
            <c:strRef>
              <c:f>'Figure 1.8.'!$W$3</c:f>
              <c:strCache>
                <c:ptCount val="1"/>
                <c:pt idx="0">
                  <c:v>France</c:v>
                </c:pt>
              </c:strCache>
            </c:strRef>
          </c:tx>
          <c:spPr>
            <a:ln w="28575" cap="rnd">
              <a:solidFill>
                <a:srgbClr val="C00000"/>
              </a:solidFill>
              <a:round/>
            </a:ln>
            <a:effectLst/>
          </c:spPr>
          <c:marker>
            <c:symbol val="none"/>
          </c:marker>
          <c:cat>
            <c:numRef>
              <c:f>'Figure 1.8.'!$R$4:$R$285</c:f>
              <c:numCache>
                <c:formatCode>m/d/yyyy</c:formatCode>
                <c:ptCount val="282"/>
                <c:pt idx="0">
                  <c:v>43160</c:v>
                </c:pt>
                <c:pt idx="1">
                  <c:v>43161</c:v>
                </c:pt>
                <c:pt idx="2">
                  <c:v>43164</c:v>
                </c:pt>
                <c:pt idx="3">
                  <c:v>43165</c:v>
                </c:pt>
                <c:pt idx="4">
                  <c:v>43166</c:v>
                </c:pt>
                <c:pt idx="5">
                  <c:v>43167</c:v>
                </c:pt>
                <c:pt idx="6">
                  <c:v>43168</c:v>
                </c:pt>
                <c:pt idx="7">
                  <c:v>43171</c:v>
                </c:pt>
                <c:pt idx="8">
                  <c:v>43172</c:v>
                </c:pt>
                <c:pt idx="9">
                  <c:v>43173</c:v>
                </c:pt>
                <c:pt idx="10">
                  <c:v>43174</c:v>
                </c:pt>
                <c:pt idx="11">
                  <c:v>43175</c:v>
                </c:pt>
                <c:pt idx="12">
                  <c:v>43178</c:v>
                </c:pt>
                <c:pt idx="13">
                  <c:v>43179</c:v>
                </c:pt>
                <c:pt idx="14">
                  <c:v>43180</c:v>
                </c:pt>
                <c:pt idx="15">
                  <c:v>43181</c:v>
                </c:pt>
                <c:pt idx="16">
                  <c:v>43182</c:v>
                </c:pt>
                <c:pt idx="17">
                  <c:v>43185</c:v>
                </c:pt>
                <c:pt idx="18">
                  <c:v>43186</c:v>
                </c:pt>
                <c:pt idx="19">
                  <c:v>43187</c:v>
                </c:pt>
                <c:pt idx="20">
                  <c:v>43188</c:v>
                </c:pt>
                <c:pt idx="21">
                  <c:v>43189</c:v>
                </c:pt>
                <c:pt idx="22">
                  <c:v>43192</c:v>
                </c:pt>
                <c:pt idx="23">
                  <c:v>43193</c:v>
                </c:pt>
                <c:pt idx="24">
                  <c:v>43194</c:v>
                </c:pt>
                <c:pt idx="25">
                  <c:v>43195</c:v>
                </c:pt>
                <c:pt idx="26">
                  <c:v>43196</c:v>
                </c:pt>
                <c:pt idx="27">
                  <c:v>43199</c:v>
                </c:pt>
                <c:pt idx="28">
                  <c:v>43200</c:v>
                </c:pt>
                <c:pt idx="29">
                  <c:v>43201</c:v>
                </c:pt>
                <c:pt idx="30">
                  <c:v>43202</c:v>
                </c:pt>
                <c:pt idx="31">
                  <c:v>43203</c:v>
                </c:pt>
                <c:pt idx="32">
                  <c:v>43206</c:v>
                </c:pt>
                <c:pt idx="33">
                  <c:v>43207</c:v>
                </c:pt>
                <c:pt idx="34">
                  <c:v>43208</c:v>
                </c:pt>
                <c:pt idx="35">
                  <c:v>43209</c:v>
                </c:pt>
                <c:pt idx="36">
                  <c:v>43210</c:v>
                </c:pt>
                <c:pt idx="37">
                  <c:v>43213</c:v>
                </c:pt>
                <c:pt idx="38">
                  <c:v>43214</c:v>
                </c:pt>
                <c:pt idx="39">
                  <c:v>43215</c:v>
                </c:pt>
                <c:pt idx="40">
                  <c:v>43216</c:v>
                </c:pt>
                <c:pt idx="41">
                  <c:v>43217</c:v>
                </c:pt>
                <c:pt idx="42">
                  <c:v>43220</c:v>
                </c:pt>
                <c:pt idx="43">
                  <c:v>43221</c:v>
                </c:pt>
                <c:pt idx="44">
                  <c:v>43222</c:v>
                </c:pt>
                <c:pt idx="45">
                  <c:v>43223</c:v>
                </c:pt>
                <c:pt idx="46">
                  <c:v>43224</c:v>
                </c:pt>
                <c:pt idx="47">
                  <c:v>43227</c:v>
                </c:pt>
                <c:pt idx="48">
                  <c:v>43228</c:v>
                </c:pt>
                <c:pt idx="49">
                  <c:v>43229</c:v>
                </c:pt>
                <c:pt idx="50">
                  <c:v>43230</c:v>
                </c:pt>
                <c:pt idx="51">
                  <c:v>43231</c:v>
                </c:pt>
                <c:pt idx="52">
                  <c:v>43234</c:v>
                </c:pt>
                <c:pt idx="53">
                  <c:v>43235</c:v>
                </c:pt>
                <c:pt idx="54">
                  <c:v>43236</c:v>
                </c:pt>
                <c:pt idx="55">
                  <c:v>43237</c:v>
                </c:pt>
                <c:pt idx="56">
                  <c:v>43238</c:v>
                </c:pt>
                <c:pt idx="57">
                  <c:v>43241</c:v>
                </c:pt>
                <c:pt idx="58">
                  <c:v>43242</c:v>
                </c:pt>
                <c:pt idx="59">
                  <c:v>43243</c:v>
                </c:pt>
                <c:pt idx="60">
                  <c:v>43244</c:v>
                </c:pt>
                <c:pt idx="61">
                  <c:v>43245</c:v>
                </c:pt>
                <c:pt idx="62">
                  <c:v>43248</c:v>
                </c:pt>
                <c:pt idx="63">
                  <c:v>43249</c:v>
                </c:pt>
                <c:pt idx="64">
                  <c:v>43250</c:v>
                </c:pt>
                <c:pt idx="65">
                  <c:v>43251</c:v>
                </c:pt>
                <c:pt idx="66">
                  <c:v>43252</c:v>
                </c:pt>
                <c:pt idx="67">
                  <c:v>43255</c:v>
                </c:pt>
                <c:pt idx="68">
                  <c:v>43256</c:v>
                </c:pt>
                <c:pt idx="69">
                  <c:v>43257</c:v>
                </c:pt>
                <c:pt idx="70">
                  <c:v>43258</c:v>
                </c:pt>
                <c:pt idx="71">
                  <c:v>43259</c:v>
                </c:pt>
                <c:pt idx="72">
                  <c:v>43262</c:v>
                </c:pt>
                <c:pt idx="73">
                  <c:v>43263</c:v>
                </c:pt>
                <c:pt idx="74">
                  <c:v>43264</c:v>
                </c:pt>
                <c:pt idx="75">
                  <c:v>43265</c:v>
                </c:pt>
                <c:pt idx="76">
                  <c:v>43266</c:v>
                </c:pt>
                <c:pt idx="77">
                  <c:v>43269</c:v>
                </c:pt>
                <c:pt idx="78">
                  <c:v>43270</c:v>
                </c:pt>
                <c:pt idx="79">
                  <c:v>43271</c:v>
                </c:pt>
                <c:pt idx="80">
                  <c:v>43272</c:v>
                </c:pt>
                <c:pt idx="81">
                  <c:v>43273</c:v>
                </c:pt>
                <c:pt idx="82">
                  <c:v>43276</c:v>
                </c:pt>
                <c:pt idx="83">
                  <c:v>43277</c:v>
                </c:pt>
                <c:pt idx="84">
                  <c:v>43278</c:v>
                </c:pt>
                <c:pt idx="85">
                  <c:v>43279</c:v>
                </c:pt>
                <c:pt idx="86">
                  <c:v>43280</c:v>
                </c:pt>
                <c:pt idx="87">
                  <c:v>43283</c:v>
                </c:pt>
                <c:pt idx="88">
                  <c:v>43284</c:v>
                </c:pt>
                <c:pt idx="89">
                  <c:v>43285</c:v>
                </c:pt>
                <c:pt idx="90">
                  <c:v>43286</c:v>
                </c:pt>
                <c:pt idx="91">
                  <c:v>43287</c:v>
                </c:pt>
                <c:pt idx="92">
                  <c:v>43290</c:v>
                </c:pt>
                <c:pt idx="93">
                  <c:v>43291</c:v>
                </c:pt>
                <c:pt idx="94">
                  <c:v>43292</c:v>
                </c:pt>
                <c:pt idx="95">
                  <c:v>43293</c:v>
                </c:pt>
                <c:pt idx="96">
                  <c:v>43294</c:v>
                </c:pt>
                <c:pt idx="97">
                  <c:v>43297</c:v>
                </c:pt>
                <c:pt idx="98">
                  <c:v>43298</c:v>
                </c:pt>
                <c:pt idx="99">
                  <c:v>43299</c:v>
                </c:pt>
                <c:pt idx="100">
                  <c:v>43300</c:v>
                </c:pt>
                <c:pt idx="101">
                  <c:v>43301</c:v>
                </c:pt>
                <c:pt idx="102">
                  <c:v>43304</c:v>
                </c:pt>
                <c:pt idx="103">
                  <c:v>43305</c:v>
                </c:pt>
                <c:pt idx="104">
                  <c:v>43306</c:v>
                </c:pt>
                <c:pt idx="105">
                  <c:v>43307</c:v>
                </c:pt>
                <c:pt idx="106">
                  <c:v>43308</c:v>
                </c:pt>
                <c:pt idx="107">
                  <c:v>43311</c:v>
                </c:pt>
                <c:pt idx="108">
                  <c:v>43312</c:v>
                </c:pt>
                <c:pt idx="109">
                  <c:v>43313</c:v>
                </c:pt>
                <c:pt idx="110">
                  <c:v>43314</c:v>
                </c:pt>
                <c:pt idx="111">
                  <c:v>43315</c:v>
                </c:pt>
                <c:pt idx="112">
                  <c:v>43318</c:v>
                </c:pt>
                <c:pt idx="113">
                  <c:v>43319</c:v>
                </c:pt>
                <c:pt idx="114">
                  <c:v>43320</c:v>
                </c:pt>
                <c:pt idx="115">
                  <c:v>43321</c:v>
                </c:pt>
                <c:pt idx="116">
                  <c:v>43322</c:v>
                </c:pt>
                <c:pt idx="117">
                  <c:v>43325</c:v>
                </c:pt>
                <c:pt idx="118">
                  <c:v>43326</c:v>
                </c:pt>
                <c:pt idx="119">
                  <c:v>43327</c:v>
                </c:pt>
                <c:pt idx="120">
                  <c:v>43328</c:v>
                </c:pt>
                <c:pt idx="121">
                  <c:v>43329</c:v>
                </c:pt>
                <c:pt idx="122">
                  <c:v>43332</c:v>
                </c:pt>
                <c:pt idx="123">
                  <c:v>43333</c:v>
                </c:pt>
                <c:pt idx="124">
                  <c:v>43334</c:v>
                </c:pt>
                <c:pt idx="125">
                  <c:v>43335</c:v>
                </c:pt>
                <c:pt idx="126">
                  <c:v>43336</c:v>
                </c:pt>
                <c:pt idx="127">
                  <c:v>43339</c:v>
                </c:pt>
                <c:pt idx="128">
                  <c:v>43340</c:v>
                </c:pt>
                <c:pt idx="129">
                  <c:v>43341</c:v>
                </c:pt>
                <c:pt idx="130">
                  <c:v>43342</c:v>
                </c:pt>
                <c:pt idx="131">
                  <c:v>43343</c:v>
                </c:pt>
                <c:pt idx="132">
                  <c:v>43346</c:v>
                </c:pt>
                <c:pt idx="133">
                  <c:v>43347</c:v>
                </c:pt>
                <c:pt idx="134">
                  <c:v>43348</c:v>
                </c:pt>
                <c:pt idx="135">
                  <c:v>43349</c:v>
                </c:pt>
                <c:pt idx="136">
                  <c:v>43350</c:v>
                </c:pt>
                <c:pt idx="137">
                  <c:v>43353</c:v>
                </c:pt>
                <c:pt idx="138">
                  <c:v>43354</c:v>
                </c:pt>
                <c:pt idx="139">
                  <c:v>43355</c:v>
                </c:pt>
                <c:pt idx="140">
                  <c:v>43356</c:v>
                </c:pt>
                <c:pt idx="141">
                  <c:v>43357</c:v>
                </c:pt>
                <c:pt idx="142">
                  <c:v>43360</c:v>
                </c:pt>
                <c:pt idx="143">
                  <c:v>43361</c:v>
                </c:pt>
                <c:pt idx="144">
                  <c:v>43362</c:v>
                </c:pt>
                <c:pt idx="145">
                  <c:v>43363</c:v>
                </c:pt>
                <c:pt idx="146">
                  <c:v>43364</c:v>
                </c:pt>
                <c:pt idx="147">
                  <c:v>43367</c:v>
                </c:pt>
                <c:pt idx="148">
                  <c:v>43368</c:v>
                </c:pt>
                <c:pt idx="149">
                  <c:v>43369</c:v>
                </c:pt>
                <c:pt idx="150">
                  <c:v>43370</c:v>
                </c:pt>
                <c:pt idx="151">
                  <c:v>43371</c:v>
                </c:pt>
                <c:pt idx="152">
                  <c:v>43374</c:v>
                </c:pt>
                <c:pt idx="153">
                  <c:v>43375</c:v>
                </c:pt>
                <c:pt idx="154">
                  <c:v>43376</c:v>
                </c:pt>
                <c:pt idx="155">
                  <c:v>43377</c:v>
                </c:pt>
                <c:pt idx="156">
                  <c:v>43378</c:v>
                </c:pt>
                <c:pt idx="157">
                  <c:v>43381</c:v>
                </c:pt>
                <c:pt idx="158">
                  <c:v>43382</c:v>
                </c:pt>
                <c:pt idx="159">
                  <c:v>43383</c:v>
                </c:pt>
                <c:pt idx="160">
                  <c:v>43384</c:v>
                </c:pt>
                <c:pt idx="161">
                  <c:v>43385</c:v>
                </c:pt>
                <c:pt idx="162">
                  <c:v>43388</c:v>
                </c:pt>
                <c:pt idx="163">
                  <c:v>43389</c:v>
                </c:pt>
                <c:pt idx="164">
                  <c:v>43390</c:v>
                </c:pt>
                <c:pt idx="165">
                  <c:v>43391</c:v>
                </c:pt>
                <c:pt idx="166">
                  <c:v>43392</c:v>
                </c:pt>
                <c:pt idx="167">
                  <c:v>43395</c:v>
                </c:pt>
                <c:pt idx="168">
                  <c:v>43396</c:v>
                </c:pt>
                <c:pt idx="169">
                  <c:v>43397</c:v>
                </c:pt>
                <c:pt idx="170">
                  <c:v>43398</c:v>
                </c:pt>
                <c:pt idx="171">
                  <c:v>43399</c:v>
                </c:pt>
                <c:pt idx="172">
                  <c:v>43402</c:v>
                </c:pt>
                <c:pt idx="173">
                  <c:v>43403</c:v>
                </c:pt>
                <c:pt idx="174">
                  <c:v>43404</c:v>
                </c:pt>
                <c:pt idx="175">
                  <c:v>43405</c:v>
                </c:pt>
                <c:pt idx="176">
                  <c:v>43406</c:v>
                </c:pt>
                <c:pt idx="177">
                  <c:v>43409</c:v>
                </c:pt>
                <c:pt idx="178">
                  <c:v>43410</c:v>
                </c:pt>
                <c:pt idx="179">
                  <c:v>43411</c:v>
                </c:pt>
                <c:pt idx="180">
                  <c:v>43412</c:v>
                </c:pt>
                <c:pt idx="181">
                  <c:v>43413</c:v>
                </c:pt>
                <c:pt idx="182">
                  <c:v>43416</c:v>
                </c:pt>
                <c:pt idx="183">
                  <c:v>43417</c:v>
                </c:pt>
                <c:pt idx="184">
                  <c:v>43418</c:v>
                </c:pt>
                <c:pt idx="185">
                  <c:v>43419</c:v>
                </c:pt>
                <c:pt idx="186">
                  <c:v>43420</c:v>
                </c:pt>
                <c:pt idx="187">
                  <c:v>43423</c:v>
                </c:pt>
                <c:pt idx="188">
                  <c:v>43424</c:v>
                </c:pt>
                <c:pt idx="189">
                  <c:v>43425</c:v>
                </c:pt>
                <c:pt idx="190">
                  <c:v>43426</c:v>
                </c:pt>
                <c:pt idx="191">
                  <c:v>43427</c:v>
                </c:pt>
                <c:pt idx="192">
                  <c:v>43430</c:v>
                </c:pt>
                <c:pt idx="193">
                  <c:v>43431</c:v>
                </c:pt>
                <c:pt idx="194">
                  <c:v>43432</c:v>
                </c:pt>
                <c:pt idx="195">
                  <c:v>43433</c:v>
                </c:pt>
                <c:pt idx="196">
                  <c:v>43434</c:v>
                </c:pt>
                <c:pt idx="197">
                  <c:v>43437</c:v>
                </c:pt>
                <c:pt idx="198">
                  <c:v>43438</c:v>
                </c:pt>
                <c:pt idx="199">
                  <c:v>43439</c:v>
                </c:pt>
                <c:pt idx="200">
                  <c:v>43440</c:v>
                </c:pt>
                <c:pt idx="201">
                  <c:v>43441</c:v>
                </c:pt>
                <c:pt idx="202">
                  <c:v>43444</c:v>
                </c:pt>
                <c:pt idx="203">
                  <c:v>43445</c:v>
                </c:pt>
                <c:pt idx="204">
                  <c:v>43446</c:v>
                </c:pt>
                <c:pt idx="205">
                  <c:v>43447</c:v>
                </c:pt>
                <c:pt idx="206">
                  <c:v>43448</c:v>
                </c:pt>
                <c:pt idx="207">
                  <c:v>43451</c:v>
                </c:pt>
                <c:pt idx="208">
                  <c:v>43452</c:v>
                </c:pt>
                <c:pt idx="209">
                  <c:v>43453</c:v>
                </c:pt>
                <c:pt idx="210">
                  <c:v>43454</c:v>
                </c:pt>
                <c:pt idx="211">
                  <c:v>43455</c:v>
                </c:pt>
                <c:pt idx="212">
                  <c:v>43458</c:v>
                </c:pt>
                <c:pt idx="213">
                  <c:v>43459</c:v>
                </c:pt>
                <c:pt idx="214">
                  <c:v>43460</c:v>
                </c:pt>
                <c:pt idx="215">
                  <c:v>43461</c:v>
                </c:pt>
                <c:pt idx="216">
                  <c:v>43462</c:v>
                </c:pt>
                <c:pt idx="217">
                  <c:v>43465</c:v>
                </c:pt>
                <c:pt idx="218">
                  <c:v>43466</c:v>
                </c:pt>
                <c:pt idx="219">
                  <c:v>43467</c:v>
                </c:pt>
                <c:pt idx="220">
                  <c:v>43468</c:v>
                </c:pt>
                <c:pt idx="221">
                  <c:v>43469</c:v>
                </c:pt>
                <c:pt idx="222">
                  <c:v>43472</c:v>
                </c:pt>
                <c:pt idx="223">
                  <c:v>43473</c:v>
                </c:pt>
                <c:pt idx="224">
                  <c:v>43474</c:v>
                </c:pt>
                <c:pt idx="225">
                  <c:v>43475</c:v>
                </c:pt>
                <c:pt idx="226">
                  <c:v>43476</c:v>
                </c:pt>
                <c:pt idx="227">
                  <c:v>43479</c:v>
                </c:pt>
                <c:pt idx="228">
                  <c:v>43480</c:v>
                </c:pt>
                <c:pt idx="229">
                  <c:v>43481</c:v>
                </c:pt>
                <c:pt idx="230">
                  <c:v>43482</c:v>
                </c:pt>
                <c:pt idx="231">
                  <c:v>43483</c:v>
                </c:pt>
                <c:pt idx="232">
                  <c:v>43486</c:v>
                </c:pt>
                <c:pt idx="233">
                  <c:v>43487</c:v>
                </c:pt>
                <c:pt idx="234">
                  <c:v>43488</c:v>
                </c:pt>
                <c:pt idx="235">
                  <c:v>43489</c:v>
                </c:pt>
                <c:pt idx="236">
                  <c:v>43490</c:v>
                </c:pt>
                <c:pt idx="237">
                  <c:v>43493</c:v>
                </c:pt>
                <c:pt idx="238">
                  <c:v>43494</c:v>
                </c:pt>
                <c:pt idx="239">
                  <c:v>43495</c:v>
                </c:pt>
                <c:pt idx="240">
                  <c:v>43496</c:v>
                </c:pt>
                <c:pt idx="241">
                  <c:v>43497</c:v>
                </c:pt>
                <c:pt idx="242">
                  <c:v>43500</c:v>
                </c:pt>
                <c:pt idx="243">
                  <c:v>43501</c:v>
                </c:pt>
                <c:pt idx="244">
                  <c:v>43502</c:v>
                </c:pt>
                <c:pt idx="245">
                  <c:v>43503</c:v>
                </c:pt>
                <c:pt idx="246">
                  <c:v>43504</c:v>
                </c:pt>
                <c:pt idx="247">
                  <c:v>43507</c:v>
                </c:pt>
                <c:pt idx="248">
                  <c:v>43508</c:v>
                </c:pt>
                <c:pt idx="249">
                  <c:v>43509</c:v>
                </c:pt>
                <c:pt idx="250">
                  <c:v>43510</c:v>
                </c:pt>
                <c:pt idx="251">
                  <c:v>43511</c:v>
                </c:pt>
                <c:pt idx="252">
                  <c:v>43514</c:v>
                </c:pt>
                <c:pt idx="253">
                  <c:v>43515</c:v>
                </c:pt>
                <c:pt idx="254">
                  <c:v>43516</c:v>
                </c:pt>
                <c:pt idx="255">
                  <c:v>43517</c:v>
                </c:pt>
                <c:pt idx="256">
                  <c:v>43518</c:v>
                </c:pt>
                <c:pt idx="257">
                  <c:v>43521</c:v>
                </c:pt>
                <c:pt idx="258">
                  <c:v>43522</c:v>
                </c:pt>
                <c:pt idx="259">
                  <c:v>43523</c:v>
                </c:pt>
                <c:pt idx="260">
                  <c:v>43524</c:v>
                </c:pt>
                <c:pt idx="261">
                  <c:v>43525</c:v>
                </c:pt>
                <c:pt idx="262">
                  <c:v>43528</c:v>
                </c:pt>
                <c:pt idx="263">
                  <c:v>43529</c:v>
                </c:pt>
                <c:pt idx="264">
                  <c:v>43530</c:v>
                </c:pt>
                <c:pt idx="265">
                  <c:v>43531</c:v>
                </c:pt>
                <c:pt idx="266">
                  <c:v>43532</c:v>
                </c:pt>
                <c:pt idx="267">
                  <c:v>43535</c:v>
                </c:pt>
                <c:pt idx="268">
                  <c:v>43536</c:v>
                </c:pt>
                <c:pt idx="269">
                  <c:v>43537</c:v>
                </c:pt>
                <c:pt idx="270">
                  <c:v>43538</c:v>
                </c:pt>
                <c:pt idx="271">
                  <c:v>43539</c:v>
                </c:pt>
                <c:pt idx="272">
                  <c:v>43542</c:v>
                </c:pt>
                <c:pt idx="273">
                  <c:v>43543</c:v>
                </c:pt>
                <c:pt idx="274">
                  <c:v>43544</c:v>
                </c:pt>
                <c:pt idx="275">
                  <c:v>43545</c:v>
                </c:pt>
                <c:pt idx="276">
                  <c:v>43546</c:v>
                </c:pt>
                <c:pt idx="277">
                  <c:v>43549</c:v>
                </c:pt>
                <c:pt idx="278">
                  <c:v>43550</c:v>
                </c:pt>
                <c:pt idx="279">
                  <c:v>43551</c:v>
                </c:pt>
                <c:pt idx="280">
                  <c:v>43552</c:v>
                </c:pt>
                <c:pt idx="281">
                  <c:v>43553</c:v>
                </c:pt>
              </c:numCache>
            </c:numRef>
          </c:cat>
          <c:val>
            <c:numRef>
              <c:f>'Figure 1.8.'!$W$4:$W$285</c:f>
              <c:numCache>
                <c:formatCode>General</c:formatCode>
                <c:ptCount val="282"/>
                <c:pt idx="0">
                  <c:v>0.26500000000000001</c:v>
                </c:pt>
                <c:pt idx="1">
                  <c:v>0.26900000000000002</c:v>
                </c:pt>
                <c:pt idx="2">
                  <c:v>0.26400000000000001</c:v>
                </c:pt>
                <c:pt idx="3">
                  <c:v>0.253</c:v>
                </c:pt>
                <c:pt idx="4">
                  <c:v>0.24399999999999999</c:v>
                </c:pt>
                <c:pt idx="5">
                  <c:v>0.23599999999999999</c:v>
                </c:pt>
                <c:pt idx="6">
                  <c:v>0.24299999999999999</c:v>
                </c:pt>
                <c:pt idx="7">
                  <c:v>0.24</c:v>
                </c:pt>
                <c:pt idx="8">
                  <c:v>0.24299999999999999</c:v>
                </c:pt>
                <c:pt idx="9">
                  <c:v>0.24399999999999999</c:v>
                </c:pt>
                <c:pt idx="10">
                  <c:v>0.246</c:v>
                </c:pt>
                <c:pt idx="11">
                  <c:v>0.246</c:v>
                </c:pt>
                <c:pt idx="12">
                  <c:v>0.248</c:v>
                </c:pt>
                <c:pt idx="13">
                  <c:v>0.24</c:v>
                </c:pt>
                <c:pt idx="14">
                  <c:v>0.23699999999999999</c:v>
                </c:pt>
                <c:pt idx="15">
                  <c:v>0.24</c:v>
                </c:pt>
                <c:pt idx="16">
                  <c:v>0.23199999999999998</c:v>
                </c:pt>
                <c:pt idx="17">
                  <c:v>0.23299999999999998</c:v>
                </c:pt>
                <c:pt idx="18">
                  <c:v>0.22699999999999998</c:v>
                </c:pt>
                <c:pt idx="19">
                  <c:v>0.22799999999999998</c:v>
                </c:pt>
                <c:pt idx="20">
                  <c:v>0.22399999999999998</c:v>
                </c:pt>
                <c:pt idx="21">
                  <c:v>0.22399999999999998</c:v>
                </c:pt>
                <c:pt idx="22">
                  <c:v>0.22399999999999998</c:v>
                </c:pt>
                <c:pt idx="23">
                  <c:v>0.22899999999999998</c:v>
                </c:pt>
                <c:pt idx="24">
                  <c:v>0.22199999999999998</c:v>
                </c:pt>
                <c:pt idx="25">
                  <c:v>0.23199999999999998</c:v>
                </c:pt>
                <c:pt idx="26">
                  <c:v>0.23899999999999999</c:v>
                </c:pt>
                <c:pt idx="27">
                  <c:v>0.23399999999999999</c:v>
                </c:pt>
                <c:pt idx="28">
                  <c:v>0.23899999999999999</c:v>
                </c:pt>
                <c:pt idx="29">
                  <c:v>0.24</c:v>
                </c:pt>
                <c:pt idx="30">
                  <c:v>0.23599999999999999</c:v>
                </c:pt>
                <c:pt idx="31">
                  <c:v>0.22999999999999998</c:v>
                </c:pt>
                <c:pt idx="32">
                  <c:v>0.22599999999999998</c:v>
                </c:pt>
                <c:pt idx="33">
                  <c:v>0.22299999999999998</c:v>
                </c:pt>
                <c:pt idx="34">
                  <c:v>0.21799999999999997</c:v>
                </c:pt>
                <c:pt idx="35">
                  <c:v>0.21899999999999997</c:v>
                </c:pt>
                <c:pt idx="36">
                  <c:v>0.22100000000000009</c:v>
                </c:pt>
                <c:pt idx="37">
                  <c:v>0.21099999999999997</c:v>
                </c:pt>
                <c:pt idx="38">
                  <c:v>0.21499999999999997</c:v>
                </c:pt>
                <c:pt idx="39">
                  <c:v>0.22099999999999997</c:v>
                </c:pt>
                <c:pt idx="40">
                  <c:v>0.22399999999999998</c:v>
                </c:pt>
                <c:pt idx="41">
                  <c:v>0.22500000000000009</c:v>
                </c:pt>
                <c:pt idx="42">
                  <c:v>0.22699999999999998</c:v>
                </c:pt>
                <c:pt idx="43">
                  <c:v>0.22699999999999998</c:v>
                </c:pt>
                <c:pt idx="44">
                  <c:v>0.22200000000000009</c:v>
                </c:pt>
                <c:pt idx="45">
                  <c:v>0.22899999999999998</c:v>
                </c:pt>
                <c:pt idx="46">
                  <c:v>0.23799999999999999</c:v>
                </c:pt>
                <c:pt idx="47">
                  <c:v>0.23599999999999999</c:v>
                </c:pt>
                <c:pt idx="48">
                  <c:v>0.245</c:v>
                </c:pt>
                <c:pt idx="49">
                  <c:v>0.23699999999999999</c:v>
                </c:pt>
                <c:pt idx="50">
                  <c:v>0.24</c:v>
                </c:pt>
                <c:pt idx="51">
                  <c:v>0.22899999999999998</c:v>
                </c:pt>
                <c:pt idx="52">
                  <c:v>0.22499999999999998</c:v>
                </c:pt>
                <c:pt idx="53">
                  <c:v>0.21799999999999997</c:v>
                </c:pt>
                <c:pt idx="54">
                  <c:v>0.23699999999999999</c:v>
                </c:pt>
                <c:pt idx="55">
                  <c:v>0.23099999999999998</c:v>
                </c:pt>
                <c:pt idx="56">
                  <c:v>0.253</c:v>
                </c:pt>
                <c:pt idx="57">
                  <c:v>0.29499999999999993</c:v>
                </c:pt>
                <c:pt idx="58">
                  <c:v>0.27199999999999991</c:v>
                </c:pt>
                <c:pt idx="59">
                  <c:v>0.30000000000000004</c:v>
                </c:pt>
                <c:pt idx="60">
                  <c:v>0.28700000000000003</c:v>
                </c:pt>
                <c:pt idx="61">
                  <c:v>0.30499999999999994</c:v>
                </c:pt>
                <c:pt idx="62">
                  <c:v>0.35499999999999998</c:v>
                </c:pt>
                <c:pt idx="63">
                  <c:v>0.39500000000000002</c:v>
                </c:pt>
                <c:pt idx="64">
                  <c:v>0.31799999999999995</c:v>
                </c:pt>
                <c:pt idx="65">
                  <c:v>0.32700000000000001</c:v>
                </c:pt>
                <c:pt idx="66">
                  <c:v>0.32299999999999995</c:v>
                </c:pt>
                <c:pt idx="67">
                  <c:v>0.308</c:v>
                </c:pt>
                <c:pt idx="68">
                  <c:v>0.32699999999999996</c:v>
                </c:pt>
                <c:pt idx="69">
                  <c:v>0.33900000000000002</c:v>
                </c:pt>
                <c:pt idx="70">
                  <c:v>0.34299999999999997</c:v>
                </c:pt>
                <c:pt idx="71">
                  <c:v>0.36899999999999994</c:v>
                </c:pt>
                <c:pt idx="72">
                  <c:v>0.41400000000000003</c:v>
                </c:pt>
                <c:pt idx="73">
                  <c:v>0.38900000000000001</c:v>
                </c:pt>
                <c:pt idx="74">
                  <c:v>0.36</c:v>
                </c:pt>
                <c:pt idx="75">
                  <c:v>0.34100000000000003</c:v>
                </c:pt>
                <c:pt idx="76">
                  <c:v>0.32999999999999996</c:v>
                </c:pt>
                <c:pt idx="77">
                  <c:v>0.32599999999999996</c:v>
                </c:pt>
                <c:pt idx="78">
                  <c:v>0.32999999999999996</c:v>
                </c:pt>
                <c:pt idx="79">
                  <c:v>0.33399999999999996</c:v>
                </c:pt>
                <c:pt idx="80">
                  <c:v>0.36999999999999994</c:v>
                </c:pt>
                <c:pt idx="81">
                  <c:v>0.37199999999999994</c:v>
                </c:pt>
                <c:pt idx="82">
                  <c:v>0.39099999999999996</c:v>
                </c:pt>
                <c:pt idx="83">
                  <c:v>0.39899999999999997</c:v>
                </c:pt>
                <c:pt idx="84">
                  <c:v>0.39299999999999996</c:v>
                </c:pt>
                <c:pt idx="85">
                  <c:v>0.38699999999999996</c:v>
                </c:pt>
                <c:pt idx="86">
                  <c:v>0.36300000000000004</c:v>
                </c:pt>
                <c:pt idx="87">
                  <c:v>0.35300000000000004</c:v>
                </c:pt>
                <c:pt idx="88">
                  <c:v>0.34400000000000003</c:v>
                </c:pt>
                <c:pt idx="89">
                  <c:v>0.34</c:v>
                </c:pt>
                <c:pt idx="90">
                  <c:v>0.34500000000000003</c:v>
                </c:pt>
                <c:pt idx="91">
                  <c:v>0.35000000000000003</c:v>
                </c:pt>
                <c:pt idx="92">
                  <c:v>0.34</c:v>
                </c:pt>
                <c:pt idx="93">
                  <c:v>0.33600000000000002</c:v>
                </c:pt>
                <c:pt idx="94">
                  <c:v>0.28200000000000003</c:v>
                </c:pt>
                <c:pt idx="95">
                  <c:v>0.28200000000000003</c:v>
                </c:pt>
                <c:pt idx="96">
                  <c:v>0.27799999999999997</c:v>
                </c:pt>
                <c:pt idx="97">
                  <c:v>0.28700000000000003</c:v>
                </c:pt>
                <c:pt idx="98">
                  <c:v>0.28200000000000003</c:v>
                </c:pt>
                <c:pt idx="99">
                  <c:v>0.28799999999999998</c:v>
                </c:pt>
                <c:pt idx="100">
                  <c:v>0.29699999999999999</c:v>
                </c:pt>
                <c:pt idx="101">
                  <c:v>0.31000000000000005</c:v>
                </c:pt>
                <c:pt idx="102">
                  <c:v>0.31099999999999994</c:v>
                </c:pt>
                <c:pt idx="103">
                  <c:v>0.30699999999999994</c:v>
                </c:pt>
                <c:pt idx="104">
                  <c:v>0.29999999999999993</c:v>
                </c:pt>
                <c:pt idx="105">
                  <c:v>0.29599999999999993</c:v>
                </c:pt>
                <c:pt idx="106">
                  <c:v>0.29999999999999993</c:v>
                </c:pt>
                <c:pt idx="107">
                  <c:v>0.30199999999999999</c:v>
                </c:pt>
                <c:pt idx="108">
                  <c:v>0.28899999999999998</c:v>
                </c:pt>
                <c:pt idx="109">
                  <c:v>0.30000000000000004</c:v>
                </c:pt>
                <c:pt idx="110">
                  <c:v>0.32200000000000001</c:v>
                </c:pt>
                <c:pt idx="111">
                  <c:v>0.33200000000000002</c:v>
                </c:pt>
                <c:pt idx="112">
                  <c:v>0.32599999999999996</c:v>
                </c:pt>
                <c:pt idx="113">
                  <c:v>0.32</c:v>
                </c:pt>
                <c:pt idx="114">
                  <c:v>0.33199999999999996</c:v>
                </c:pt>
                <c:pt idx="115">
                  <c:v>0.33699999999999997</c:v>
                </c:pt>
                <c:pt idx="116">
                  <c:v>0.35300000000000004</c:v>
                </c:pt>
                <c:pt idx="117">
                  <c:v>0.37000000000000005</c:v>
                </c:pt>
                <c:pt idx="118">
                  <c:v>0.35500000000000004</c:v>
                </c:pt>
                <c:pt idx="119">
                  <c:v>0.36500000000000005</c:v>
                </c:pt>
                <c:pt idx="120">
                  <c:v>0.35700000000000004</c:v>
                </c:pt>
                <c:pt idx="121">
                  <c:v>0.36200000000000004</c:v>
                </c:pt>
                <c:pt idx="122">
                  <c:v>0.35100000000000003</c:v>
                </c:pt>
                <c:pt idx="123">
                  <c:v>0.34100000000000003</c:v>
                </c:pt>
                <c:pt idx="124">
                  <c:v>0.34300000000000008</c:v>
                </c:pt>
                <c:pt idx="125">
                  <c:v>0.33900000000000002</c:v>
                </c:pt>
                <c:pt idx="126">
                  <c:v>0.34200000000000008</c:v>
                </c:pt>
                <c:pt idx="127">
                  <c:v>0.33699999999999997</c:v>
                </c:pt>
                <c:pt idx="128">
                  <c:v>0.33899999999999997</c:v>
                </c:pt>
                <c:pt idx="129">
                  <c:v>0.33199999999999996</c:v>
                </c:pt>
                <c:pt idx="130">
                  <c:v>0.34699999999999998</c:v>
                </c:pt>
                <c:pt idx="131">
                  <c:v>0.35600000000000004</c:v>
                </c:pt>
                <c:pt idx="132">
                  <c:v>0.35999999999999993</c:v>
                </c:pt>
                <c:pt idx="133">
                  <c:v>0.33499999999999996</c:v>
                </c:pt>
                <c:pt idx="134">
                  <c:v>0.33799999999999997</c:v>
                </c:pt>
                <c:pt idx="135">
                  <c:v>0.33999999999999997</c:v>
                </c:pt>
                <c:pt idx="136">
                  <c:v>0.33199999999999996</c:v>
                </c:pt>
                <c:pt idx="137">
                  <c:v>0.30999999999999994</c:v>
                </c:pt>
                <c:pt idx="138">
                  <c:v>0.308</c:v>
                </c:pt>
                <c:pt idx="139">
                  <c:v>0.308</c:v>
                </c:pt>
                <c:pt idx="140">
                  <c:v>0.311</c:v>
                </c:pt>
                <c:pt idx="141">
                  <c:v>0.317</c:v>
                </c:pt>
                <c:pt idx="142">
                  <c:v>0.314</c:v>
                </c:pt>
                <c:pt idx="143">
                  <c:v>0.30900000000000005</c:v>
                </c:pt>
                <c:pt idx="144">
                  <c:v>0.31300000000000006</c:v>
                </c:pt>
                <c:pt idx="145">
                  <c:v>0.31700000000000006</c:v>
                </c:pt>
                <c:pt idx="146">
                  <c:v>0.317</c:v>
                </c:pt>
                <c:pt idx="147">
                  <c:v>0.31999999999999995</c:v>
                </c:pt>
                <c:pt idx="148">
                  <c:v>0.31299999999999994</c:v>
                </c:pt>
                <c:pt idx="149">
                  <c:v>0.31699999999999995</c:v>
                </c:pt>
                <c:pt idx="150">
                  <c:v>0.31699999999999995</c:v>
                </c:pt>
                <c:pt idx="151">
                  <c:v>0.33400000000000007</c:v>
                </c:pt>
                <c:pt idx="152">
                  <c:v>0.35499999999999998</c:v>
                </c:pt>
                <c:pt idx="153">
                  <c:v>0.36400000000000005</c:v>
                </c:pt>
                <c:pt idx="154">
                  <c:v>0.34499999999999997</c:v>
                </c:pt>
                <c:pt idx="155">
                  <c:v>0.34299999999999997</c:v>
                </c:pt>
                <c:pt idx="156">
                  <c:v>0.33200000000000007</c:v>
                </c:pt>
                <c:pt idx="157">
                  <c:v>0.34599999999999997</c:v>
                </c:pt>
                <c:pt idx="158">
                  <c:v>0.34099999999999997</c:v>
                </c:pt>
                <c:pt idx="159">
                  <c:v>0.35</c:v>
                </c:pt>
                <c:pt idx="160">
                  <c:v>0.36399999999999999</c:v>
                </c:pt>
                <c:pt idx="161">
                  <c:v>0.36899999999999999</c:v>
                </c:pt>
                <c:pt idx="162">
                  <c:v>0.36599999999999999</c:v>
                </c:pt>
                <c:pt idx="163">
                  <c:v>0.35199999999999998</c:v>
                </c:pt>
                <c:pt idx="164">
                  <c:v>0.35499999999999993</c:v>
                </c:pt>
                <c:pt idx="165">
                  <c:v>0.38100000000000006</c:v>
                </c:pt>
                <c:pt idx="166">
                  <c:v>0.37999999999999995</c:v>
                </c:pt>
                <c:pt idx="167">
                  <c:v>0.37299999999999994</c:v>
                </c:pt>
                <c:pt idx="168">
                  <c:v>0.37700000000000006</c:v>
                </c:pt>
                <c:pt idx="169">
                  <c:v>0.375</c:v>
                </c:pt>
                <c:pt idx="170">
                  <c:v>0.373</c:v>
                </c:pt>
                <c:pt idx="171">
                  <c:v>0.38600000000000001</c:v>
                </c:pt>
                <c:pt idx="172">
                  <c:v>0.36499999999999999</c:v>
                </c:pt>
                <c:pt idx="173">
                  <c:v>0.374</c:v>
                </c:pt>
                <c:pt idx="174">
                  <c:v>0.36599999999999999</c:v>
                </c:pt>
                <c:pt idx="175">
                  <c:v>0.36</c:v>
                </c:pt>
                <c:pt idx="176">
                  <c:v>0.35700000000000004</c:v>
                </c:pt>
                <c:pt idx="177">
                  <c:v>0.36500000000000005</c:v>
                </c:pt>
                <c:pt idx="178">
                  <c:v>0.36700000000000005</c:v>
                </c:pt>
                <c:pt idx="179">
                  <c:v>0.36599999999999994</c:v>
                </c:pt>
                <c:pt idx="180">
                  <c:v>0.36499999999999994</c:v>
                </c:pt>
                <c:pt idx="181">
                  <c:v>0.38000000000000006</c:v>
                </c:pt>
                <c:pt idx="182">
                  <c:v>0.38300000000000001</c:v>
                </c:pt>
                <c:pt idx="183">
                  <c:v>0.37700000000000006</c:v>
                </c:pt>
                <c:pt idx="184">
                  <c:v>0.38400000000000001</c:v>
                </c:pt>
                <c:pt idx="185">
                  <c:v>0.39100000000000001</c:v>
                </c:pt>
                <c:pt idx="186">
                  <c:v>0.39700000000000002</c:v>
                </c:pt>
                <c:pt idx="187">
                  <c:v>0.40700000000000003</c:v>
                </c:pt>
                <c:pt idx="188">
                  <c:v>0.40800000000000003</c:v>
                </c:pt>
                <c:pt idx="189">
                  <c:v>0.39</c:v>
                </c:pt>
                <c:pt idx="190">
                  <c:v>0.38</c:v>
                </c:pt>
                <c:pt idx="191">
                  <c:v>0.38099999999999995</c:v>
                </c:pt>
                <c:pt idx="192">
                  <c:v>0.378</c:v>
                </c:pt>
                <c:pt idx="193">
                  <c:v>0.38100000000000001</c:v>
                </c:pt>
                <c:pt idx="194">
                  <c:v>0.38</c:v>
                </c:pt>
                <c:pt idx="195">
                  <c:v>0.37699999999999995</c:v>
                </c:pt>
                <c:pt idx="196">
                  <c:v>0.37100000000000005</c:v>
                </c:pt>
                <c:pt idx="197">
                  <c:v>0.38799999999999996</c:v>
                </c:pt>
                <c:pt idx="198">
                  <c:v>0.40400000000000003</c:v>
                </c:pt>
                <c:pt idx="199">
                  <c:v>0.40200000000000002</c:v>
                </c:pt>
                <c:pt idx="200">
                  <c:v>0.42800000000000005</c:v>
                </c:pt>
                <c:pt idx="201">
                  <c:v>0.43899999999999995</c:v>
                </c:pt>
                <c:pt idx="202">
                  <c:v>0.44799999999999995</c:v>
                </c:pt>
                <c:pt idx="203">
                  <c:v>0.48099999999999998</c:v>
                </c:pt>
                <c:pt idx="204">
                  <c:v>0.45499999999999996</c:v>
                </c:pt>
                <c:pt idx="205">
                  <c:v>0.44700000000000001</c:v>
                </c:pt>
                <c:pt idx="206">
                  <c:v>0.45999999999999996</c:v>
                </c:pt>
                <c:pt idx="207">
                  <c:v>0.48199999999999998</c:v>
                </c:pt>
                <c:pt idx="208">
                  <c:v>0.46599999999999997</c:v>
                </c:pt>
                <c:pt idx="209">
                  <c:v>0.46499999999999997</c:v>
                </c:pt>
                <c:pt idx="210">
                  <c:v>0.44900000000000007</c:v>
                </c:pt>
                <c:pt idx="211">
                  <c:v>0.44699999999999995</c:v>
                </c:pt>
                <c:pt idx="212">
                  <c:v>0.44699999999999995</c:v>
                </c:pt>
                <c:pt idx="213">
                  <c:v>0.44699999999999995</c:v>
                </c:pt>
                <c:pt idx="214">
                  <c:v>0.44699999999999995</c:v>
                </c:pt>
                <c:pt idx="215">
                  <c:v>0.46399999999999997</c:v>
                </c:pt>
                <c:pt idx="216">
                  <c:v>0.46799999999999997</c:v>
                </c:pt>
                <c:pt idx="217">
                  <c:v>0.46799999999999997</c:v>
                </c:pt>
                <c:pt idx="218">
                  <c:v>0.46799999999999997</c:v>
                </c:pt>
                <c:pt idx="219">
                  <c:v>0.48599999999999999</c:v>
                </c:pt>
                <c:pt idx="220">
                  <c:v>0.501</c:v>
                </c:pt>
                <c:pt idx="221">
                  <c:v>0.49099999999999999</c:v>
                </c:pt>
                <c:pt idx="222">
                  <c:v>0.505</c:v>
                </c:pt>
                <c:pt idx="223">
                  <c:v>0.50700000000000001</c:v>
                </c:pt>
                <c:pt idx="224">
                  <c:v>0.43499999999999994</c:v>
                </c:pt>
                <c:pt idx="225">
                  <c:v>0.41900000000000004</c:v>
                </c:pt>
                <c:pt idx="226">
                  <c:v>0.42500000000000004</c:v>
                </c:pt>
                <c:pt idx="227">
                  <c:v>0.40900000000000003</c:v>
                </c:pt>
                <c:pt idx="228">
                  <c:v>0.41800000000000004</c:v>
                </c:pt>
                <c:pt idx="229">
                  <c:v>0.41200000000000003</c:v>
                </c:pt>
                <c:pt idx="230">
                  <c:v>0.4</c:v>
                </c:pt>
                <c:pt idx="231">
                  <c:v>0.39800000000000002</c:v>
                </c:pt>
                <c:pt idx="232">
                  <c:v>0.4</c:v>
                </c:pt>
                <c:pt idx="233">
                  <c:v>0.40700000000000003</c:v>
                </c:pt>
                <c:pt idx="234">
                  <c:v>0.41000000000000003</c:v>
                </c:pt>
                <c:pt idx="235">
                  <c:v>0.40499999999999997</c:v>
                </c:pt>
                <c:pt idx="236">
                  <c:v>0.40499999999999997</c:v>
                </c:pt>
                <c:pt idx="237">
                  <c:v>0.40300000000000002</c:v>
                </c:pt>
                <c:pt idx="238">
                  <c:v>0.41099999999999998</c:v>
                </c:pt>
                <c:pt idx="239">
                  <c:v>0.40899999999999997</c:v>
                </c:pt>
                <c:pt idx="240">
                  <c:v>0.40500000000000003</c:v>
                </c:pt>
                <c:pt idx="241">
                  <c:v>0.40699999999999992</c:v>
                </c:pt>
                <c:pt idx="242">
                  <c:v>0.40699999999999997</c:v>
                </c:pt>
                <c:pt idx="243">
                  <c:v>0.41099999999999992</c:v>
                </c:pt>
                <c:pt idx="244">
                  <c:v>0.41499999999999992</c:v>
                </c:pt>
                <c:pt idx="245">
                  <c:v>0.43600000000000005</c:v>
                </c:pt>
                <c:pt idx="246">
                  <c:v>0.45400000000000007</c:v>
                </c:pt>
                <c:pt idx="247">
                  <c:v>0.44499999999999995</c:v>
                </c:pt>
                <c:pt idx="248">
                  <c:v>0.43299999999999994</c:v>
                </c:pt>
                <c:pt idx="249">
                  <c:v>0.42800000000000005</c:v>
                </c:pt>
                <c:pt idx="250">
                  <c:v>0.42600000000000005</c:v>
                </c:pt>
                <c:pt idx="251">
                  <c:v>0.43500000000000005</c:v>
                </c:pt>
                <c:pt idx="252">
                  <c:v>0.43500000000000005</c:v>
                </c:pt>
                <c:pt idx="253">
                  <c:v>0.42800000000000005</c:v>
                </c:pt>
                <c:pt idx="254">
                  <c:v>0.42600000000000005</c:v>
                </c:pt>
                <c:pt idx="255">
                  <c:v>0.41500000000000004</c:v>
                </c:pt>
                <c:pt idx="256">
                  <c:v>0.42000000000000004</c:v>
                </c:pt>
                <c:pt idx="257">
                  <c:v>0.41600000000000004</c:v>
                </c:pt>
                <c:pt idx="258">
                  <c:v>0.40800000000000003</c:v>
                </c:pt>
                <c:pt idx="259">
                  <c:v>0.40300000000000002</c:v>
                </c:pt>
                <c:pt idx="260">
                  <c:v>0.38599999999999995</c:v>
                </c:pt>
                <c:pt idx="261">
                  <c:v>0.39499999999999996</c:v>
                </c:pt>
                <c:pt idx="262">
                  <c:v>0.40100000000000002</c:v>
                </c:pt>
                <c:pt idx="263">
                  <c:v>0.39300000000000002</c:v>
                </c:pt>
                <c:pt idx="264">
                  <c:v>0.38400000000000001</c:v>
                </c:pt>
                <c:pt idx="265">
                  <c:v>0.35499999999999998</c:v>
                </c:pt>
                <c:pt idx="266">
                  <c:v>0.33799999999999997</c:v>
                </c:pt>
                <c:pt idx="267">
                  <c:v>0.33999999999999997</c:v>
                </c:pt>
                <c:pt idx="268">
                  <c:v>0.41899999999999998</c:v>
                </c:pt>
                <c:pt idx="269">
                  <c:v>0.4</c:v>
                </c:pt>
                <c:pt idx="270">
                  <c:v>0.38200000000000001</c:v>
                </c:pt>
                <c:pt idx="271">
                  <c:v>0.375</c:v>
                </c:pt>
                <c:pt idx="272">
                  <c:v>0.372</c:v>
                </c:pt>
                <c:pt idx="273">
                  <c:v>0.37</c:v>
                </c:pt>
                <c:pt idx="274">
                  <c:v>0.374</c:v>
                </c:pt>
                <c:pt idx="275">
                  <c:v>0.36200000000000004</c:v>
                </c:pt>
                <c:pt idx="276">
                  <c:v>0.36899999999999999</c:v>
                </c:pt>
                <c:pt idx="277">
                  <c:v>0.38200000000000001</c:v>
                </c:pt>
                <c:pt idx="278">
                  <c:v>0.371</c:v>
                </c:pt>
                <c:pt idx="279">
                  <c:v>0.38200000000000001</c:v>
                </c:pt>
                <c:pt idx="280">
                  <c:v>0.38100000000000001</c:v>
                </c:pt>
                <c:pt idx="281">
                  <c:v>0.38800000000000001</c:v>
                </c:pt>
              </c:numCache>
            </c:numRef>
          </c:val>
          <c:smooth val="0"/>
          <c:extLst>
            <c:ext xmlns:c16="http://schemas.microsoft.com/office/drawing/2014/chart" uri="{C3380CC4-5D6E-409C-BE32-E72D297353CC}">
              <c16:uniqueId val="{00000004-E5B6-441C-8AD7-6892E9B50D9A}"/>
            </c:ext>
          </c:extLst>
        </c:ser>
        <c:dLbls>
          <c:showLegendKey val="0"/>
          <c:showVal val="0"/>
          <c:showCatName val="0"/>
          <c:showSerName val="0"/>
          <c:showPercent val="0"/>
          <c:showBubbleSize val="0"/>
        </c:dLbls>
        <c:smooth val="0"/>
        <c:axId val="1450744080"/>
        <c:axId val="1578028352"/>
      </c:lineChart>
      <c:dateAx>
        <c:axId val="1450744080"/>
        <c:scaling>
          <c:orientation val="minMax"/>
        </c:scaling>
        <c:delete val="0"/>
        <c:axPos val="b"/>
        <c:numFmt formatCode="[$-409]mmm\-yy;@" sourceLinked="0"/>
        <c:majorTickMark val="in"/>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578028352"/>
        <c:crosses val="autoZero"/>
        <c:auto val="1"/>
        <c:lblOffset val="100"/>
        <c:baseTimeUnit val="days"/>
        <c:majorUnit val="1"/>
        <c:majorTimeUnit val="months"/>
      </c:dateAx>
      <c:valAx>
        <c:axId val="1578028352"/>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450744080"/>
        <c:crosses val="autoZero"/>
        <c:crossBetween val="between"/>
        <c:majorUnit val="1"/>
      </c:valAx>
      <c:spPr>
        <a:noFill/>
        <a:ln>
          <a:solidFill>
            <a:schemeClr val="bg1">
              <a:lumMod val="65000"/>
            </a:schemeClr>
          </a:solidFill>
        </a:ln>
        <a:effectLst/>
      </c:spPr>
    </c:plotArea>
    <c:legend>
      <c:legendPos val="b"/>
      <c:layout>
        <c:manualLayout>
          <c:xMode val="edge"/>
          <c:yMode val="edge"/>
          <c:x val="8.8484993551186053E-2"/>
          <c:y val="7.2351825555341115E-2"/>
          <c:w val="0.83926798748919407"/>
          <c:h val="5.2560237611201606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233814523184602E-2"/>
          <c:y val="4.780757874015748E-2"/>
          <c:w val="0.86041360454943128"/>
          <c:h val="0.88266103455818035"/>
        </c:manualLayout>
      </c:layout>
      <c:barChart>
        <c:barDir val="col"/>
        <c:grouping val="stacked"/>
        <c:varyColors val="0"/>
        <c:ser>
          <c:idx val="0"/>
          <c:order val="0"/>
          <c:tx>
            <c:strRef>
              <c:f>'Figure 1.9.'!$P$7</c:f>
              <c:strCache>
                <c:ptCount val="1"/>
                <c:pt idx="0">
                  <c:v>Primary deficit</c:v>
                </c:pt>
              </c:strCache>
            </c:strRef>
          </c:tx>
          <c:spPr>
            <a:solidFill>
              <a:srgbClr val="FB897D"/>
            </a:solidFill>
            <a:ln>
              <a:noFill/>
            </a:ln>
            <a:effectLst/>
          </c:spPr>
          <c:invertIfNegative val="0"/>
          <c:cat>
            <c:strRef>
              <c:f>'Figure 1.9.'!$N$8:$N$10</c:f>
              <c:strCache>
                <c:ptCount val="3"/>
                <c:pt idx="0">
                  <c:v>2007-12</c:v>
                </c:pt>
                <c:pt idx="1">
                  <c:v>2012-16</c:v>
                </c:pt>
                <c:pt idx="2">
                  <c:v>2016-18</c:v>
                </c:pt>
              </c:strCache>
            </c:strRef>
          </c:cat>
          <c:val>
            <c:numRef>
              <c:f>'Figure 1.9.'!$P$8:$P$10</c:f>
              <c:numCache>
                <c:formatCode>0.0</c:formatCode>
                <c:ptCount val="3"/>
                <c:pt idx="0">
                  <c:v>18.048593</c:v>
                </c:pt>
                <c:pt idx="1">
                  <c:v>3.1582151999999999</c:v>
                </c:pt>
                <c:pt idx="2">
                  <c:v>0.78210407000000004</c:v>
                </c:pt>
              </c:numCache>
            </c:numRef>
          </c:val>
          <c:extLst>
            <c:ext xmlns:c16="http://schemas.microsoft.com/office/drawing/2014/chart" uri="{C3380CC4-5D6E-409C-BE32-E72D297353CC}">
              <c16:uniqueId val="{00000000-F06D-4276-B513-8C26D629BC79}"/>
            </c:ext>
          </c:extLst>
        </c:ser>
        <c:ser>
          <c:idx val="1"/>
          <c:order val="1"/>
          <c:tx>
            <c:strRef>
              <c:f>'Figure 1.9.'!$Q$7</c:f>
              <c:strCache>
                <c:ptCount val="1"/>
                <c:pt idx="0">
                  <c:v>Stock-flow adjustment</c:v>
                </c:pt>
              </c:strCache>
            </c:strRef>
          </c:tx>
          <c:spPr>
            <a:solidFill>
              <a:srgbClr val="F2C574"/>
            </a:solidFill>
            <a:ln>
              <a:noFill/>
            </a:ln>
            <a:effectLst/>
          </c:spPr>
          <c:invertIfNegative val="0"/>
          <c:cat>
            <c:strRef>
              <c:f>'Figure 1.9.'!$N$8:$N$10</c:f>
              <c:strCache>
                <c:ptCount val="3"/>
                <c:pt idx="0">
                  <c:v>2007-12</c:v>
                </c:pt>
                <c:pt idx="1">
                  <c:v>2012-16</c:v>
                </c:pt>
                <c:pt idx="2">
                  <c:v>2016-18</c:v>
                </c:pt>
              </c:strCache>
            </c:strRef>
          </c:cat>
          <c:val>
            <c:numRef>
              <c:f>'Figure 1.9.'!$Q$8:$Q$10</c:f>
              <c:numCache>
                <c:formatCode>0.0</c:formatCode>
                <c:ptCount val="3"/>
                <c:pt idx="0">
                  <c:v>9.5820334000000003</c:v>
                </c:pt>
                <c:pt idx="1">
                  <c:v>2.5021486999999998</c:v>
                </c:pt>
                <c:pt idx="2">
                  <c:v>1.6915343</c:v>
                </c:pt>
              </c:numCache>
            </c:numRef>
          </c:val>
          <c:extLst>
            <c:ext xmlns:c16="http://schemas.microsoft.com/office/drawing/2014/chart" uri="{C3380CC4-5D6E-409C-BE32-E72D297353CC}">
              <c16:uniqueId val="{00000001-F06D-4276-B513-8C26D629BC79}"/>
            </c:ext>
          </c:extLst>
        </c:ser>
        <c:ser>
          <c:idx val="2"/>
          <c:order val="2"/>
          <c:tx>
            <c:strRef>
              <c:f>'Figure 1.9.'!$R$7</c:f>
              <c:strCache>
                <c:ptCount val="1"/>
                <c:pt idx="0">
                  <c:v>Nominal interest rate</c:v>
                </c:pt>
              </c:strCache>
            </c:strRef>
          </c:tx>
          <c:spPr>
            <a:solidFill>
              <a:schemeClr val="accent3">
                <a:lumMod val="50000"/>
              </a:schemeClr>
            </a:solidFill>
            <a:ln>
              <a:solidFill>
                <a:schemeClr val="accent3">
                  <a:lumMod val="50000"/>
                </a:schemeClr>
              </a:solidFill>
            </a:ln>
            <a:effectLst/>
          </c:spPr>
          <c:invertIfNegative val="0"/>
          <c:cat>
            <c:strRef>
              <c:f>'Figure 1.9.'!$N$8:$N$10</c:f>
              <c:strCache>
                <c:ptCount val="3"/>
                <c:pt idx="0">
                  <c:v>2007-12</c:v>
                </c:pt>
                <c:pt idx="1">
                  <c:v>2012-16</c:v>
                </c:pt>
                <c:pt idx="2">
                  <c:v>2016-18</c:v>
                </c:pt>
              </c:strCache>
            </c:strRef>
          </c:cat>
          <c:val>
            <c:numRef>
              <c:f>'Figure 1.9.'!$R$8:$R$10</c:f>
              <c:numCache>
                <c:formatCode>0.0</c:formatCode>
                <c:ptCount val="3"/>
                <c:pt idx="0">
                  <c:v>14.444432000000001</c:v>
                </c:pt>
                <c:pt idx="1">
                  <c:v>8.4644455999999995</c:v>
                </c:pt>
                <c:pt idx="2">
                  <c:v>3.9816915000000002</c:v>
                </c:pt>
              </c:numCache>
            </c:numRef>
          </c:val>
          <c:extLst>
            <c:ext xmlns:c16="http://schemas.microsoft.com/office/drawing/2014/chart" uri="{C3380CC4-5D6E-409C-BE32-E72D297353CC}">
              <c16:uniqueId val="{00000002-F06D-4276-B513-8C26D629BC79}"/>
            </c:ext>
          </c:extLst>
        </c:ser>
        <c:ser>
          <c:idx val="3"/>
          <c:order val="3"/>
          <c:tx>
            <c:strRef>
              <c:f>'Figure 1.9.'!$S$7</c:f>
              <c:strCache>
                <c:ptCount val="1"/>
                <c:pt idx="0">
                  <c:v>Inflation</c:v>
                </c:pt>
              </c:strCache>
            </c:strRef>
          </c:tx>
          <c:spPr>
            <a:solidFill>
              <a:srgbClr val="0070C0"/>
            </a:solidFill>
            <a:ln>
              <a:noFill/>
            </a:ln>
            <a:effectLst/>
          </c:spPr>
          <c:invertIfNegative val="0"/>
          <c:cat>
            <c:strRef>
              <c:f>'Figure 1.9.'!$N$8:$N$10</c:f>
              <c:strCache>
                <c:ptCount val="3"/>
                <c:pt idx="0">
                  <c:v>2007-12</c:v>
                </c:pt>
                <c:pt idx="1">
                  <c:v>2012-16</c:v>
                </c:pt>
                <c:pt idx="2">
                  <c:v>2016-18</c:v>
                </c:pt>
              </c:strCache>
            </c:strRef>
          </c:cat>
          <c:val>
            <c:numRef>
              <c:f>'Figure 1.9.'!$S$8:$S$10</c:f>
              <c:numCache>
                <c:formatCode>0.0</c:formatCode>
                <c:ptCount val="3"/>
                <c:pt idx="0">
                  <c:v>-7.6183565</c:v>
                </c:pt>
                <c:pt idx="1">
                  <c:v>-3.9871775</c:v>
                </c:pt>
                <c:pt idx="2">
                  <c:v>-3.5192271000000002</c:v>
                </c:pt>
              </c:numCache>
            </c:numRef>
          </c:val>
          <c:extLst>
            <c:ext xmlns:c16="http://schemas.microsoft.com/office/drawing/2014/chart" uri="{C3380CC4-5D6E-409C-BE32-E72D297353CC}">
              <c16:uniqueId val="{00000003-F06D-4276-B513-8C26D629BC79}"/>
            </c:ext>
          </c:extLst>
        </c:ser>
        <c:ser>
          <c:idx val="4"/>
          <c:order val="4"/>
          <c:tx>
            <c:strRef>
              <c:f>'Figure 1.9.'!$T$7</c:f>
              <c:strCache>
                <c:ptCount val="1"/>
                <c:pt idx="0">
                  <c:v>Real GDP</c:v>
                </c:pt>
              </c:strCache>
            </c:strRef>
          </c:tx>
          <c:spPr>
            <a:solidFill>
              <a:srgbClr val="C00000"/>
            </a:solidFill>
            <a:ln>
              <a:noFill/>
            </a:ln>
            <a:effectLst/>
          </c:spPr>
          <c:invertIfNegative val="0"/>
          <c:cat>
            <c:strRef>
              <c:f>'Figure 1.9.'!$N$8:$N$10</c:f>
              <c:strCache>
                <c:ptCount val="3"/>
                <c:pt idx="0">
                  <c:v>2007-12</c:v>
                </c:pt>
                <c:pt idx="1">
                  <c:v>2012-16</c:v>
                </c:pt>
                <c:pt idx="2">
                  <c:v>2016-18</c:v>
                </c:pt>
              </c:strCache>
            </c:strRef>
          </c:cat>
          <c:val>
            <c:numRef>
              <c:f>'Figure 1.9.'!$T$8:$T$10</c:f>
              <c:numCache>
                <c:formatCode>0.0</c:formatCode>
                <c:ptCount val="3"/>
                <c:pt idx="0">
                  <c:v>-3.1455465999999999</c:v>
                </c:pt>
                <c:pt idx="1">
                  <c:v>-7.0196228999999999</c:v>
                </c:pt>
                <c:pt idx="2">
                  <c:v>-4.4378418000000002</c:v>
                </c:pt>
              </c:numCache>
            </c:numRef>
          </c:val>
          <c:extLst>
            <c:ext xmlns:c16="http://schemas.microsoft.com/office/drawing/2014/chart" uri="{C3380CC4-5D6E-409C-BE32-E72D297353CC}">
              <c16:uniqueId val="{00000004-F06D-4276-B513-8C26D629BC79}"/>
            </c:ext>
          </c:extLst>
        </c:ser>
        <c:ser>
          <c:idx val="5"/>
          <c:order val="5"/>
          <c:tx>
            <c:strRef>
              <c:f>'Figure 1.9.'!$U$7</c:f>
              <c:strCache>
                <c:ptCount val="1"/>
                <c:pt idx="0">
                  <c:v>Nominal exchange rate</c:v>
                </c:pt>
              </c:strCache>
            </c:strRef>
          </c:tx>
          <c:spPr>
            <a:solidFill>
              <a:srgbClr val="FFC000"/>
            </a:solidFill>
            <a:ln>
              <a:noFill/>
            </a:ln>
            <a:effectLst/>
          </c:spPr>
          <c:invertIfNegative val="0"/>
          <c:cat>
            <c:strRef>
              <c:f>'Figure 1.9.'!$N$8:$N$10</c:f>
              <c:strCache>
                <c:ptCount val="3"/>
                <c:pt idx="0">
                  <c:v>2007-12</c:v>
                </c:pt>
                <c:pt idx="1">
                  <c:v>2012-16</c:v>
                </c:pt>
                <c:pt idx="2">
                  <c:v>2016-18</c:v>
                </c:pt>
              </c:strCache>
            </c:strRef>
          </c:cat>
          <c:val>
            <c:numRef>
              <c:f>'Figure 1.9.'!$U$8:$U$10</c:f>
              <c:numCache>
                <c:formatCode>0.0</c:formatCode>
                <c:ptCount val="3"/>
                <c:pt idx="0">
                  <c:v>-2.7619400000000001E-3</c:v>
                </c:pt>
                <c:pt idx="1">
                  <c:v>2.4863909999999999E-2</c:v>
                </c:pt>
                <c:pt idx="2">
                  <c:v>-1.2750289999999999E-2</c:v>
                </c:pt>
              </c:numCache>
            </c:numRef>
          </c:val>
          <c:extLst>
            <c:ext xmlns:c16="http://schemas.microsoft.com/office/drawing/2014/chart" uri="{C3380CC4-5D6E-409C-BE32-E72D297353CC}">
              <c16:uniqueId val="{00000005-F06D-4276-B513-8C26D629BC79}"/>
            </c:ext>
          </c:extLst>
        </c:ser>
        <c:dLbls>
          <c:showLegendKey val="0"/>
          <c:showVal val="0"/>
          <c:showCatName val="0"/>
          <c:showSerName val="0"/>
          <c:showPercent val="0"/>
          <c:showBubbleSize val="0"/>
        </c:dLbls>
        <c:gapWidth val="150"/>
        <c:overlap val="100"/>
        <c:axId val="708948463"/>
        <c:axId val="721762127"/>
      </c:barChart>
      <c:lineChart>
        <c:grouping val="standard"/>
        <c:varyColors val="0"/>
        <c:ser>
          <c:idx val="6"/>
          <c:order val="6"/>
          <c:tx>
            <c:strRef>
              <c:f>'Figure 1.9.'!$O$7</c:f>
              <c:strCache>
                <c:ptCount val="1"/>
                <c:pt idx="0">
                  <c:v>Change in debt to GDP</c:v>
                </c:pt>
              </c:strCache>
            </c:strRef>
          </c:tx>
          <c:spPr>
            <a:ln w="25400" cap="rnd">
              <a:noFill/>
              <a:round/>
            </a:ln>
            <a:effectLst/>
          </c:spPr>
          <c:marker>
            <c:symbol val="circle"/>
            <c:size val="9"/>
            <c:spPr>
              <a:solidFill>
                <a:schemeClr val="tx1"/>
              </a:solidFill>
              <a:ln w="9525">
                <a:solidFill>
                  <a:schemeClr val="tx1"/>
                </a:solidFill>
              </a:ln>
              <a:effectLst/>
            </c:spPr>
          </c:marker>
          <c:cat>
            <c:strLit>
              <c:ptCount val="3"/>
              <c:pt idx="0">
                <c:v>2007-12</c:v>
              </c:pt>
              <c:pt idx="1">
                <c:v>2012-16</c:v>
              </c:pt>
              <c:pt idx="2">
                <c:v>2016-18</c:v>
              </c:pt>
            </c:strLit>
          </c:cat>
          <c:val>
            <c:numRef>
              <c:f>'Figure 1.9.'!$O$8:$O$10</c:f>
              <c:numCache>
                <c:formatCode>0.0</c:formatCode>
                <c:ptCount val="3"/>
                <c:pt idx="0">
                  <c:v>31.689194000000001</c:v>
                </c:pt>
                <c:pt idx="1">
                  <c:v>3.2596533000000001</c:v>
                </c:pt>
                <c:pt idx="2">
                  <c:v>-1.4057435</c:v>
                </c:pt>
              </c:numCache>
            </c:numRef>
          </c:val>
          <c:smooth val="0"/>
          <c:extLst>
            <c:ext xmlns:c16="http://schemas.microsoft.com/office/drawing/2014/chart" uri="{C3380CC4-5D6E-409C-BE32-E72D297353CC}">
              <c16:uniqueId val="{00000006-F06D-4276-B513-8C26D629BC79}"/>
            </c:ext>
          </c:extLst>
        </c:ser>
        <c:dLbls>
          <c:showLegendKey val="0"/>
          <c:showVal val="0"/>
          <c:showCatName val="0"/>
          <c:showSerName val="0"/>
          <c:showPercent val="0"/>
          <c:showBubbleSize val="0"/>
        </c:dLbls>
        <c:marker val="1"/>
        <c:smooth val="0"/>
        <c:axId val="708948463"/>
        <c:axId val="721762127"/>
      </c:lineChart>
      <c:catAx>
        <c:axId val="708948463"/>
        <c:scaling>
          <c:orientation val="minMax"/>
        </c:scaling>
        <c:delete val="0"/>
        <c:axPos val="b"/>
        <c:numFmt formatCode="#,##0.00" sourceLinked="0"/>
        <c:majorTickMark val="in"/>
        <c:minorTickMark val="none"/>
        <c:tickLblPos val="low"/>
        <c:spPr>
          <a:noFill/>
          <a:ln w="3175" cap="flat" cmpd="sng" algn="ctr">
            <a:solidFill>
              <a:srgbClr val="000000"/>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Segoe UI"/>
                <a:cs typeface="Arial" panose="020B0604020202020204" pitchFamily="34" charset="0"/>
              </a:defRPr>
            </a:pPr>
            <a:endParaRPr lang="en-US"/>
          </a:p>
        </c:txPr>
        <c:crossAx val="721762127"/>
        <c:crossesAt val="0"/>
        <c:auto val="1"/>
        <c:lblAlgn val="ctr"/>
        <c:lblOffset val="100"/>
        <c:noMultiLvlLbl val="0"/>
      </c:catAx>
      <c:valAx>
        <c:axId val="721762127"/>
        <c:scaling>
          <c:orientation val="minMax"/>
          <c:min val="-40"/>
        </c:scaling>
        <c:delete val="0"/>
        <c:axPos val="l"/>
        <c:numFmt formatCode="#,##0" sourceLinked="0"/>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Segoe UI"/>
                <a:cs typeface="Arial" panose="020B0604020202020204" pitchFamily="34" charset="0"/>
              </a:defRPr>
            </a:pPr>
            <a:endParaRPr lang="en-US"/>
          </a:p>
        </c:txPr>
        <c:crossAx val="708948463"/>
        <c:crosses val="autoZero"/>
        <c:crossBetween val="between"/>
        <c:majorUnit val="10"/>
        <c:minorUnit val="5"/>
      </c:valAx>
      <c:spPr>
        <a:solidFill>
          <a:srgbClr val="FFFFFF"/>
        </a:solidFill>
        <a:ln w="3175">
          <a:solidFill>
            <a:schemeClr val="tx1"/>
          </a:solidFill>
        </a:ln>
        <a:effectLst/>
      </c:spPr>
    </c:plotArea>
    <c:legend>
      <c:legendPos val="r"/>
      <c:layout>
        <c:manualLayout>
          <c:xMode val="edge"/>
          <c:yMode val="edge"/>
          <c:x val="9.375E-2"/>
          <c:y val="0.69191127150772824"/>
          <c:w val="0.72916666666666663"/>
          <c:h val="0.219186898512685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447664745031868E-2"/>
          <c:y val="9.2806651453163649E-2"/>
          <c:w val="0.90787729658792649"/>
          <c:h val="0.81206304569071741"/>
        </c:manualLayout>
      </c:layout>
      <c:lineChart>
        <c:grouping val="standard"/>
        <c:varyColors val="0"/>
        <c:ser>
          <c:idx val="3"/>
          <c:order val="0"/>
          <c:tx>
            <c:strRef>
              <c:f>'Figure 1.1.'!$B$31</c:f>
              <c:strCache>
                <c:ptCount val="1"/>
                <c:pt idx="0">
                  <c:v>Primary balance (percent of GDP)</c:v>
                </c:pt>
              </c:strCache>
            </c:strRef>
          </c:tx>
          <c:spPr>
            <a:ln w="28575" cap="rnd">
              <a:solidFill>
                <a:srgbClr val="C00000"/>
              </a:solidFill>
              <a:round/>
            </a:ln>
            <a:effectLst/>
          </c:spPr>
          <c:marker>
            <c:symbol val="none"/>
          </c:marker>
          <c:cat>
            <c:numRef>
              <c:f>'Figure 1.1.'!$C$28:$N$28</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1.1.'!$C$31:$N$31</c:f>
              <c:numCache>
                <c:formatCode>0.0</c:formatCode>
                <c:ptCount val="12"/>
                <c:pt idx="0">
                  <c:v>2.4698362595011729</c:v>
                </c:pt>
                <c:pt idx="1">
                  <c:v>2.0604977813027592</c:v>
                </c:pt>
                <c:pt idx="2">
                  <c:v>-2.1488562015639392</c:v>
                </c:pt>
                <c:pt idx="3">
                  <c:v>-0.58351132510052772</c:v>
                </c:pt>
                <c:pt idx="4">
                  <c:v>0.38048446874145986</c:v>
                </c:pt>
                <c:pt idx="5">
                  <c:v>0.22930219992571316</c:v>
                </c:pt>
                <c:pt idx="6">
                  <c:v>-0.23767857452994864</c:v>
                </c:pt>
                <c:pt idx="7">
                  <c:v>-0.99535183406849626</c:v>
                </c:pt>
                <c:pt idx="8">
                  <c:v>-2.6868410649892969</c:v>
                </c:pt>
                <c:pt idx="9">
                  <c:v>-3.0053554218467475</c:v>
                </c:pt>
                <c:pt idx="10">
                  <c:v>-2.3490773909043132</c:v>
                </c:pt>
                <c:pt idx="11">
                  <c:v>-1.9221949006683625</c:v>
                </c:pt>
              </c:numCache>
            </c:numRef>
          </c:val>
          <c:smooth val="0"/>
          <c:extLst>
            <c:ext xmlns:c16="http://schemas.microsoft.com/office/drawing/2014/chart" uri="{C3380CC4-5D6E-409C-BE32-E72D297353CC}">
              <c16:uniqueId val="{00000000-D52A-471D-87E3-C7E64168F43A}"/>
            </c:ext>
          </c:extLst>
        </c:ser>
        <c:dLbls>
          <c:showLegendKey val="0"/>
          <c:showVal val="0"/>
          <c:showCatName val="0"/>
          <c:showSerName val="0"/>
          <c:showPercent val="0"/>
          <c:showBubbleSize val="0"/>
        </c:dLbls>
        <c:marker val="1"/>
        <c:smooth val="0"/>
        <c:axId val="935562496"/>
        <c:axId val="938717200"/>
      </c:lineChart>
      <c:lineChart>
        <c:grouping val="standard"/>
        <c:varyColors val="0"/>
        <c:ser>
          <c:idx val="2"/>
          <c:order val="1"/>
          <c:tx>
            <c:strRef>
              <c:f>'Figure 1.1.'!$B$32</c:f>
              <c:strCache>
                <c:ptCount val="1"/>
                <c:pt idx="0">
                  <c:v>GDP growth rate (percent, RHS)</c:v>
                </c:pt>
              </c:strCache>
            </c:strRef>
          </c:tx>
          <c:spPr>
            <a:ln w="28575" cap="rnd">
              <a:solidFill>
                <a:srgbClr val="C00000"/>
              </a:solidFill>
              <a:prstDash val="sysDash"/>
              <a:round/>
            </a:ln>
            <a:effectLst/>
          </c:spPr>
          <c:marker>
            <c:symbol val="none"/>
          </c:marker>
          <c:cat>
            <c:numRef>
              <c:f>'Figure 1.1.'!$C$28:$N$28</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1.1.'!$C$32:$N$32</c:f>
              <c:numCache>
                <c:formatCode>0.0</c:formatCode>
                <c:ptCount val="12"/>
                <c:pt idx="0">
                  <c:v>8.6608303754624867</c:v>
                </c:pt>
                <c:pt idx="1">
                  <c:v>5.7196610971104285</c:v>
                </c:pt>
                <c:pt idx="2">
                  <c:v>2.6286226288976291</c:v>
                </c:pt>
                <c:pt idx="3">
                  <c:v>7.5625493338726892</c:v>
                </c:pt>
                <c:pt idx="4">
                  <c:v>6.5533607052705358</c:v>
                </c:pt>
                <c:pt idx="5">
                  <c:v>5.3803175484781161</c:v>
                </c:pt>
                <c:pt idx="6">
                  <c:v>5.0435256757816376</c:v>
                </c:pt>
                <c:pt idx="7">
                  <c:v>4.687636814506722</c:v>
                </c:pt>
                <c:pt idx="8">
                  <c:v>4.3219867183507104</c:v>
                </c:pt>
                <c:pt idx="9">
                  <c:v>4.6120881481509022</c:v>
                </c:pt>
                <c:pt idx="10">
                  <c:v>4.8984835480280422</c:v>
                </c:pt>
                <c:pt idx="11">
                  <c:v>4.6387364809762941</c:v>
                </c:pt>
              </c:numCache>
            </c:numRef>
          </c:val>
          <c:smooth val="0"/>
          <c:extLst>
            <c:ext xmlns:c16="http://schemas.microsoft.com/office/drawing/2014/chart" uri="{C3380CC4-5D6E-409C-BE32-E72D297353CC}">
              <c16:uniqueId val="{00000001-D52A-471D-87E3-C7E64168F43A}"/>
            </c:ext>
          </c:extLst>
        </c:ser>
        <c:dLbls>
          <c:showLegendKey val="0"/>
          <c:showVal val="0"/>
          <c:showCatName val="0"/>
          <c:showSerName val="0"/>
          <c:showPercent val="0"/>
          <c:showBubbleSize val="0"/>
        </c:dLbls>
        <c:marker val="1"/>
        <c:smooth val="0"/>
        <c:axId val="445225200"/>
        <c:axId val="2118362304"/>
      </c:lineChart>
      <c:catAx>
        <c:axId val="935562496"/>
        <c:scaling>
          <c:orientation val="minMax"/>
        </c:scaling>
        <c:delete val="0"/>
        <c:axPos val="b"/>
        <c:numFmt formatCode="General" sourceLinked="1"/>
        <c:majorTickMark val="none"/>
        <c:minorTickMark val="none"/>
        <c:tickLblPos val="low"/>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938717200"/>
        <c:crosses val="autoZero"/>
        <c:auto val="1"/>
        <c:lblAlgn val="ctr"/>
        <c:lblOffset val="100"/>
        <c:noMultiLvlLbl val="0"/>
      </c:catAx>
      <c:valAx>
        <c:axId val="938717200"/>
        <c:scaling>
          <c:orientation val="minMax"/>
          <c:max val="3"/>
          <c:min val="-6"/>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935562496"/>
        <c:crosses val="autoZero"/>
        <c:crossBetween val="between"/>
        <c:majorUnit val="1"/>
      </c:valAx>
      <c:valAx>
        <c:axId val="2118362304"/>
        <c:scaling>
          <c:orientation val="minMax"/>
          <c:max val="9"/>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Arial" panose="020B0604020202020204" pitchFamily="34" charset="0"/>
              </a:defRPr>
            </a:pPr>
            <a:endParaRPr lang="en-US"/>
          </a:p>
        </c:txPr>
        <c:crossAx val="445225200"/>
        <c:crosses val="max"/>
        <c:crossBetween val="between"/>
      </c:valAx>
      <c:catAx>
        <c:axId val="445225200"/>
        <c:scaling>
          <c:orientation val="minMax"/>
        </c:scaling>
        <c:delete val="1"/>
        <c:axPos val="b"/>
        <c:numFmt formatCode="General" sourceLinked="1"/>
        <c:majorTickMark val="out"/>
        <c:minorTickMark val="none"/>
        <c:tickLblPos val="nextTo"/>
        <c:crossAx val="2118362304"/>
        <c:crosses val="autoZero"/>
        <c:auto val="1"/>
        <c:lblAlgn val="ctr"/>
        <c:lblOffset val="100"/>
        <c:noMultiLvlLbl val="0"/>
      </c:catAx>
      <c:spPr>
        <a:noFill/>
        <a:ln>
          <a:solidFill>
            <a:schemeClr val="bg1">
              <a:lumMod val="65000"/>
            </a:schemeClr>
          </a:solidFill>
        </a:ln>
        <a:effectLst/>
      </c:spPr>
    </c:plotArea>
    <c:legend>
      <c:legendPos val="b"/>
      <c:layout>
        <c:manualLayout>
          <c:xMode val="edge"/>
          <c:yMode val="edge"/>
          <c:x val="0.13316856226305046"/>
          <c:y val="0.70629337999416753"/>
          <c:w val="0.78759915427238258"/>
          <c:h val="0.1546453047535724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02734033245846E-2"/>
          <c:y val="3.0363261883931174E-2"/>
          <c:w val="0.88220249881045576"/>
          <c:h val="0.86289904961256791"/>
        </c:manualLayout>
      </c:layout>
      <c:barChart>
        <c:barDir val="col"/>
        <c:grouping val="clustered"/>
        <c:varyColors val="0"/>
        <c:ser>
          <c:idx val="0"/>
          <c:order val="5"/>
          <c:tx>
            <c:strRef>
              <c:f>'Figure 1.10.'!$O$6</c:f>
              <c:strCache>
                <c:ptCount val="1"/>
                <c:pt idx="0">
                  <c:v>Total revenue</c:v>
                </c:pt>
              </c:strCache>
            </c:strRef>
          </c:tx>
          <c:spPr>
            <a:solidFill>
              <a:schemeClr val="bg1">
                <a:lumMod val="85000"/>
              </a:schemeClr>
            </a:solidFill>
            <a:ln>
              <a:noFill/>
            </a:ln>
            <a:effectLst/>
          </c:spPr>
          <c:invertIfNegative val="0"/>
          <c:cat>
            <c:numRef>
              <c:f>'Figure 1.10.'!$P$5:$AA$5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1.10.'!$P$6:$AA$6</c:f>
              <c:numCache>
                <c:formatCode>0.0</c:formatCode>
                <c:ptCount val="12"/>
                <c:pt idx="0">
                  <c:v>39.536177235873133</c:v>
                </c:pt>
                <c:pt idx="1">
                  <c:v>39.344505676205451</c:v>
                </c:pt>
                <c:pt idx="2">
                  <c:v>38.636870356830443</c:v>
                </c:pt>
                <c:pt idx="3">
                  <c:v>38.106071375531748</c:v>
                </c:pt>
                <c:pt idx="4">
                  <c:v>38.666473137167038</c:v>
                </c:pt>
                <c:pt idx="5">
                  <c:v>39.106766023158322</c:v>
                </c:pt>
                <c:pt idx="6">
                  <c:v>39.961966188697822</c:v>
                </c:pt>
                <c:pt idx="7">
                  <c:v>40.129564632359724</c:v>
                </c:pt>
                <c:pt idx="8">
                  <c:v>39.908864491059951</c:v>
                </c:pt>
                <c:pt idx="9">
                  <c:v>39.939238070810461</c:v>
                </c:pt>
                <c:pt idx="10">
                  <c:v>40.175299577272632</c:v>
                </c:pt>
                <c:pt idx="11">
                  <c:v>40.35987381363617</c:v>
                </c:pt>
              </c:numCache>
            </c:numRef>
          </c:val>
          <c:extLst>
            <c:ext xmlns:c16="http://schemas.microsoft.com/office/drawing/2014/chart" uri="{C3380CC4-5D6E-409C-BE32-E72D297353CC}">
              <c16:uniqueId val="{00000000-D099-416C-AB84-520201EF0058}"/>
            </c:ext>
          </c:extLst>
        </c:ser>
        <c:dLbls>
          <c:showLegendKey val="0"/>
          <c:showVal val="0"/>
          <c:showCatName val="0"/>
          <c:showSerName val="0"/>
          <c:showPercent val="0"/>
          <c:showBubbleSize val="0"/>
        </c:dLbls>
        <c:gapWidth val="50"/>
        <c:axId val="153684704"/>
        <c:axId val="1188846128"/>
      </c:barChart>
      <c:lineChart>
        <c:grouping val="standard"/>
        <c:varyColors val="0"/>
        <c:ser>
          <c:idx val="4"/>
          <c:order val="1"/>
          <c:tx>
            <c:strRef>
              <c:f>'Figure 1.10.'!$O$10</c:f>
              <c:strCache>
                <c:ptCount val="1"/>
                <c:pt idx="0">
                  <c:v>Non-interest expense </c:v>
                </c:pt>
              </c:strCache>
            </c:strRef>
          </c:tx>
          <c:spPr>
            <a:ln w="28575" cap="rnd">
              <a:solidFill>
                <a:schemeClr val="accent5"/>
              </a:solidFill>
              <a:round/>
            </a:ln>
            <a:effectLst/>
          </c:spPr>
          <c:marker>
            <c:symbol val="none"/>
          </c:marker>
          <c:cat>
            <c:numRef>
              <c:f>'Figure 1.10.'!$P$5:$AA$5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1.10.'!$P$10:$AA$10</c:f>
              <c:numCache>
                <c:formatCode>0.0</c:formatCode>
                <c:ptCount val="12"/>
                <c:pt idx="0">
                  <c:v>35.426334213975473</c:v>
                </c:pt>
                <c:pt idx="1">
                  <c:v>36.638253407534684</c:v>
                </c:pt>
                <c:pt idx="2">
                  <c:v>40.372066412734917</c:v>
                </c:pt>
                <c:pt idx="3">
                  <c:v>39.698573339399537</c:v>
                </c:pt>
                <c:pt idx="4">
                  <c:v>38.968621626833979</c:v>
                </c:pt>
                <c:pt idx="5">
                  <c:v>38.9853011520077</c:v>
                </c:pt>
                <c:pt idx="6">
                  <c:v>39.013358894763705</c:v>
                </c:pt>
                <c:pt idx="7">
                  <c:v>38.521014154051471</c:v>
                </c:pt>
                <c:pt idx="8">
                  <c:v>37.875482471363945</c:v>
                </c:pt>
                <c:pt idx="9">
                  <c:v>37.624425397135511</c:v>
                </c:pt>
                <c:pt idx="10">
                  <c:v>37.264322964139019</c:v>
                </c:pt>
                <c:pt idx="11">
                  <c:v>37.312144961997788</c:v>
                </c:pt>
              </c:numCache>
            </c:numRef>
          </c:val>
          <c:smooth val="0"/>
          <c:extLst>
            <c:ext xmlns:c16="http://schemas.microsoft.com/office/drawing/2014/chart" uri="{C3380CC4-5D6E-409C-BE32-E72D297353CC}">
              <c16:uniqueId val="{00000001-D099-416C-AB84-520201EF0058}"/>
            </c:ext>
          </c:extLst>
        </c:ser>
        <c:ser>
          <c:idx val="6"/>
          <c:order val="3"/>
          <c:tx>
            <c:strRef>
              <c:f>'Figure 1.10.'!$O$8</c:f>
              <c:strCache>
                <c:ptCount val="1"/>
                <c:pt idx="0">
                  <c:v>Total Expenditures</c:v>
                </c:pt>
              </c:strCache>
            </c:strRef>
          </c:tx>
          <c:spPr>
            <a:ln w="28575" cap="rnd">
              <a:solidFill>
                <a:schemeClr val="accent1"/>
              </a:solidFill>
              <a:round/>
            </a:ln>
            <a:effectLst/>
          </c:spPr>
          <c:marker>
            <c:symbol val="none"/>
          </c:marker>
          <c:cat>
            <c:numRef>
              <c:f>'Figure 1.10.'!$P$5:$AA$5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1.10.'!$P$8:$AA$8</c:f>
              <c:numCache>
                <c:formatCode>0.0</c:formatCode>
                <c:ptCount val="12"/>
                <c:pt idx="0">
                  <c:v>39.914464370466035</c:v>
                </c:pt>
                <c:pt idx="1">
                  <c:v>41.292120996437788</c:v>
                </c:pt>
                <c:pt idx="2">
                  <c:v>44.954259613564574</c:v>
                </c:pt>
                <c:pt idx="3">
                  <c:v>44.056943581992144</c:v>
                </c:pt>
                <c:pt idx="4">
                  <c:v>43.27385852941056</c:v>
                </c:pt>
                <c:pt idx="5">
                  <c:v>43.23293108147633</c:v>
                </c:pt>
                <c:pt idx="6">
                  <c:v>43.213944689769981</c:v>
                </c:pt>
                <c:pt idx="7">
                  <c:v>42.677908208691626</c:v>
                </c:pt>
                <c:pt idx="8">
                  <c:v>41.887053507256802</c:v>
                </c:pt>
                <c:pt idx="9">
                  <c:v>41.440507158097695</c:v>
                </c:pt>
                <c:pt idx="10">
                  <c:v>41.024073057030506</c:v>
                </c:pt>
                <c:pt idx="11">
                  <c:v>41.050852246671106</c:v>
                </c:pt>
              </c:numCache>
            </c:numRef>
          </c:val>
          <c:smooth val="0"/>
          <c:extLst>
            <c:ext xmlns:c16="http://schemas.microsoft.com/office/drawing/2014/chart" uri="{C3380CC4-5D6E-409C-BE32-E72D297353CC}">
              <c16:uniqueId val="{00000002-D099-416C-AB84-520201EF0058}"/>
            </c:ext>
          </c:extLst>
        </c:ser>
        <c:ser>
          <c:idx val="1"/>
          <c:order val="4"/>
          <c:tx>
            <c:strRef>
              <c:f>'Figure 1.10.'!$O$7</c:f>
              <c:strCache>
                <c:ptCount val="1"/>
                <c:pt idx="0">
                  <c:v>Tax revenue</c:v>
                </c:pt>
              </c:strCache>
            </c:strRef>
          </c:tx>
          <c:spPr>
            <a:ln w="28575" cap="rnd">
              <a:noFill/>
              <a:prstDash val="sysDash"/>
              <a:round/>
            </a:ln>
            <a:effectLst/>
          </c:spPr>
          <c:marker>
            <c:symbol val="dash"/>
            <c:size val="12"/>
            <c:spPr>
              <a:solidFill>
                <a:schemeClr val="bg1">
                  <a:lumMod val="65000"/>
                </a:schemeClr>
              </a:solidFill>
              <a:ln w="9525">
                <a:solidFill>
                  <a:schemeClr val="tx1"/>
                </a:solidFill>
              </a:ln>
              <a:effectLst/>
            </c:spPr>
          </c:marker>
          <c:cat>
            <c:numRef>
              <c:f>'Figure 1.10.'!$P$5:$AA$5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1.10.'!$P$7:$AA$7</c:f>
              <c:numCache>
                <c:formatCode>0.0</c:formatCode>
                <c:ptCount val="12"/>
                <c:pt idx="0">
                  <c:v>25.320923770792326</c:v>
                </c:pt>
                <c:pt idx="1">
                  <c:v>24.704038949109485</c:v>
                </c:pt>
                <c:pt idx="2">
                  <c:v>24.038152416318201</c:v>
                </c:pt>
                <c:pt idx="3">
                  <c:v>23.884990957172203</c:v>
                </c:pt>
                <c:pt idx="4">
                  <c:v>24.253406892593688</c:v>
                </c:pt>
                <c:pt idx="5">
                  <c:v>24.873483961137822</c:v>
                </c:pt>
                <c:pt idx="6">
                  <c:v>25.331017834017075</c:v>
                </c:pt>
                <c:pt idx="7">
                  <c:v>25.319776790921019</c:v>
                </c:pt>
                <c:pt idx="8">
                  <c:v>25.22856846657783</c:v>
                </c:pt>
                <c:pt idx="9">
                  <c:v>25.369805248215293</c:v>
                </c:pt>
                <c:pt idx="10">
                  <c:v>25.572688726103745</c:v>
                </c:pt>
                <c:pt idx="11">
                  <c:v>25.591736290309345</c:v>
                </c:pt>
              </c:numCache>
            </c:numRef>
          </c:val>
          <c:smooth val="0"/>
          <c:extLst>
            <c:ext xmlns:c16="http://schemas.microsoft.com/office/drawing/2014/chart" uri="{C3380CC4-5D6E-409C-BE32-E72D297353CC}">
              <c16:uniqueId val="{00000003-D099-416C-AB84-520201EF0058}"/>
            </c:ext>
          </c:extLst>
        </c:ser>
        <c:dLbls>
          <c:showLegendKey val="0"/>
          <c:showVal val="0"/>
          <c:showCatName val="0"/>
          <c:showSerName val="0"/>
          <c:showPercent val="0"/>
          <c:showBubbleSize val="0"/>
        </c:dLbls>
        <c:marker val="1"/>
        <c:smooth val="0"/>
        <c:axId val="153684704"/>
        <c:axId val="1188846128"/>
      </c:lineChart>
      <c:lineChart>
        <c:grouping val="standard"/>
        <c:varyColors val="0"/>
        <c:ser>
          <c:idx val="3"/>
          <c:order val="0"/>
          <c:tx>
            <c:strRef>
              <c:f>'Figure 1.10.'!$O$9</c:f>
              <c:strCache>
                <c:ptCount val="1"/>
                <c:pt idx="0">
                  <c:v>Interest expense (RHS)</c:v>
                </c:pt>
              </c:strCache>
            </c:strRef>
          </c:tx>
          <c:spPr>
            <a:ln w="28575" cap="rnd">
              <a:solidFill>
                <a:schemeClr val="accent2"/>
              </a:solidFill>
              <a:round/>
            </a:ln>
            <a:effectLst/>
          </c:spPr>
          <c:marker>
            <c:symbol val="none"/>
          </c:marker>
          <c:cat>
            <c:numRef>
              <c:f>'Figure 1.10.'!$P$5:$AA$5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1.10.'!$P$9:$AA$9</c:f>
              <c:numCache>
                <c:formatCode>0.0</c:formatCode>
                <c:ptCount val="12"/>
                <c:pt idx="0">
                  <c:v>2.5003573645716246</c:v>
                </c:pt>
                <c:pt idx="1">
                  <c:v>2.5348379213422709</c:v>
                </c:pt>
                <c:pt idx="2">
                  <c:v>2.4416018205349657</c:v>
                </c:pt>
                <c:pt idx="3">
                  <c:v>2.4613001606490874</c:v>
                </c:pt>
                <c:pt idx="4">
                  <c:v>2.5949614076485865</c:v>
                </c:pt>
                <c:pt idx="5">
                  <c:v>2.5438745770642983</c:v>
                </c:pt>
                <c:pt idx="6">
                  <c:v>2.4234104635536946</c:v>
                </c:pt>
                <c:pt idx="7">
                  <c:v>2.287712261109256</c:v>
                </c:pt>
                <c:pt idx="8">
                  <c:v>2.0863140474314625</c:v>
                </c:pt>
                <c:pt idx="9">
                  <c:v>1.9734306871505027</c:v>
                </c:pt>
                <c:pt idx="10">
                  <c:v>1.87859256748461</c:v>
                </c:pt>
                <c:pt idx="11">
                  <c:v>1.7974670160301836</c:v>
                </c:pt>
              </c:numCache>
            </c:numRef>
          </c:val>
          <c:smooth val="0"/>
          <c:extLst>
            <c:ext xmlns:c16="http://schemas.microsoft.com/office/drawing/2014/chart" uri="{C3380CC4-5D6E-409C-BE32-E72D297353CC}">
              <c16:uniqueId val="{00000004-D099-416C-AB84-520201EF0058}"/>
            </c:ext>
          </c:extLst>
        </c:ser>
        <c:ser>
          <c:idx val="5"/>
          <c:order val="2"/>
          <c:tx>
            <c:strRef>
              <c:f>'Figure 1.10.'!$O$11</c:f>
              <c:strCache>
                <c:ptCount val="1"/>
                <c:pt idx="0">
                  <c:v>Net acquisition of nonfinancial assets (net investment, RHS)</c:v>
                </c:pt>
              </c:strCache>
            </c:strRef>
          </c:tx>
          <c:spPr>
            <a:ln w="28575" cap="rnd">
              <a:solidFill>
                <a:schemeClr val="accent3">
                  <a:lumMod val="75000"/>
                </a:schemeClr>
              </a:solidFill>
              <a:round/>
            </a:ln>
            <a:effectLst/>
          </c:spPr>
          <c:marker>
            <c:symbol val="none"/>
          </c:marker>
          <c:cat>
            <c:numRef>
              <c:f>'Figure 1.10.'!$P$5:$AA$5</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1.10.'!$P$11:$AA$11</c:f>
              <c:numCache>
                <c:formatCode>0.0</c:formatCode>
                <c:ptCount val="12"/>
                <c:pt idx="0">
                  <c:v>1.0023975745191793</c:v>
                </c:pt>
                <c:pt idx="1">
                  <c:v>1.1513759762923839</c:v>
                </c:pt>
                <c:pt idx="2">
                  <c:v>1.2755979127922898</c:v>
                </c:pt>
                <c:pt idx="3">
                  <c:v>1.0995485898035608</c:v>
                </c:pt>
                <c:pt idx="4">
                  <c:v>0.90654912302342927</c:v>
                </c:pt>
                <c:pt idx="5">
                  <c:v>0.91949431611584809</c:v>
                </c:pt>
                <c:pt idx="6">
                  <c:v>0.88719995867187895</c:v>
                </c:pt>
                <c:pt idx="7">
                  <c:v>0.88494242471281814</c:v>
                </c:pt>
                <c:pt idx="8">
                  <c:v>0.90482643021213527</c:v>
                </c:pt>
                <c:pt idx="9">
                  <c:v>0.80075606355574624</c:v>
                </c:pt>
                <c:pt idx="10">
                  <c:v>0.84824603493497153</c:v>
                </c:pt>
                <c:pt idx="11">
                  <c:v>0.86716585315437655</c:v>
                </c:pt>
              </c:numCache>
            </c:numRef>
          </c:val>
          <c:smooth val="0"/>
          <c:extLst>
            <c:ext xmlns:c16="http://schemas.microsoft.com/office/drawing/2014/chart" uri="{C3380CC4-5D6E-409C-BE32-E72D297353CC}">
              <c16:uniqueId val="{00000005-D099-416C-AB84-520201EF0058}"/>
            </c:ext>
          </c:extLst>
        </c:ser>
        <c:dLbls>
          <c:showLegendKey val="0"/>
          <c:showVal val="0"/>
          <c:showCatName val="0"/>
          <c:showSerName val="0"/>
          <c:showPercent val="0"/>
          <c:showBubbleSize val="0"/>
        </c:dLbls>
        <c:marker val="1"/>
        <c:smooth val="0"/>
        <c:axId val="1388843344"/>
        <c:axId val="1406407120"/>
      </c:lineChart>
      <c:catAx>
        <c:axId val="153684704"/>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HelveticaNeueLT Std Cn" panose="020B0506030502030204" pitchFamily="34" charset="0"/>
                <a:ea typeface="+mn-ea"/>
                <a:cs typeface="+mn-cs"/>
              </a:defRPr>
            </a:pPr>
            <a:endParaRPr lang="en-US"/>
          </a:p>
        </c:txPr>
        <c:crossAx val="1188846128"/>
        <c:crosses val="autoZero"/>
        <c:auto val="1"/>
        <c:lblAlgn val="ctr"/>
        <c:lblOffset val="100"/>
        <c:noMultiLvlLbl val="0"/>
      </c:catAx>
      <c:valAx>
        <c:axId val="1188846128"/>
        <c:scaling>
          <c:orientation val="minMax"/>
          <c:max val="50"/>
          <c:min val="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Cn" panose="020B0506030502030204" pitchFamily="34" charset="0"/>
                <a:ea typeface="+mn-ea"/>
                <a:cs typeface="+mn-cs"/>
              </a:defRPr>
            </a:pPr>
            <a:endParaRPr lang="en-US"/>
          </a:p>
        </c:txPr>
        <c:crossAx val="153684704"/>
        <c:crosses val="autoZero"/>
        <c:crossBetween val="between"/>
        <c:majorUnit val="10"/>
      </c:valAx>
      <c:valAx>
        <c:axId val="1406407120"/>
        <c:scaling>
          <c:orientation val="minMax"/>
          <c:max val="15"/>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43344"/>
        <c:crosses val="max"/>
        <c:crossBetween val="between"/>
        <c:majorUnit val="3"/>
      </c:valAx>
      <c:catAx>
        <c:axId val="1388843344"/>
        <c:scaling>
          <c:orientation val="minMax"/>
        </c:scaling>
        <c:delete val="1"/>
        <c:axPos val="b"/>
        <c:numFmt formatCode="General" sourceLinked="1"/>
        <c:majorTickMark val="out"/>
        <c:minorTickMark val="none"/>
        <c:tickLblPos val="nextTo"/>
        <c:crossAx val="1406407120"/>
        <c:crosses val="autoZero"/>
        <c:auto val="1"/>
        <c:lblAlgn val="ctr"/>
        <c:lblOffset val="100"/>
        <c:noMultiLvlLbl val="0"/>
      </c:cat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02529892096821"/>
          <c:y val="4.7453703703703706E-2"/>
          <c:w val="0.80919692330125403"/>
          <c:h val="0.82338582677165351"/>
        </c:manualLayout>
      </c:layout>
      <c:bubbleChart>
        <c:varyColors val="0"/>
        <c:ser>
          <c:idx val="0"/>
          <c:order val="0"/>
          <c:tx>
            <c:strRef>
              <c:f>'Figure 1.11.'!$O$7:$O$17</c:f>
              <c:strCache>
                <c:ptCount val="11"/>
                <c:pt idx="0">
                  <c:v>AUS</c:v>
                </c:pt>
                <c:pt idx="1">
                  <c:v>CAN</c:v>
                </c:pt>
                <c:pt idx="3">
                  <c:v>FRA</c:v>
                </c:pt>
                <c:pt idx="4">
                  <c:v>DEU</c:v>
                </c:pt>
                <c:pt idx="5">
                  <c:v>ITA</c:v>
                </c:pt>
                <c:pt idx="6">
                  <c:v>JPN</c:v>
                </c:pt>
                <c:pt idx="7">
                  <c:v>KOR</c:v>
                </c:pt>
                <c:pt idx="8">
                  <c:v>ESP</c:v>
                </c:pt>
                <c:pt idx="9">
                  <c:v>GBR</c:v>
                </c:pt>
                <c:pt idx="10">
                  <c:v>USA</c:v>
                </c:pt>
              </c:strCache>
            </c:strRef>
          </c:tx>
          <c:spPr>
            <a:solidFill>
              <a:srgbClr val="0070C0"/>
            </a:solidFill>
            <a:ln w="9525">
              <a:solidFill>
                <a:schemeClr val="bg1">
                  <a:lumMod val="50000"/>
                </a:schemeClr>
              </a:solidFill>
            </a:ln>
            <a:effectLst/>
          </c:spPr>
          <c:invertIfNegative val="0"/>
          <c:dLbls>
            <c:dLbl>
              <c:idx val="0"/>
              <c:layout>
                <c:manualLayout>
                  <c:x val="-0.12265666010498694"/>
                  <c:y val="4.6296296296295869E-3"/>
                </c:manualLayout>
              </c:layout>
              <c:tx>
                <c:rich>
                  <a:bodyPr/>
                  <a:lstStyle/>
                  <a:p>
                    <a:fld id="{D521BB2C-BB6B-4E71-A51F-CB20BC992BE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9CF-4CEC-92A2-460A893B4227}"/>
                </c:ext>
              </c:extLst>
            </c:dLbl>
            <c:dLbl>
              <c:idx val="1"/>
              <c:layout>
                <c:manualLayout>
                  <c:x val="-0.13499152449693788"/>
                  <c:y val="-9.2592592592592587E-3"/>
                </c:manualLayout>
              </c:layout>
              <c:tx>
                <c:rich>
                  <a:bodyPr/>
                  <a:lstStyle/>
                  <a:p>
                    <a:fld id="{E08DC1C6-9A1B-44AB-A948-777042CE5AC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9CF-4CEC-92A2-460A893B4227}"/>
                </c:ext>
              </c:extLst>
            </c:dLbl>
            <c:dLbl>
              <c:idx val="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CF-4CEC-92A2-460A893B4227}"/>
                </c:ext>
              </c:extLst>
            </c:dLbl>
            <c:dLbl>
              <c:idx val="3"/>
              <c:layout>
                <c:manualLayout>
                  <c:x val="-1.8364501312336086E-2"/>
                  <c:y val="6.4814814814814811E-2"/>
                </c:manualLayout>
              </c:layout>
              <c:tx>
                <c:rich>
                  <a:bodyPr/>
                  <a:lstStyle/>
                  <a:p>
                    <a:fld id="{A4F36404-C0C9-41A8-B69B-3C8FF345A4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9CF-4CEC-92A2-460A893B4227}"/>
                </c:ext>
              </c:extLst>
            </c:dLbl>
            <c:dLbl>
              <c:idx val="4"/>
              <c:layout>
                <c:manualLayout>
                  <c:x val="-9.9011646981627302E-2"/>
                  <c:y val="-3.472222222222307E-3"/>
                </c:manualLayout>
              </c:layout>
              <c:tx>
                <c:rich>
                  <a:bodyPr/>
                  <a:lstStyle/>
                  <a:p>
                    <a:fld id="{37F03DBB-6A33-41BF-A58D-28C8FF96215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9CF-4CEC-92A2-460A893B4227}"/>
                </c:ext>
              </c:extLst>
            </c:dLbl>
            <c:dLbl>
              <c:idx val="5"/>
              <c:layout>
                <c:manualLayout>
                  <c:x val="-0.10684930008748907"/>
                  <c:y val="2.3148148148148147E-3"/>
                </c:manualLayout>
              </c:layout>
              <c:tx>
                <c:rich>
                  <a:bodyPr/>
                  <a:lstStyle/>
                  <a:p>
                    <a:fld id="{B169B20A-233C-45AE-895F-9DC2A675EAC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9CF-4CEC-92A2-460A893B4227}"/>
                </c:ext>
              </c:extLst>
            </c:dLbl>
            <c:dLbl>
              <c:idx val="6"/>
              <c:tx>
                <c:rich>
                  <a:bodyPr/>
                  <a:lstStyle/>
                  <a:p>
                    <a:fld id="{1AA10A63-9A7E-4F34-9420-537CA1586E9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9CF-4CEC-92A2-460A893B4227}"/>
                </c:ext>
              </c:extLst>
            </c:dLbl>
            <c:dLbl>
              <c:idx val="7"/>
              <c:tx>
                <c:rich>
                  <a:bodyPr/>
                  <a:lstStyle/>
                  <a:p>
                    <a:fld id="{141654F0-6C79-4BF6-AD96-E5539D8D87D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9CF-4CEC-92A2-460A893B4227}"/>
                </c:ext>
              </c:extLst>
            </c:dLbl>
            <c:dLbl>
              <c:idx val="8"/>
              <c:layout>
                <c:manualLayout>
                  <c:x val="-0.10314003718285221"/>
                  <c:y val="1.2731481481481396E-2"/>
                </c:manualLayout>
              </c:layout>
              <c:tx>
                <c:rich>
                  <a:bodyPr/>
                  <a:lstStyle/>
                  <a:p>
                    <a:fld id="{7FCC90F3-620C-42D4-A138-C5D94B7AB6E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9CF-4CEC-92A2-460A893B4227}"/>
                </c:ext>
              </c:extLst>
            </c:dLbl>
            <c:dLbl>
              <c:idx val="9"/>
              <c:tx>
                <c:rich>
                  <a:bodyPr/>
                  <a:lstStyle/>
                  <a:p>
                    <a:fld id="{98DFCDF4-CB7C-48AF-A025-96BCD3A3E27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CF-4CEC-92A2-460A893B4227}"/>
                </c:ext>
              </c:extLst>
            </c:dLbl>
            <c:dLbl>
              <c:idx val="10"/>
              <c:tx>
                <c:rich>
                  <a:bodyPr/>
                  <a:lstStyle/>
                  <a:p>
                    <a:fld id="{0F87F3B6-A805-4C41-B0E3-5A555B3BDD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CF-4CEC-92A2-460A893B4227}"/>
                </c:ext>
              </c:extLst>
            </c:dLbl>
            <c:spPr>
              <a:solidFill>
                <a:srgbClr val="0070C0"/>
              </a:soli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HelveticaNeueLT Std Cn" panose="020B050603050203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xVal>
            <c:numRef>
              <c:f>'Figure 1.11.'!$Q$7:$Q$17</c:f>
              <c:numCache>
                <c:formatCode>0.0</c:formatCode>
                <c:ptCount val="11"/>
                <c:pt idx="0">
                  <c:v>-0.23845475413491785</c:v>
                </c:pt>
                <c:pt idx="1">
                  <c:v>-0.18583186038149788</c:v>
                </c:pt>
                <c:pt idx="3">
                  <c:v>-3.2920577810469087E-2</c:v>
                </c:pt>
                <c:pt idx="4">
                  <c:v>-0.67728611900364877</c:v>
                </c:pt>
                <c:pt idx="5">
                  <c:v>-0.32230286929322527</c:v>
                </c:pt>
                <c:pt idx="6">
                  <c:v>9.4807704572442475E-2</c:v>
                </c:pt>
                <c:pt idx="7">
                  <c:v>-0.67077744779061632</c:v>
                </c:pt>
                <c:pt idx="8">
                  <c:v>-7.3512461130119666E-2</c:v>
                </c:pt>
                <c:pt idx="9">
                  <c:v>0.12675664752404359</c:v>
                </c:pt>
                <c:pt idx="10">
                  <c:v>-0.35675505582879019</c:v>
                </c:pt>
              </c:numCache>
            </c:numRef>
          </c:xVal>
          <c:yVal>
            <c:numRef>
              <c:f>'Figure 1.11.'!$R$7:$R$17</c:f>
              <c:numCache>
                <c:formatCode>0.0</c:formatCode>
                <c:ptCount val="11"/>
                <c:pt idx="0">
                  <c:v>1.111418741285308</c:v>
                </c:pt>
                <c:pt idx="1">
                  <c:v>0.32747480240591592</c:v>
                </c:pt>
                <c:pt idx="3">
                  <c:v>-4.724499905678603E-2</c:v>
                </c:pt>
                <c:pt idx="4">
                  <c:v>-6.7094309073952418E-2</c:v>
                </c:pt>
                <c:pt idx="5">
                  <c:v>-1.245459754124236</c:v>
                </c:pt>
                <c:pt idx="6">
                  <c:v>0.57157646144885588</c:v>
                </c:pt>
                <c:pt idx="7">
                  <c:v>-1.0292932825146344</c:v>
                </c:pt>
                <c:pt idx="8">
                  <c:v>-0.16534417948604069</c:v>
                </c:pt>
                <c:pt idx="9">
                  <c:v>0.27032255782115039</c:v>
                </c:pt>
                <c:pt idx="10">
                  <c:v>1.6054673431688675</c:v>
                </c:pt>
              </c:numCache>
            </c:numRef>
          </c:yVal>
          <c:bubbleSize>
            <c:numRef>
              <c:f>'Figure 1.11.'!$P$7:$P$17</c:f>
              <c:numCache>
                <c:formatCode>0.0</c:formatCode>
                <c:ptCount val="11"/>
                <c:pt idx="0">
                  <c:v>40.696848259461078</c:v>
                </c:pt>
                <c:pt idx="1">
                  <c:v>90.630428180522642</c:v>
                </c:pt>
                <c:pt idx="3">
                  <c:v>98.594192881500263</c:v>
                </c:pt>
                <c:pt idx="4">
                  <c:v>59.753957471943295</c:v>
                </c:pt>
                <c:pt idx="5">
                  <c:v>132.08462731812614</c:v>
                </c:pt>
                <c:pt idx="6">
                  <c:v>237.11537963430769</c:v>
                </c:pt>
                <c:pt idx="7">
                  <c:v>40.710995490074474</c:v>
                </c:pt>
                <c:pt idx="8">
                  <c:v>97.016066791618556</c:v>
                </c:pt>
                <c:pt idx="9">
                  <c:v>86.857083838169657</c:v>
                </c:pt>
                <c:pt idx="10">
                  <c:v>105.7366166704859</c:v>
                </c:pt>
              </c:numCache>
            </c:numRef>
          </c:bubbleSize>
          <c:bubble3D val="0"/>
          <c:extLst>
            <c:ext xmlns:c15="http://schemas.microsoft.com/office/drawing/2012/chart" uri="{02D57815-91ED-43cb-92C2-25804820EDAC}">
              <c15:datalabelsRange>
                <c15:f>{"AUS","CAN","","FRA","DEU","ITA","JPN","KOR","ESP","GBR","USA"}</c15:f>
                <c15:dlblRangeCache>
                  <c:ptCount val="11"/>
                  <c:pt idx="0">
                    <c:v>AUS</c:v>
                  </c:pt>
                  <c:pt idx="1">
                    <c:v>CAN</c:v>
                  </c:pt>
                  <c:pt idx="3">
                    <c:v>FRA</c:v>
                  </c:pt>
                  <c:pt idx="4">
                    <c:v>DEU</c:v>
                  </c:pt>
                  <c:pt idx="5">
                    <c:v>ITA</c:v>
                  </c:pt>
                  <c:pt idx="6">
                    <c:v>JPN</c:v>
                  </c:pt>
                  <c:pt idx="7">
                    <c:v>KOR</c:v>
                  </c:pt>
                  <c:pt idx="8">
                    <c:v>ESP</c:v>
                  </c:pt>
                  <c:pt idx="9">
                    <c:v>GBR</c:v>
                  </c:pt>
                  <c:pt idx="10">
                    <c:v>USA</c:v>
                  </c:pt>
                </c15:dlblRangeCache>
              </c15:datalabelsRange>
            </c:ext>
            <c:ext xmlns:c16="http://schemas.microsoft.com/office/drawing/2014/chart" uri="{C3380CC4-5D6E-409C-BE32-E72D297353CC}">
              <c16:uniqueId val="{0000000B-F9CF-4CEC-92A2-460A893B4227}"/>
            </c:ext>
          </c:extLst>
        </c:ser>
        <c:dLbls>
          <c:showLegendKey val="0"/>
          <c:showVal val="0"/>
          <c:showCatName val="0"/>
          <c:showSerName val="0"/>
          <c:showPercent val="0"/>
          <c:showBubbleSize val="0"/>
        </c:dLbls>
        <c:bubbleScale val="100"/>
        <c:showNegBubbles val="0"/>
        <c:axId val="138591135"/>
        <c:axId val="130191247"/>
      </c:bubbleChart>
      <c:valAx>
        <c:axId val="138591135"/>
        <c:scaling>
          <c:orientation val="minMax"/>
          <c:max val="1.5"/>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r>
                  <a:rPr lang="en-US" sz="800">
                    <a:solidFill>
                      <a:schemeClr val="tx1"/>
                    </a:solidFill>
                    <a:latin typeface="HelveticaNeueLT Std Cn" panose="020B0506030502030204" pitchFamily="34" charset="0"/>
                  </a:rPr>
                  <a:t>Change in structural primary balance</a:t>
                </a:r>
                <a:r>
                  <a:rPr lang="en-US" sz="800" baseline="0">
                    <a:solidFill>
                      <a:schemeClr val="tx1"/>
                    </a:solidFill>
                    <a:latin typeface="HelveticaNeueLT Std Cn" panose="020B0506030502030204" pitchFamily="34" charset="0"/>
                  </a:rPr>
                  <a:t>, 2018-19</a:t>
                </a:r>
                <a:endParaRPr lang="en-US" sz="800">
                  <a:solidFill>
                    <a:schemeClr val="tx1"/>
                  </a:solidFill>
                  <a:latin typeface="HelveticaNeueLT Std Cn" panose="020B0506030502030204" pitchFamily="34" charset="0"/>
                </a:endParaRP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HelveticaNeueLT Std Cn" panose="020B0506030502030204" pitchFamily="34" charset="0"/>
                <a:ea typeface="+mn-ea"/>
                <a:cs typeface="+mn-cs"/>
              </a:defRPr>
            </a:pPr>
            <a:endParaRPr lang="en-US"/>
          </a:p>
        </c:txPr>
        <c:crossAx val="130191247"/>
        <c:crosses val="autoZero"/>
        <c:crossBetween val="midCat"/>
      </c:valAx>
      <c:valAx>
        <c:axId val="130191247"/>
        <c:scaling>
          <c:orientation val="minMax"/>
          <c:max val="2.5"/>
          <c:min val="-2"/>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r>
                  <a:rPr lang="en-US" sz="800">
                    <a:solidFill>
                      <a:schemeClr val="tx1"/>
                    </a:solidFill>
                    <a:latin typeface="HelveticaNeueLT Std Cn" panose="020B0506030502030204" pitchFamily="34" charset="0"/>
                  </a:rPr>
                  <a:t>Change in structural primary balance</a:t>
                </a:r>
              </a:p>
              <a:p>
                <a:pPr>
                  <a:defRPr sz="800">
                    <a:solidFill>
                      <a:schemeClr val="tx1"/>
                    </a:solidFill>
                    <a:latin typeface="HelveticaNeueLT Std Cn" panose="020B0506030502030204" pitchFamily="34" charset="0"/>
                  </a:defRPr>
                </a:pPr>
                <a:r>
                  <a:rPr lang="en-US" sz="800" baseline="0">
                    <a:solidFill>
                      <a:schemeClr val="tx1"/>
                    </a:solidFill>
                    <a:latin typeface="HelveticaNeueLT Std Cn" panose="020B0506030502030204" pitchFamily="34" charset="0"/>
                  </a:rPr>
                  <a:t> 2019-24</a:t>
                </a:r>
                <a:endParaRPr lang="en-US" sz="800">
                  <a:solidFill>
                    <a:schemeClr val="tx1"/>
                  </a:solidFill>
                  <a:latin typeface="HelveticaNeueLT Std Cn" panose="020B0506030502030204" pitchFamily="34" charset="0"/>
                </a:endParaRPr>
              </a:p>
            </c:rich>
          </c:tx>
          <c:layout>
            <c:manualLayout>
              <c:xMode val="edge"/>
              <c:yMode val="edge"/>
              <c:x val="0"/>
              <c:y val="0.11940106445027705"/>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crossAx val="138591135"/>
        <c:crosses val="autoZero"/>
        <c:crossBetween val="midCat"/>
      </c:valAx>
      <c:spPr>
        <a:noFill/>
        <a:ln>
          <a:solidFill>
            <a:schemeClr val="bg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50802999520321"/>
          <c:y val="4.1884809079659191E-2"/>
          <c:w val="0.81906133658579594"/>
          <c:h val="0.84578584953056402"/>
        </c:manualLayout>
      </c:layout>
      <c:scatterChart>
        <c:scatterStyle val="lineMarker"/>
        <c:varyColors val="0"/>
        <c:ser>
          <c:idx val="0"/>
          <c:order val="0"/>
          <c:tx>
            <c:v>G20 + AEs</c:v>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1.7569444444444443E-2"/>
                  <c:y val="-6.9098133566638355E-3"/>
                </c:manualLayout>
              </c:layout>
              <c:tx>
                <c:rich>
                  <a:bodyPr/>
                  <a:lstStyle/>
                  <a:p>
                    <a:fld id="{B55EFAC8-A388-424E-AAA6-8E4D080D66F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270-491C-A823-33C6D8BB5725}"/>
                </c:ext>
              </c:extLst>
            </c:dLbl>
            <c:dLbl>
              <c:idx val="1"/>
              <c:tx>
                <c:rich>
                  <a:bodyPr/>
                  <a:lstStyle/>
                  <a:p>
                    <a:fld id="{C5679570-2F30-4D83-83EF-9400BD189D3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270-491C-A823-33C6D8BB5725}"/>
                </c:ext>
              </c:extLst>
            </c:dLbl>
            <c:dLbl>
              <c:idx val="2"/>
              <c:layout>
                <c:manualLayout>
                  <c:x val="-5.0746664479440068E-2"/>
                  <c:y val="-4.394685039370079E-2"/>
                </c:manualLayout>
              </c:layout>
              <c:tx>
                <c:rich>
                  <a:bodyPr/>
                  <a:lstStyle/>
                  <a:p>
                    <a:fld id="{F81CF3C9-48B9-48FF-BEAB-598588AA45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270-491C-A823-33C6D8BB5725}"/>
                </c:ext>
              </c:extLst>
            </c:dLbl>
            <c:dLbl>
              <c:idx val="3"/>
              <c:layout>
                <c:manualLayout>
                  <c:x val="-0.10717189388214808"/>
                  <c:y val="-3.0215327494867005E-2"/>
                </c:manualLayout>
              </c:layout>
              <c:tx>
                <c:rich>
                  <a:bodyPr/>
                  <a:lstStyle/>
                  <a:p>
                    <a:fld id="{0FBA5C14-57D0-4FEC-BF4A-F6200C61914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270-491C-A823-33C6D8BB5725}"/>
                </c:ext>
              </c:extLst>
            </c:dLbl>
            <c:dLbl>
              <c:idx val="4"/>
              <c:layout>
                <c:manualLayout>
                  <c:x val="-1.1370664140374086E-2"/>
                  <c:y val="-2.2921214417608768E-3"/>
                </c:manualLayout>
              </c:layout>
              <c:tx>
                <c:rich>
                  <a:bodyPr/>
                  <a:lstStyle/>
                  <a:p>
                    <a:fld id="{A1F27118-4F8A-4475-9B59-19EEF401FEA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E270-491C-A823-33C6D8BB5725}"/>
                </c:ext>
              </c:extLst>
            </c:dLbl>
            <c:dLbl>
              <c:idx val="5"/>
              <c:layout>
                <c:manualLayout>
                  <c:x val="-1.0989720034995626E-2"/>
                  <c:y val="-1.616907261592301E-2"/>
                </c:manualLayout>
              </c:layout>
              <c:tx>
                <c:rich>
                  <a:bodyPr/>
                  <a:lstStyle/>
                  <a:p>
                    <a:fld id="{6F4C8994-357E-4C3D-87E9-30CBE4A01D4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E270-491C-A823-33C6D8BB5725}"/>
                </c:ext>
              </c:extLst>
            </c:dLbl>
            <c:dLbl>
              <c:idx val="6"/>
              <c:layout>
                <c:manualLayout>
                  <c:x val="-5.9930555555555681E-2"/>
                  <c:y val="4.8645742198891805E-2"/>
                </c:manualLayout>
              </c:layout>
              <c:tx>
                <c:rich>
                  <a:bodyPr/>
                  <a:lstStyle/>
                  <a:p>
                    <a:fld id="{D8932C00-844D-47DB-86EE-128446310EA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E270-491C-A823-33C6D8BB5725}"/>
                </c:ext>
              </c:extLst>
            </c:dLbl>
            <c:dLbl>
              <c:idx val="7"/>
              <c:tx>
                <c:rich>
                  <a:bodyPr/>
                  <a:lstStyle/>
                  <a:p>
                    <a:fld id="{151F96A6-01FA-4BE0-9006-12AC4B9B6FB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270-491C-A823-33C6D8BB5725}"/>
                </c:ext>
              </c:extLst>
            </c:dLbl>
            <c:dLbl>
              <c:idx val="8"/>
              <c:layout>
                <c:manualLayout>
                  <c:x val="-5.6354166666666795E-2"/>
                  <c:y val="5.3275371828521434E-2"/>
                </c:manualLayout>
              </c:layout>
              <c:tx>
                <c:rich>
                  <a:bodyPr/>
                  <a:lstStyle/>
                  <a:p>
                    <a:fld id="{BE89F51A-7219-4677-AD13-9D30C9E6DEE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E270-491C-A823-33C6D8BB5725}"/>
                </c:ext>
              </c:extLst>
            </c:dLbl>
            <c:dLbl>
              <c:idx val="9"/>
              <c:layout>
                <c:manualLayout>
                  <c:x val="-2.5901957567804151E-2"/>
                  <c:y val="3.9519903762029726E-2"/>
                </c:manualLayout>
              </c:layout>
              <c:tx>
                <c:rich>
                  <a:bodyPr/>
                  <a:lstStyle/>
                  <a:p>
                    <a:fld id="{142DC8FE-A38C-4E4A-82C7-36636E83ECC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E270-491C-A823-33C6D8BB5725}"/>
                </c:ext>
              </c:extLst>
            </c:dLbl>
            <c:dLbl>
              <c:idx val="10"/>
              <c:layout>
                <c:manualLayout>
                  <c:x val="-8.7465277777777781E-2"/>
                  <c:y val="-3.005796150481194E-2"/>
                </c:manualLayout>
              </c:layout>
              <c:tx>
                <c:rich>
                  <a:bodyPr/>
                  <a:lstStyle/>
                  <a:p>
                    <a:fld id="{8131553A-B607-4A96-98D5-11BE6912C24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E270-491C-A823-33C6D8BB57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'Figure 1.12.'!$P$5:$P$15</c:f>
              <c:numCache>
                <c:formatCode>0.0</c:formatCode>
                <c:ptCount val="11"/>
                <c:pt idx="0">
                  <c:v>-4.724068484845894</c:v>
                </c:pt>
                <c:pt idx="1">
                  <c:v>-15.966761987461908</c:v>
                </c:pt>
                <c:pt idx="2">
                  <c:v>-2.9710547238067164</c:v>
                </c:pt>
                <c:pt idx="3">
                  <c:v>-13.231393328123133</c:v>
                </c:pt>
                <c:pt idx="4">
                  <c:v>5.0868574709000427</c:v>
                </c:pt>
                <c:pt idx="5">
                  <c:v>0.76457949006370995</c:v>
                </c:pt>
                <c:pt idx="6">
                  <c:v>1.8762860400995649</c:v>
                </c:pt>
                <c:pt idx="7">
                  <c:v>-3.680601017295615</c:v>
                </c:pt>
                <c:pt idx="8">
                  <c:v>-5.3361099007006629</c:v>
                </c:pt>
                <c:pt idx="9">
                  <c:v>3.6461197282528843</c:v>
                </c:pt>
                <c:pt idx="10">
                  <c:v>-3.5782448524952102</c:v>
                </c:pt>
              </c:numCache>
            </c:numRef>
          </c:xVal>
          <c:yVal>
            <c:numRef>
              <c:f>'Figure 1.12.'!$Q$5:$Q$15</c:f>
              <c:numCache>
                <c:formatCode>0.0</c:formatCode>
                <c:ptCount val="11"/>
                <c:pt idx="0">
                  <c:v>-8.654415791411707E-2</c:v>
                </c:pt>
                <c:pt idx="1">
                  <c:v>0.40727891752642575</c:v>
                </c:pt>
                <c:pt idx="2">
                  <c:v>7.0695572837310205E-2</c:v>
                </c:pt>
                <c:pt idx="3">
                  <c:v>-0.16764868038529623</c:v>
                </c:pt>
                <c:pt idx="4">
                  <c:v>0.66505951842725652</c:v>
                </c:pt>
                <c:pt idx="5">
                  <c:v>-0.15940142986838124</c:v>
                </c:pt>
                <c:pt idx="6">
                  <c:v>0.52621838478085925</c:v>
                </c:pt>
                <c:pt idx="7">
                  <c:v>0.30608157322389307</c:v>
                </c:pt>
                <c:pt idx="8">
                  <c:v>-0.35285013688614209</c:v>
                </c:pt>
                <c:pt idx="9">
                  <c:v>0.52282034213953965</c:v>
                </c:pt>
                <c:pt idx="10">
                  <c:v>-4.2886083546878062E-4</c:v>
                </c:pt>
              </c:numCache>
            </c:numRef>
          </c:yVal>
          <c:smooth val="0"/>
          <c:extLst>
            <c:ext xmlns:c15="http://schemas.microsoft.com/office/drawing/2012/chart" uri="{02D57815-91ED-43cb-92C2-25804820EDAC}">
              <c15:datalabelsRange>
                <c15:f>{"AUS","CAN","FRA","DEU","ITA","JPN","KOR","ESP","GBR","USA","EUA"}</c15:f>
                <c15:dlblRangeCache>
                  <c:ptCount val="11"/>
                  <c:pt idx="0">
                    <c:v>AUS</c:v>
                  </c:pt>
                  <c:pt idx="1">
                    <c:v>CAN</c:v>
                  </c:pt>
                  <c:pt idx="2">
                    <c:v>FRA</c:v>
                  </c:pt>
                  <c:pt idx="3">
                    <c:v>DEU</c:v>
                  </c:pt>
                  <c:pt idx="4">
                    <c:v>ITA</c:v>
                  </c:pt>
                  <c:pt idx="5">
                    <c:v>JPN</c:v>
                  </c:pt>
                  <c:pt idx="6">
                    <c:v>KOR</c:v>
                  </c:pt>
                  <c:pt idx="7">
                    <c:v>ESP</c:v>
                  </c:pt>
                  <c:pt idx="8">
                    <c:v>GBR</c:v>
                  </c:pt>
                  <c:pt idx="9">
                    <c:v>USA</c:v>
                  </c:pt>
                  <c:pt idx="10">
                    <c:v>EUA</c:v>
                  </c:pt>
                </c15:dlblRangeCache>
              </c15:datalabelsRange>
            </c:ext>
            <c:ext xmlns:c16="http://schemas.microsoft.com/office/drawing/2014/chart" uri="{C3380CC4-5D6E-409C-BE32-E72D297353CC}">
              <c16:uniqueId val="{0000000B-E270-491C-A823-33C6D8BB5725}"/>
            </c:ext>
          </c:extLst>
        </c:ser>
        <c:ser>
          <c:idx val="1"/>
          <c:order val="1"/>
          <c:tx>
            <c:v>Other AEs</c:v>
          </c:tx>
          <c:spPr>
            <a:ln w="25400" cap="rnd">
              <a:noFill/>
              <a:round/>
            </a:ln>
            <a:effectLst/>
          </c:spPr>
          <c:marker>
            <c:symbol val="circle"/>
            <c:size val="5"/>
            <c:spPr>
              <a:solidFill>
                <a:srgbClr val="C00000"/>
              </a:solidFill>
              <a:ln w="9525">
                <a:noFill/>
              </a:ln>
              <a:effectLst/>
            </c:spPr>
          </c:marker>
          <c:xVal>
            <c:numRef>
              <c:f>'Figure 1.12.'!$P$16:$P$40</c:f>
              <c:numCache>
                <c:formatCode>0.0</c:formatCode>
                <c:ptCount val="25"/>
                <c:pt idx="0">
                  <c:v>-10.007821856211848</c:v>
                </c:pt>
                <c:pt idx="1">
                  <c:v>-8.5704865616110908</c:v>
                </c:pt>
                <c:pt idx="2">
                  <c:v>-33.778984900647842</c:v>
                </c:pt>
                <c:pt idx="3">
                  <c:v>-6.4986379139892456</c:v>
                </c:pt>
                <c:pt idx="4">
                  <c:v>5.838169702769413</c:v>
                </c:pt>
                <c:pt idx="5">
                  <c:v>-1.8397957716067452</c:v>
                </c:pt>
                <c:pt idx="6">
                  <c:v>-6.589477580684914</c:v>
                </c:pt>
                <c:pt idx="7">
                  <c:v>-30.954809159131997</c:v>
                </c:pt>
                <c:pt idx="8">
                  <c:v>0</c:v>
                </c:pt>
                <c:pt idx="9">
                  <c:v>-11.09450420658246</c:v>
                </c:pt>
                <c:pt idx="10">
                  <c:v>-14.596295920716727</c:v>
                </c:pt>
                <c:pt idx="11">
                  <c:v>-4.0693354790758178</c:v>
                </c:pt>
                <c:pt idx="12">
                  <c:v>-6.1356678849458959</c:v>
                </c:pt>
                <c:pt idx="13">
                  <c:v>-8.3708270487956078</c:v>
                </c:pt>
                <c:pt idx="14">
                  <c:v>-2.0384561254135534</c:v>
                </c:pt>
                <c:pt idx="15">
                  <c:v>-14.252070574121362</c:v>
                </c:pt>
                <c:pt idx="16">
                  <c:v>-12.251294663628919</c:v>
                </c:pt>
                <c:pt idx="17">
                  <c:v>-6.8891943110117637</c:v>
                </c:pt>
                <c:pt idx="18">
                  <c:v>0</c:v>
                </c:pt>
                <c:pt idx="19">
                  <c:v>-16.710548666328236</c:v>
                </c:pt>
                <c:pt idx="20">
                  <c:v>7.675425062372625</c:v>
                </c:pt>
                <c:pt idx="21">
                  <c:v>-8.2836003174513024</c:v>
                </c:pt>
                <c:pt idx="22">
                  <c:v>-10.589298178660016</c:v>
                </c:pt>
                <c:pt idx="23">
                  <c:v>-7.837517191808903</c:v>
                </c:pt>
                <c:pt idx="24">
                  <c:v>-6.061482190196692</c:v>
                </c:pt>
              </c:numCache>
            </c:numRef>
          </c:xVal>
          <c:yVal>
            <c:numRef>
              <c:f>'Figure 1.12.'!$Q$16:$Q$40</c:f>
              <c:numCache>
                <c:formatCode>0.0</c:formatCode>
                <c:ptCount val="25"/>
                <c:pt idx="0">
                  <c:v>-0.33550622010950315</c:v>
                </c:pt>
                <c:pt idx="1">
                  <c:v>-0.19325290336190326</c:v>
                </c:pt>
                <c:pt idx="2">
                  <c:v>-0.65327857941425527</c:v>
                </c:pt>
                <c:pt idx="3">
                  <c:v>0.14531233081842387</c:v>
                </c:pt>
                <c:pt idx="4">
                  <c:v>-3.7747582837255322E-15</c:v>
                </c:pt>
                <c:pt idx="5">
                  <c:v>-1.9428902930940239E-16</c:v>
                </c:pt>
                <c:pt idx="6">
                  <c:v>0.19333577858884088</c:v>
                </c:pt>
                <c:pt idx="7">
                  <c:v>-0.22421106198055529</c:v>
                </c:pt>
                <c:pt idx="8">
                  <c:v>-2.519054966896674E-3</c:v>
                </c:pt>
                <c:pt idx="9">
                  <c:v>-1.0841657002087557</c:v>
                </c:pt>
                <c:pt idx="10">
                  <c:v>-0.49268730169523156</c:v>
                </c:pt>
                <c:pt idx="11">
                  <c:v>0.16306741113607215</c:v>
                </c:pt>
                <c:pt idx="12">
                  <c:v>-0.13035770967462634</c:v>
                </c:pt>
                <c:pt idx="13">
                  <c:v>-0.26112500645918724</c:v>
                </c:pt>
                <c:pt idx="14">
                  <c:v>-0.17105307053356619</c:v>
                </c:pt>
                <c:pt idx="15">
                  <c:v>-0.19480884407116306</c:v>
                </c:pt>
                <c:pt idx="16">
                  <c:v>-8.1316882796856893E-3</c:v>
                </c:pt>
                <c:pt idx="17">
                  <c:v>-0.12726925319692217</c:v>
                </c:pt>
                <c:pt idx="18">
                  <c:v>6.3507322378010267E-3</c:v>
                </c:pt>
                <c:pt idx="19">
                  <c:v>-0.43025143691034184</c:v>
                </c:pt>
                <c:pt idx="20">
                  <c:v>#N/A</c:v>
                </c:pt>
                <c:pt idx="21">
                  <c:v>-0.17077629210500034</c:v>
                </c:pt>
                <c:pt idx="22">
                  <c:v>1.7134566584184885E-3</c:v>
                </c:pt>
                <c:pt idx="23">
                  <c:v>-2.2106067290031506E-2</c:v>
                </c:pt>
                <c:pt idx="24">
                  <c:v>-8.1848477578578716E-2</c:v>
                </c:pt>
              </c:numCache>
            </c:numRef>
          </c:yVal>
          <c:smooth val="0"/>
          <c:extLst>
            <c:ext xmlns:c16="http://schemas.microsoft.com/office/drawing/2014/chart" uri="{C3380CC4-5D6E-409C-BE32-E72D297353CC}">
              <c16:uniqueId val="{0000000C-E270-491C-A823-33C6D8BB5725}"/>
            </c:ext>
          </c:extLst>
        </c:ser>
        <c:dLbls>
          <c:showLegendKey val="0"/>
          <c:showVal val="0"/>
          <c:showCatName val="0"/>
          <c:showSerName val="0"/>
          <c:showPercent val="0"/>
          <c:showBubbleSize val="0"/>
        </c:dLbls>
        <c:axId val="1397105184"/>
        <c:axId val="1520930176"/>
      </c:scatterChart>
      <c:valAx>
        <c:axId val="1397105184"/>
        <c:scaling>
          <c:orientation val="minMax"/>
        </c:scaling>
        <c:delete val="0"/>
        <c:axPos val="b"/>
        <c:title>
          <c:tx>
            <c:rich>
              <a:bodyPr rot="0" spcFirstLastPara="1" vertOverflow="ellipsis" vert="horz" wrap="square" anchor="ctr" anchorCtr="1"/>
              <a:lstStyle/>
              <a:p>
                <a:pPr algn="ctr" rtl="0">
                  <a:defRPr sz="800" b="0" i="0" u="none" strike="noStrike" kern="1200" baseline="0">
                    <a:solidFill>
                      <a:sysClr val="windowText" lastClr="000000"/>
                    </a:solidFill>
                    <a:latin typeface="HelveticaNeueLT Std Cn" panose="020B0506030502030204" pitchFamily="34" charset="0"/>
                    <a:ea typeface="+mn-ea"/>
                    <a:cs typeface="+mn-cs"/>
                  </a:defRPr>
                </a:pPr>
                <a:r>
                  <a:rPr lang="en-US" sz="800" b="0" i="0" u="none" strike="noStrike" kern="1200" baseline="0">
                    <a:solidFill>
                      <a:schemeClr val="tx1"/>
                    </a:solidFill>
                    <a:latin typeface="HelveticaNeueLT Std Cn" panose="020B0506030502030204" pitchFamily="34" charset="0"/>
                    <a:ea typeface="+mn-ea"/>
                    <a:cs typeface="+mn-cs"/>
                  </a:rPr>
                  <a:t>Change in debt</a:t>
                </a:r>
              </a:p>
            </c:rich>
          </c:tx>
          <c:overlay val="0"/>
          <c:spPr>
            <a:noFill/>
            <a:ln>
              <a:noFill/>
            </a:ln>
            <a:effectLst/>
          </c:spPr>
          <c:txPr>
            <a:bodyPr rot="0" spcFirstLastPara="1" vertOverflow="ellipsis" vert="horz" wrap="square" anchor="ctr" anchorCtr="1"/>
            <a:lstStyle/>
            <a:p>
              <a:pPr algn="ctr" rtl="0">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solidFill>
                <a:latin typeface="HelveticaNeueLT Std Cn" panose="020B0506030502030204" pitchFamily="34" charset="0"/>
                <a:ea typeface="+mn-ea"/>
                <a:cs typeface="+mn-cs"/>
              </a:defRPr>
            </a:pPr>
            <a:endParaRPr lang="en-US"/>
          </a:p>
        </c:txPr>
        <c:crossAx val="1520930176"/>
        <c:crosses val="autoZero"/>
        <c:crossBetween val="midCat"/>
      </c:valAx>
      <c:valAx>
        <c:axId val="1520930176"/>
        <c:scaling>
          <c:orientation val="minMax"/>
          <c:min val="-1"/>
        </c:scaling>
        <c:delete val="0"/>
        <c:axPos val="l"/>
        <c:title>
          <c:tx>
            <c:rich>
              <a:bodyPr rot="-5400000" spcFirstLastPara="1" vertOverflow="ellipsis" vert="horz" wrap="square" anchor="ctr" anchorCtr="1"/>
              <a:lstStyle/>
              <a:p>
                <a:pPr algn="ctr" rtl="0">
                  <a:defRPr lang="en-US" sz="800" b="0" i="0" u="none" strike="noStrike" kern="1200" baseline="0">
                    <a:solidFill>
                      <a:schemeClr val="tx1"/>
                    </a:solidFill>
                    <a:latin typeface="HelveticaNeueLT Std Cn" panose="020B0506030502030204" pitchFamily="34" charset="0"/>
                    <a:ea typeface="+mn-ea"/>
                    <a:cs typeface="+mn-cs"/>
                  </a:defRPr>
                </a:pPr>
                <a:r>
                  <a:rPr lang="en-US" sz="800" b="0" i="0" u="none" strike="noStrike" kern="1200" baseline="0">
                    <a:solidFill>
                      <a:schemeClr val="tx1"/>
                    </a:solidFill>
                    <a:latin typeface="HelveticaNeueLT Std Cn" panose="020B0506030502030204" pitchFamily="34" charset="0"/>
                    <a:ea typeface="+mn-ea"/>
                    <a:cs typeface="+mn-cs"/>
                  </a:rPr>
                  <a:t>Change in interest bill</a:t>
                </a:r>
              </a:p>
            </c:rich>
          </c:tx>
          <c:overlay val="0"/>
          <c:spPr>
            <a:noFill/>
            <a:ln>
              <a:noFill/>
            </a:ln>
            <a:effectLst/>
          </c:spPr>
          <c:txPr>
            <a:bodyPr rot="-5400000" spcFirstLastPara="1" vertOverflow="ellipsis" vert="horz" wrap="square" anchor="ctr" anchorCtr="1"/>
            <a:lstStyle/>
            <a:p>
              <a:pPr algn="ctr" rtl="0">
                <a:defRPr lang="en-US" sz="800" b="0" i="0" u="none" strike="noStrike" kern="1200" baseline="0">
                  <a:solidFill>
                    <a:schemeClr val="tx1"/>
                  </a:solidFill>
                  <a:latin typeface="HelveticaNeueLT Std Cn" panose="020B0506030502030204" pitchFamily="34" charset="0"/>
                  <a:ea typeface="+mn-ea"/>
                  <a:cs typeface="+mn-cs"/>
                </a:defRPr>
              </a:pPr>
              <a:endParaRPr lang="en-US"/>
            </a:p>
          </c:tx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solidFill>
                <a:latin typeface="HelveticaNeueLT Std Cn" panose="020B0506030502030204" pitchFamily="34" charset="0"/>
                <a:ea typeface="+mn-ea"/>
                <a:cs typeface="+mn-cs"/>
              </a:defRPr>
            </a:pPr>
            <a:endParaRPr lang="en-US"/>
          </a:p>
        </c:txPr>
        <c:crossAx val="1397105184"/>
        <c:crosses val="autoZero"/>
        <c:crossBetween val="midCat"/>
      </c:valAx>
      <c:spPr>
        <a:noFill/>
        <a:ln>
          <a:solidFill>
            <a:schemeClr val="bg1">
              <a:lumMod val="65000"/>
            </a:schemeClr>
          </a:solidFill>
        </a:ln>
        <a:effectLst/>
      </c:spPr>
    </c:plotArea>
    <c:legend>
      <c:legendPos val="b"/>
      <c:layout>
        <c:manualLayout>
          <c:xMode val="edge"/>
          <c:yMode val="edge"/>
          <c:x val="0.18980555389634285"/>
          <c:y val="5.5846045659938594E-2"/>
          <c:w val="0.20631027126257856"/>
          <c:h val="0.18557352323067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219164045935699E-2"/>
          <c:y val="4.0375352648953436E-2"/>
          <c:w val="0.91649733347339013"/>
          <c:h val="0.8623910761154856"/>
        </c:manualLayout>
      </c:layout>
      <c:barChart>
        <c:barDir val="col"/>
        <c:grouping val="clustered"/>
        <c:varyColors val="0"/>
        <c:ser>
          <c:idx val="2"/>
          <c:order val="0"/>
          <c:tx>
            <c:v>EMMIEs</c:v>
          </c:tx>
          <c:spPr>
            <a:solidFill>
              <a:schemeClr val="bg1">
                <a:lumMod val="65000"/>
              </a:schemeClr>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24-1538-4522-95CA-1BF6050CDAB8}"/>
              </c:ext>
            </c:extLst>
          </c:dPt>
          <c:dPt>
            <c:idx val="7"/>
            <c:invertIfNegative val="0"/>
            <c:bubble3D val="0"/>
            <c:spPr>
              <a:pattFill prst="narHorz">
                <a:fgClr>
                  <a:schemeClr val="bg1">
                    <a:lumMod val="65000"/>
                  </a:schemeClr>
                </a:fgClr>
                <a:bgClr>
                  <a:schemeClr val="bg1"/>
                </a:bgClr>
              </a:pattFill>
              <a:ln>
                <a:noFill/>
              </a:ln>
              <a:effectLst/>
            </c:spPr>
            <c:extLst>
              <c:ext xmlns:c16="http://schemas.microsoft.com/office/drawing/2014/chart" uri="{C3380CC4-5D6E-409C-BE32-E72D297353CC}">
                <c16:uniqueId val="{00000001-A038-4F76-842B-8DFDB7656B93}"/>
              </c:ext>
            </c:extLst>
          </c:dPt>
          <c:dPt>
            <c:idx val="8"/>
            <c:invertIfNegative val="0"/>
            <c:bubble3D val="0"/>
            <c:spPr>
              <a:pattFill prst="narHorz">
                <a:fgClr>
                  <a:schemeClr val="bg1">
                    <a:lumMod val="65000"/>
                  </a:schemeClr>
                </a:fgClr>
                <a:bgClr>
                  <a:prstClr val="white"/>
                </a:bgClr>
              </a:pattFill>
              <a:ln>
                <a:noFill/>
              </a:ln>
              <a:effectLst/>
            </c:spPr>
            <c:extLst>
              <c:ext xmlns:c16="http://schemas.microsoft.com/office/drawing/2014/chart" uri="{C3380CC4-5D6E-409C-BE32-E72D297353CC}">
                <c16:uniqueId val="{00000003-A038-4F76-842B-8DFDB7656B93}"/>
              </c:ext>
            </c:extLst>
          </c:dPt>
          <c:dPt>
            <c:idx val="9"/>
            <c:invertIfNegative val="0"/>
            <c:bubble3D val="0"/>
            <c:spPr>
              <a:pattFill prst="narHorz">
                <a:fgClr>
                  <a:schemeClr val="bg1">
                    <a:lumMod val="65000"/>
                  </a:schemeClr>
                </a:fgClr>
                <a:bgClr>
                  <a:prstClr val="white"/>
                </a:bgClr>
              </a:pattFill>
              <a:ln>
                <a:noFill/>
              </a:ln>
              <a:effectLst/>
            </c:spPr>
            <c:extLst>
              <c:ext xmlns:c16="http://schemas.microsoft.com/office/drawing/2014/chart" uri="{C3380CC4-5D6E-409C-BE32-E72D297353CC}">
                <c16:uniqueId val="{00000005-A038-4F76-842B-8DFDB7656B93}"/>
              </c:ext>
            </c:extLst>
          </c:dPt>
          <c:dPt>
            <c:idx val="10"/>
            <c:invertIfNegative val="0"/>
            <c:bubble3D val="0"/>
            <c:spPr>
              <a:pattFill prst="narHorz">
                <a:fgClr>
                  <a:schemeClr val="bg1">
                    <a:lumMod val="65000"/>
                  </a:schemeClr>
                </a:fgClr>
                <a:bgClr>
                  <a:prstClr val="white"/>
                </a:bgClr>
              </a:pattFill>
              <a:ln>
                <a:noFill/>
              </a:ln>
              <a:effectLst/>
            </c:spPr>
            <c:extLst>
              <c:ext xmlns:c16="http://schemas.microsoft.com/office/drawing/2014/chart" uri="{C3380CC4-5D6E-409C-BE32-E72D297353CC}">
                <c16:uniqueId val="{00000007-A038-4F76-842B-8DFDB7656B93}"/>
              </c:ext>
            </c:extLst>
          </c:dPt>
          <c:dPt>
            <c:idx val="11"/>
            <c:invertIfNegative val="0"/>
            <c:bubble3D val="0"/>
            <c:spPr>
              <a:pattFill prst="narHorz">
                <a:fgClr>
                  <a:schemeClr val="bg1">
                    <a:lumMod val="65000"/>
                  </a:schemeClr>
                </a:fgClr>
                <a:bgClr>
                  <a:prstClr val="white"/>
                </a:bgClr>
              </a:pattFill>
              <a:ln>
                <a:noFill/>
              </a:ln>
              <a:effectLst/>
            </c:spPr>
            <c:extLst>
              <c:ext xmlns:c16="http://schemas.microsoft.com/office/drawing/2014/chart" uri="{C3380CC4-5D6E-409C-BE32-E72D297353CC}">
                <c16:uniqueId val="{00000009-A038-4F76-842B-8DFDB7656B93}"/>
              </c:ext>
            </c:extLst>
          </c:dPt>
          <c:dPt>
            <c:idx val="12"/>
            <c:invertIfNegative val="0"/>
            <c:bubble3D val="0"/>
            <c:spPr>
              <a:pattFill prst="narHorz">
                <a:fgClr>
                  <a:schemeClr val="bg1">
                    <a:lumMod val="65000"/>
                  </a:schemeClr>
                </a:fgClr>
                <a:bgClr>
                  <a:prstClr val="white"/>
                </a:bgClr>
              </a:pattFill>
              <a:ln>
                <a:noFill/>
              </a:ln>
              <a:effectLst/>
            </c:spPr>
            <c:extLst>
              <c:ext xmlns:c16="http://schemas.microsoft.com/office/drawing/2014/chart" uri="{C3380CC4-5D6E-409C-BE32-E72D297353CC}">
                <c16:uniqueId val="{0000000B-A038-4F76-842B-8DFDB7656B93}"/>
              </c:ext>
            </c:extLst>
          </c:dPt>
          <c:cat>
            <c:numRef>
              <c:f>'Figure 1.13.'!$N$6:$Z$6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1.13.'!$N$7:$Z$7</c:f>
              <c:numCache>
                <c:formatCode>0.0</c:formatCode>
                <c:ptCount val="13"/>
                <c:pt idx="0">
                  <c:v>-0.93459799327639681</c:v>
                </c:pt>
                <c:pt idx="1">
                  <c:v>-1.4484042277145375</c:v>
                </c:pt>
                <c:pt idx="2">
                  <c:v>-2.3998419195197918</c:v>
                </c:pt>
                <c:pt idx="3">
                  <c:v>-4.3657745880841885</c:v>
                </c:pt>
                <c:pt idx="4">
                  <c:v>-4.7622053861396481</c:v>
                </c:pt>
                <c:pt idx="5">
                  <c:v>-4.2703897464404523</c:v>
                </c:pt>
                <c:pt idx="6">
                  <c:v>-3.9683956804455929</c:v>
                </c:pt>
                <c:pt idx="7">
                  <c:v>-4.7969852354445432</c:v>
                </c:pt>
                <c:pt idx="8">
                  <c:v>-4.4130014899712799</c:v>
                </c:pt>
                <c:pt idx="9">
                  <c:v>-4.3868890326934107</c:v>
                </c:pt>
                <c:pt idx="10">
                  <c:v>-4.3733017970588408</c:v>
                </c:pt>
                <c:pt idx="11">
                  <c:v>-4.31085666075065</c:v>
                </c:pt>
                <c:pt idx="12">
                  <c:v>-4.2655588609821713</c:v>
                </c:pt>
              </c:numCache>
            </c:numRef>
          </c:val>
          <c:extLst>
            <c:ext xmlns:c16="http://schemas.microsoft.com/office/drawing/2014/chart" uri="{C3380CC4-5D6E-409C-BE32-E72D297353CC}">
              <c16:uniqueId val="{0000000C-A038-4F76-842B-8DFDB7656B93}"/>
            </c:ext>
          </c:extLst>
        </c:ser>
        <c:dLbls>
          <c:showLegendKey val="0"/>
          <c:showVal val="0"/>
          <c:showCatName val="0"/>
          <c:showSerName val="0"/>
          <c:showPercent val="0"/>
          <c:showBubbleSize val="0"/>
        </c:dLbls>
        <c:gapWidth val="12"/>
        <c:axId val="238398320"/>
        <c:axId val="252474656"/>
      </c:barChart>
      <c:lineChart>
        <c:grouping val="standard"/>
        <c:varyColors val="0"/>
        <c:ser>
          <c:idx val="0"/>
          <c:order val="1"/>
          <c:tx>
            <c:v>Oil exporters</c:v>
          </c:tx>
          <c:spPr>
            <a:ln w="28575" cap="rnd">
              <a:solidFill>
                <a:schemeClr val="accent1"/>
              </a:solidFill>
              <a:round/>
            </a:ln>
            <a:effectLst/>
          </c:spPr>
          <c:marker>
            <c:symbol val="none"/>
          </c:marker>
          <c:dPt>
            <c:idx val="7"/>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E-A038-4F76-842B-8DFDB7656B93}"/>
              </c:ext>
            </c:extLst>
          </c:dPt>
          <c:dPt>
            <c:idx val="8"/>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10-A038-4F76-842B-8DFDB7656B93}"/>
              </c:ext>
            </c:extLst>
          </c:dPt>
          <c:dPt>
            <c:idx val="9"/>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12-A038-4F76-842B-8DFDB7656B93}"/>
              </c:ext>
            </c:extLst>
          </c:dPt>
          <c:dPt>
            <c:idx val="10"/>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14-A038-4F76-842B-8DFDB7656B93}"/>
              </c:ext>
            </c:extLst>
          </c:dPt>
          <c:dPt>
            <c:idx val="11"/>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16-A038-4F76-842B-8DFDB7656B93}"/>
              </c:ext>
            </c:extLst>
          </c:dPt>
          <c:dPt>
            <c:idx val="12"/>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18-A038-4F76-842B-8DFDB7656B93}"/>
              </c:ext>
            </c:extLst>
          </c:dPt>
          <c:cat>
            <c:numRef>
              <c:f>'Figure 1.13.'!$N$6:$Z$6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1.13.'!$N$8:$Z$8</c:f>
              <c:numCache>
                <c:formatCode>0.0</c:formatCode>
                <c:ptCount val="13"/>
                <c:pt idx="0">
                  <c:v>1.8661669172819324</c:v>
                </c:pt>
                <c:pt idx="1">
                  <c:v>0.73589092026643743</c:v>
                </c:pt>
                <c:pt idx="2">
                  <c:v>-1.8117933834195195</c:v>
                </c:pt>
                <c:pt idx="3">
                  <c:v>-5.4980385176413762</c:v>
                </c:pt>
                <c:pt idx="4">
                  <c:v>-5.6738135148553477</c:v>
                </c:pt>
                <c:pt idx="5">
                  <c:v>-3.444393753808241</c:v>
                </c:pt>
                <c:pt idx="6">
                  <c:v>-1.2380157198310808</c:v>
                </c:pt>
                <c:pt idx="7">
                  <c:v>-2.062919429940032</c:v>
                </c:pt>
                <c:pt idx="8">
                  <c:v>-1.6465095059388357</c:v>
                </c:pt>
                <c:pt idx="9">
                  <c:v>-1.8073357083927681</c:v>
                </c:pt>
                <c:pt idx="10">
                  <c:v>-1.8850781378184271</c:v>
                </c:pt>
                <c:pt idx="11">
                  <c:v>-1.9043681268687394</c:v>
                </c:pt>
                <c:pt idx="12">
                  <c:v>-1.9675099683877364</c:v>
                </c:pt>
              </c:numCache>
            </c:numRef>
          </c:val>
          <c:smooth val="0"/>
          <c:extLst>
            <c:ext xmlns:c16="http://schemas.microsoft.com/office/drawing/2014/chart" uri="{C3380CC4-5D6E-409C-BE32-E72D297353CC}">
              <c16:uniqueId val="{00000019-A038-4F76-842B-8DFDB7656B93}"/>
            </c:ext>
          </c:extLst>
        </c:ser>
        <c:ser>
          <c:idx val="1"/>
          <c:order val="2"/>
          <c:tx>
            <c:v>Non-oil exporters</c:v>
          </c:tx>
          <c:spPr>
            <a:ln w="28575" cap="rnd">
              <a:solidFill>
                <a:schemeClr val="accent2"/>
              </a:solidFill>
              <a:round/>
            </a:ln>
            <a:effectLst/>
          </c:spPr>
          <c:marker>
            <c:symbol val="none"/>
          </c:marker>
          <c:dPt>
            <c:idx val="7"/>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1B-A038-4F76-842B-8DFDB7656B93}"/>
              </c:ext>
            </c:extLst>
          </c:dPt>
          <c:dPt>
            <c:idx val="8"/>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1D-A038-4F76-842B-8DFDB7656B93}"/>
              </c:ext>
            </c:extLst>
          </c:dPt>
          <c:dPt>
            <c:idx val="9"/>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1F-A038-4F76-842B-8DFDB7656B93}"/>
              </c:ext>
            </c:extLst>
          </c:dPt>
          <c:dPt>
            <c:idx val="10"/>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21-A038-4F76-842B-8DFDB7656B93}"/>
              </c:ext>
            </c:extLst>
          </c:dPt>
          <c:dPt>
            <c:idx val="11"/>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23-A038-4F76-842B-8DFDB7656B93}"/>
              </c:ext>
            </c:extLst>
          </c:dPt>
          <c:dPt>
            <c:idx val="12"/>
            <c:marker>
              <c:symbol val="none"/>
            </c:marker>
            <c:bubble3D val="0"/>
            <c:spPr>
              <a:ln w="28575" cap="rnd">
                <a:solidFill>
                  <a:schemeClr val="accent2"/>
                </a:solidFill>
                <a:prstDash val="sysDash"/>
                <a:round/>
              </a:ln>
              <a:effectLst/>
            </c:spPr>
            <c:extLst>
              <c:ext xmlns:c16="http://schemas.microsoft.com/office/drawing/2014/chart" uri="{C3380CC4-5D6E-409C-BE32-E72D297353CC}">
                <c16:uniqueId val="{00000025-A038-4F76-842B-8DFDB7656B93}"/>
              </c:ext>
            </c:extLst>
          </c:dPt>
          <c:cat>
            <c:numRef>
              <c:f>'Figure 1.13.'!$N$6:$Z$6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1.13.'!$N$9:$Z$9</c:f>
              <c:numCache>
                <c:formatCode>0.0</c:formatCode>
                <c:ptCount val="13"/>
                <c:pt idx="0">
                  <c:v>-2.1399208919788135</c:v>
                </c:pt>
                <c:pt idx="1">
                  <c:v>-2.33761379660465</c:v>
                </c:pt>
                <c:pt idx="2">
                  <c:v>-2.6211487125838144</c:v>
                </c:pt>
                <c:pt idx="3">
                  <c:v>-4.009135712320238</c:v>
                </c:pt>
                <c:pt idx="4">
                  <c:v>-4.4873425446080661</c:v>
                </c:pt>
                <c:pt idx="5">
                  <c:v>-4.5201943358917367</c:v>
                </c:pt>
                <c:pt idx="6">
                  <c:v>-4.7881655211199572</c:v>
                </c:pt>
                <c:pt idx="7">
                  <c:v>-5.5818869486061731</c:v>
                </c:pt>
                <c:pt idx="8">
                  <c:v>-5.1819148522725387</c:v>
                </c:pt>
                <c:pt idx="9">
                  <c:v>-5.0799259437811495</c:v>
                </c:pt>
                <c:pt idx="10">
                  <c:v>-5.0232253601224821</c:v>
                </c:pt>
                <c:pt idx="11">
                  <c:v>-4.9233332999799293</c:v>
                </c:pt>
                <c:pt idx="12">
                  <c:v>-4.8373566426314998</c:v>
                </c:pt>
              </c:numCache>
            </c:numRef>
          </c:val>
          <c:smooth val="0"/>
          <c:extLst>
            <c:ext xmlns:c16="http://schemas.microsoft.com/office/drawing/2014/chart" uri="{C3380CC4-5D6E-409C-BE32-E72D297353CC}">
              <c16:uniqueId val="{00000026-A038-4F76-842B-8DFDB7656B93}"/>
            </c:ext>
          </c:extLst>
        </c:ser>
        <c:dLbls>
          <c:showLegendKey val="0"/>
          <c:showVal val="0"/>
          <c:showCatName val="0"/>
          <c:showSerName val="0"/>
          <c:showPercent val="0"/>
          <c:showBubbleSize val="0"/>
        </c:dLbls>
        <c:marker val="1"/>
        <c:smooth val="0"/>
        <c:axId val="238398320"/>
        <c:axId val="252474656"/>
      </c:lineChart>
      <c:catAx>
        <c:axId val="2383983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crossAx val="252474656"/>
        <c:crosses val="autoZero"/>
        <c:auto val="1"/>
        <c:lblAlgn val="ctr"/>
        <c:lblOffset val="100"/>
        <c:noMultiLvlLbl val="0"/>
      </c:catAx>
      <c:valAx>
        <c:axId val="252474656"/>
        <c:scaling>
          <c:orientation val="minMax"/>
        </c:scaling>
        <c:delete val="0"/>
        <c:axPos val="l"/>
        <c:numFmt formatCode="0" sourceLinked="0"/>
        <c:majorTickMark val="in"/>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crossAx val="238398320"/>
        <c:crosses val="autoZero"/>
        <c:crossBetween val="between"/>
      </c:valAx>
      <c:spPr>
        <a:noFill/>
        <a:ln w="9525">
          <a:solidFill>
            <a:schemeClr val="bg1">
              <a:lumMod val="65000"/>
            </a:schemeClr>
          </a:solidFill>
        </a:ln>
        <a:effectLst/>
      </c:spPr>
    </c:plotArea>
    <c:legend>
      <c:legendPos val="b"/>
      <c:layout>
        <c:manualLayout>
          <c:xMode val="edge"/>
          <c:yMode val="edge"/>
          <c:x val="0.12777376512146507"/>
          <c:y val="8.3611548556430451E-2"/>
          <c:w val="0.81706838380492819"/>
          <c:h val="6.815933166873866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836585414399171E-2"/>
          <c:y val="2.9677419354838704E-2"/>
          <c:w val="0.87082976397606593"/>
          <c:h val="0.88836346225743135"/>
        </c:manualLayout>
      </c:layout>
      <c:barChart>
        <c:barDir val="col"/>
        <c:grouping val="stacked"/>
        <c:varyColors val="0"/>
        <c:ser>
          <c:idx val="1"/>
          <c:order val="1"/>
          <c:tx>
            <c:strRef>
              <c:f>'Figure 1.14.'!$Q$8</c:f>
              <c:strCache>
                <c:ptCount val="1"/>
                <c:pt idx="0">
                  <c:v>Primary deficit</c:v>
                </c:pt>
              </c:strCache>
            </c:strRef>
          </c:tx>
          <c:spPr>
            <a:solidFill>
              <a:schemeClr val="accent6"/>
            </a:solidFill>
            <a:ln>
              <a:noFill/>
            </a:ln>
            <a:effectLst/>
          </c:spPr>
          <c:invertIfNegative val="0"/>
          <c:cat>
            <c:strLit>
              <c:ptCount val="6"/>
              <c:pt idx="0">
                <c:v>Argentina</c:v>
              </c:pt>
              <c:pt idx="1">
                <c:v>Angola</c:v>
              </c:pt>
              <c:pt idx="2">
                <c:v>Brazil</c:v>
              </c:pt>
              <c:pt idx="3">
                <c:v>South Africa</c:v>
              </c:pt>
              <c:pt idx="4">
                <c:v>Indonesia</c:v>
              </c:pt>
              <c:pt idx="5">
                <c:v>Mexico</c:v>
              </c:pt>
            </c:strLit>
          </c:cat>
          <c:val>
            <c:numRef>
              <c:f>'Figure 1.14.'!$Q$9:$Q$13</c:f>
              <c:numCache>
                <c:formatCode>0.0</c:formatCode>
                <c:ptCount val="5"/>
                <c:pt idx="0">
                  <c:v>2.2312994000000002</c:v>
                </c:pt>
                <c:pt idx="1">
                  <c:v>-6.9494255000000003</c:v>
                </c:pt>
              </c:numCache>
            </c:numRef>
          </c:val>
          <c:extLst>
            <c:ext xmlns:c16="http://schemas.microsoft.com/office/drawing/2014/chart" uri="{C3380CC4-5D6E-409C-BE32-E72D297353CC}">
              <c16:uniqueId val="{00000000-5940-45D0-BB2F-93DB48048986}"/>
            </c:ext>
          </c:extLst>
        </c:ser>
        <c:ser>
          <c:idx val="2"/>
          <c:order val="2"/>
          <c:tx>
            <c:strRef>
              <c:f>'Figure 1.14.'!$R$8</c:f>
              <c:strCache>
                <c:ptCount val="1"/>
                <c:pt idx="0">
                  <c:v>Stock-flow adjustment</c:v>
                </c:pt>
              </c:strCache>
            </c:strRef>
          </c:tx>
          <c:spPr>
            <a:solidFill>
              <a:schemeClr val="bg1">
                <a:lumMod val="65000"/>
              </a:schemeClr>
            </a:solidFill>
            <a:ln>
              <a:noFill/>
            </a:ln>
            <a:effectLst/>
          </c:spPr>
          <c:invertIfNegative val="0"/>
          <c:cat>
            <c:strLit>
              <c:ptCount val="6"/>
              <c:pt idx="0">
                <c:v>Argentina</c:v>
              </c:pt>
              <c:pt idx="1">
                <c:v>Angola</c:v>
              </c:pt>
              <c:pt idx="2">
                <c:v>Brazil</c:v>
              </c:pt>
              <c:pt idx="3">
                <c:v>South Africa</c:v>
              </c:pt>
              <c:pt idx="4">
                <c:v>Indonesia</c:v>
              </c:pt>
              <c:pt idx="5">
                <c:v>Mexico</c:v>
              </c:pt>
            </c:strLit>
          </c:cat>
          <c:val>
            <c:numRef>
              <c:f>'Figure 1.14.'!$R$9:$R$13</c:f>
              <c:numCache>
                <c:formatCode>0.0</c:formatCode>
                <c:ptCount val="5"/>
                <c:pt idx="0">
                  <c:v>9.9512499000000005</c:v>
                </c:pt>
                <c:pt idx="1">
                  <c:v>-6.8405179999999996E-2</c:v>
                </c:pt>
              </c:numCache>
            </c:numRef>
          </c:val>
          <c:extLst>
            <c:ext xmlns:c16="http://schemas.microsoft.com/office/drawing/2014/chart" uri="{C3380CC4-5D6E-409C-BE32-E72D297353CC}">
              <c16:uniqueId val="{00000001-5940-45D0-BB2F-93DB48048986}"/>
            </c:ext>
          </c:extLst>
        </c:ser>
        <c:ser>
          <c:idx val="3"/>
          <c:order val="3"/>
          <c:tx>
            <c:strRef>
              <c:f>'Figure 1.14.'!$S$8</c:f>
              <c:strCache>
                <c:ptCount val="1"/>
                <c:pt idx="0">
                  <c:v>Nominal interest rate</c:v>
                </c:pt>
              </c:strCache>
            </c:strRef>
          </c:tx>
          <c:spPr>
            <a:solidFill>
              <a:schemeClr val="accent1"/>
            </a:solidFill>
            <a:ln>
              <a:noFill/>
            </a:ln>
            <a:effectLst/>
          </c:spPr>
          <c:invertIfNegative val="0"/>
          <c:cat>
            <c:strLit>
              <c:ptCount val="6"/>
              <c:pt idx="0">
                <c:v>Argentina</c:v>
              </c:pt>
              <c:pt idx="1">
                <c:v>Angola</c:v>
              </c:pt>
              <c:pt idx="2">
                <c:v>Brazil</c:v>
              </c:pt>
              <c:pt idx="3">
                <c:v>South Africa</c:v>
              </c:pt>
              <c:pt idx="4">
                <c:v>Indonesia</c:v>
              </c:pt>
              <c:pt idx="5">
                <c:v>Mexico</c:v>
              </c:pt>
            </c:strLit>
          </c:cat>
          <c:val>
            <c:numRef>
              <c:f>'Figure 1.14.'!$S$9:$S$13</c:f>
              <c:numCache>
                <c:formatCode>0.0</c:formatCode>
                <c:ptCount val="5"/>
                <c:pt idx="0">
                  <c:v>3.0648290999999999</c:v>
                </c:pt>
                <c:pt idx="1">
                  <c:v>4.5454135000000004</c:v>
                </c:pt>
              </c:numCache>
            </c:numRef>
          </c:val>
          <c:extLst>
            <c:ext xmlns:c16="http://schemas.microsoft.com/office/drawing/2014/chart" uri="{C3380CC4-5D6E-409C-BE32-E72D297353CC}">
              <c16:uniqueId val="{00000002-5940-45D0-BB2F-93DB48048986}"/>
            </c:ext>
          </c:extLst>
        </c:ser>
        <c:ser>
          <c:idx val="4"/>
          <c:order val="4"/>
          <c:tx>
            <c:strRef>
              <c:f>'Figure 1.14.'!$T$8</c:f>
              <c:strCache>
                <c:ptCount val="1"/>
                <c:pt idx="0">
                  <c:v>Inflation</c:v>
                </c:pt>
              </c:strCache>
            </c:strRef>
          </c:tx>
          <c:spPr>
            <a:solidFill>
              <a:schemeClr val="accent5"/>
            </a:solidFill>
            <a:ln>
              <a:noFill/>
            </a:ln>
            <a:effectLst/>
          </c:spPr>
          <c:invertIfNegative val="0"/>
          <c:cat>
            <c:strLit>
              <c:ptCount val="6"/>
              <c:pt idx="0">
                <c:v>Argentina</c:v>
              </c:pt>
              <c:pt idx="1">
                <c:v>Angola</c:v>
              </c:pt>
              <c:pt idx="2">
                <c:v>Brazil</c:v>
              </c:pt>
              <c:pt idx="3">
                <c:v>South Africa</c:v>
              </c:pt>
              <c:pt idx="4">
                <c:v>Indonesia</c:v>
              </c:pt>
              <c:pt idx="5">
                <c:v>Mexico</c:v>
              </c:pt>
            </c:strLit>
          </c:cat>
          <c:val>
            <c:numRef>
              <c:f>'Figure 1.14.'!$T$9:$T$13</c:f>
              <c:numCache>
                <c:formatCode>0.0</c:formatCode>
                <c:ptCount val="5"/>
                <c:pt idx="0">
                  <c:v>-20.412718999999999</c:v>
                </c:pt>
                <c:pt idx="1">
                  <c:v>-9.5224560999999994</c:v>
                </c:pt>
              </c:numCache>
            </c:numRef>
          </c:val>
          <c:extLst>
            <c:ext xmlns:c16="http://schemas.microsoft.com/office/drawing/2014/chart" uri="{C3380CC4-5D6E-409C-BE32-E72D297353CC}">
              <c16:uniqueId val="{00000003-5940-45D0-BB2F-93DB48048986}"/>
            </c:ext>
          </c:extLst>
        </c:ser>
        <c:ser>
          <c:idx val="5"/>
          <c:order val="5"/>
          <c:tx>
            <c:strRef>
              <c:f>'Figure 1.14.'!$U$8</c:f>
              <c:strCache>
                <c:ptCount val="1"/>
                <c:pt idx="0">
                  <c:v>Real GDP</c:v>
                </c:pt>
              </c:strCache>
            </c:strRef>
          </c:tx>
          <c:spPr>
            <a:solidFill>
              <a:schemeClr val="accent3"/>
            </a:solidFill>
            <a:ln>
              <a:noFill/>
            </a:ln>
            <a:effectLst/>
          </c:spPr>
          <c:invertIfNegative val="0"/>
          <c:cat>
            <c:strLit>
              <c:ptCount val="6"/>
              <c:pt idx="0">
                <c:v>Argentina</c:v>
              </c:pt>
              <c:pt idx="1">
                <c:v>Angola</c:v>
              </c:pt>
              <c:pt idx="2">
                <c:v>Brazil</c:v>
              </c:pt>
              <c:pt idx="3">
                <c:v>South Africa</c:v>
              </c:pt>
              <c:pt idx="4">
                <c:v>Indonesia</c:v>
              </c:pt>
              <c:pt idx="5">
                <c:v>Mexico</c:v>
              </c:pt>
            </c:strLit>
          </c:cat>
          <c:val>
            <c:numRef>
              <c:f>'Figure 1.14.'!$U$9:$U$13</c:f>
              <c:numCache>
                <c:formatCode>0.0</c:formatCode>
                <c:ptCount val="5"/>
                <c:pt idx="0">
                  <c:v>1.4804489000000001</c:v>
                </c:pt>
                <c:pt idx="1">
                  <c:v>1.1846086</c:v>
                </c:pt>
              </c:numCache>
            </c:numRef>
          </c:val>
          <c:extLst>
            <c:ext xmlns:c16="http://schemas.microsoft.com/office/drawing/2014/chart" uri="{C3380CC4-5D6E-409C-BE32-E72D297353CC}">
              <c16:uniqueId val="{00000004-5940-45D0-BB2F-93DB48048986}"/>
            </c:ext>
          </c:extLst>
        </c:ser>
        <c:ser>
          <c:idx val="6"/>
          <c:order val="6"/>
          <c:tx>
            <c:strRef>
              <c:f>'Figure 1.14.'!$V$8</c:f>
              <c:strCache>
                <c:ptCount val="1"/>
                <c:pt idx="0">
                  <c:v>Nominal exchange rate</c:v>
                </c:pt>
              </c:strCache>
            </c:strRef>
          </c:tx>
          <c:spPr>
            <a:solidFill>
              <a:srgbClr val="FFC000"/>
            </a:solidFill>
            <a:ln>
              <a:noFill/>
            </a:ln>
            <a:effectLst/>
          </c:spPr>
          <c:invertIfNegative val="0"/>
          <c:cat>
            <c:strLit>
              <c:ptCount val="6"/>
              <c:pt idx="0">
                <c:v>Argentina</c:v>
              </c:pt>
              <c:pt idx="1">
                <c:v>Angola</c:v>
              </c:pt>
              <c:pt idx="2">
                <c:v>Brazil</c:v>
              </c:pt>
              <c:pt idx="3">
                <c:v>South Africa</c:v>
              </c:pt>
              <c:pt idx="4">
                <c:v>Indonesia</c:v>
              </c:pt>
              <c:pt idx="5">
                <c:v>Mexico</c:v>
              </c:pt>
            </c:strLit>
          </c:cat>
          <c:val>
            <c:numRef>
              <c:f>'Figure 1.14.'!$V$9:$V$13</c:f>
              <c:numCache>
                <c:formatCode>0.0</c:formatCode>
                <c:ptCount val="5"/>
                <c:pt idx="0">
                  <c:v>35.661625000000001</c:v>
                </c:pt>
                <c:pt idx="1">
                  <c:v>30.352929</c:v>
                </c:pt>
              </c:numCache>
            </c:numRef>
          </c:val>
          <c:extLst>
            <c:ext xmlns:c16="http://schemas.microsoft.com/office/drawing/2014/chart" uri="{C3380CC4-5D6E-409C-BE32-E72D297353CC}">
              <c16:uniqueId val="{00000005-5940-45D0-BB2F-93DB48048986}"/>
            </c:ext>
          </c:extLst>
        </c:ser>
        <c:ser>
          <c:idx val="11"/>
          <c:order val="11"/>
          <c:spPr>
            <a:solidFill>
              <a:schemeClr val="accent5"/>
            </a:solidFill>
            <a:ln>
              <a:noFill/>
            </a:ln>
            <a:effectLst/>
          </c:spPr>
          <c:invertIfNegative val="0"/>
          <c:val>
            <c:numRef>
              <c:f>'Figure 1.14.'!$T$12:$T$18</c:f>
              <c:numCache>
                <c:formatCode>0.0</c:formatCode>
                <c:ptCount val="7"/>
                <c:pt idx="2">
                  <c:v>-4.7994770999999998</c:v>
                </c:pt>
                <c:pt idx="3">
                  <c:v>-3.0220362000000001</c:v>
                </c:pt>
                <c:pt idx="4">
                  <c:v>-2.4908052000000001</c:v>
                </c:pt>
                <c:pt idx="5">
                  <c:v>-0.83023192000000001</c:v>
                </c:pt>
                <c:pt idx="6">
                  <c:v>-2.429268</c:v>
                </c:pt>
              </c:numCache>
            </c:numRef>
          </c:val>
          <c:extLst>
            <c:ext xmlns:c16="http://schemas.microsoft.com/office/drawing/2014/chart" uri="{C3380CC4-5D6E-409C-BE32-E72D297353CC}">
              <c16:uniqueId val="{00000006-5940-45D0-BB2F-93DB48048986}"/>
            </c:ext>
          </c:extLst>
        </c:ser>
        <c:dLbls>
          <c:showLegendKey val="0"/>
          <c:showVal val="0"/>
          <c:showCatName val="0"/>
          <c:showSerName val="0"/>
          <c:showPercent val="0"/>
          <c:showBubbleSize val="0"/>
        </c:dLbls>
        <c:gapWidth val="150"/>
        <c:overlap val="100"/>
        <c:axId val="1073337648"/>
        <c:axId val="1145947280"/>
      </c:barChart>
      <c:barChart>
        <c:barDir val="col"/>
        <c:grouping val="stacked"/>
        <c:varyColors val="0"/>
        <c:ser>
          <c:idx val="8"/>
          <c:order val="8"/>
          <c:spPr>
            <a:solidFill>
              <a:schemeClr val="accent6"/>
            </a:solidFill>
            <a:ln>
              <a:noFill/>
            </a:ln>
            <a:effectLst/>
          </c:spPr>
          <c:invertIfNegative val="0"/>
          <c:val>
            <c:numRef>
              <c:f>'Figure 1.14.'!$Q$12:$Q$18</c:f>
              <c:numCache>
                <c:formatCode>0.0</c:formatCode>
                <c:ptCount val="7"/>
                <c:pt idx="2">
                  <c:v>1.4349757999999999</c:v>
                </c:pt>
                <c:pt idx="3">
                  <c:v>-3.2363929999999999E-2</c:v>
                </c:pt>
                <c:pt idx="4">
                  <c:v>0.65652918999999998</c:v>
                </c:pt>
                <c:pt idx="5">
                  <c:v>1.0832359999999999E-2</c:v>
                </c:pt>
                <c:pt idx="6">
                  <c:v>-1.787925</c:v>
                </c:pt>
              </c:numCache>
            </c:numRef>
          </c:val>
          <c:extLst>
            <c:ext xmlns:c16="http://schemas.microsoft.com/office/drawing/2014/chart" uri="{C3380CC4-5D6E-409C-BE32-E72D297353CC}">
              <c16:uniqueId val="{00000007-5940-45D0-BB2F-93DB48048986}"/>
            </c:ext>
          </c:extLst>
        </c:ser>
        <c:ser>
          <c:idx val="9"/>
          <c:order val="9"/>
          <c:spPr>
            <a:solidFill>
              <a:schemeClr val="bg2">
                <a:lumMod val="75000"/>
              </a:schemeClr>
            </a:solidFill>
            <a:ln>
              <a:noFill/>
            </a:ln>
            <a:effectLst/>
          </c:spPr>
          <c:invertIfNegative val="0"/>
          <c:val>
            <c:numRef>
              <c:f>'Figure 1.14.'!$R$12:$R$18</c:f>
              <c:numCache>
                <c:formatCode>0.0</c:formatCode>
                <c:ptCount val="7"/>
                <c:pt idx="2">
                  <c:v>-1.8590367000000001</c:v>
                </c:pt>
                <c:pt idx="3">
                  <c:v>0.22356732000000001</c:v>
                </c:pt>
                <c:pt idx="4">
                  <c:v>1.2014263000000001</c:v>
                </c:pt>
                <c:pt idx="5">
                  <c:v>9.3903189999999997E-2</c:v>
                </c:pt>
                <c:pt idx="6">
                  <c:v>0.83669658000000002</c:v>
                </c:pt>
              </c:numCache>
            </c:numRef>
          </c:val>
          <c:extLst>
            <c:ext xmlns:c16="http://schemas.microsoft.com/office/drawing/2014/chart" uri="{C3380CC4-5D6E-409C-BE32-E72D297353CC}">
              <c16:uniqueId val="{00000008-5940-45D0-BB2F-93DB48048986}"/>
            </c:ext>
          </c:extLst>
        </c:ser>
        <c:ser>
          <c:idx val="10"/>
          <c:order val="10"/>
          <c:spPr>
            <a:solidFill>
              <a:schemeClr val="accent1"/>
            </a:solidFill>
            <a:ln>
              <a:noFill/>
            </a:ln>
            <a:effectLst/>
          </c:spPr>
          <c:invertIfNegative val="0"/>
          <c:val>
            <c:numRef>
              <c:f>'Figure 1.14.'!$S$12:$S$18</c:f>
              <c:numCache>
                <c:formatCode>0.0</c:formatCode>
                <c:ptCount val="7"/>
                <c:pt idx="2">
                  <c:v>2.1913333000000002</c:v>
                </c:pt>
                <c:pt idx="3">
                  <c:v>6.8686708000000003</c:v>
                </c:pt>
                <c:pt idx="4">
                  <c:v>3.7838530000000001</c:v>
                </c:pt>
                <c:pt idx="5">
                  <c:v>1.7408266999999999</c:v>
                </c:pt>
                <c:pt idx="6">
                  <c:v>4.1147831999999998</c:v>
                </c:pt>
              </c:numCache>
            </c:numRef>
          </c:val>
          <c:extLst>
            <c:ext xmlns:c16="http://schemas.microsoft.com/office/drawing/2014/chart" uri="{C3380CC4-5D6E-409C-BE32-E72D297353CC}">
              <c16:uniqueId val="{00000009-5940-45D0-BB2F-93DB48048986}"/>
            </c:ext>
          </c:extLst>
        </c:ser>
        <c:ser>
          <c:idx val="12"/>
          <c:order val="12"/>
          <c:spPr>
            <a:solidFill>
              <a:srgbClr val="FFC000"/>
            </a:solidFill>
            <a:ln>
              <a:noFill/>
            </a:ln>
            <a:effectLst/>
          </c:spPr>
          <c:invertIfNegative val="0"/>
          <c:val>
            <c:numRef>
              <c:f>'Figure 1.14.'!$V$12:$V$18</c:f>
              <c:numCache>
                <c:formatCode>0.0</c:formatCode>
                <c:ptCount val="7"/>
                <c:pt idx="2">
                  <c:v>4.5626188000000001</c:v>
                </c:pt>
                <c:pt idx="3">
                  <c:v>0.71231847999999998</c:v>
                </c:pt>
                <c:pt idx="4">
                  <c:v>0.95143451999999995</c:v>
                </c:pt>
                <c:pt idx="5">
                  <c:v>0.66690364000000002</c:v>
                </c:pt>
                <c:pt idx="6">
                  <c:v>-9.2730350000000003E-2</c:v>
                </c:pt>
              </c:numCache>
            </c:numRef>
          </c:val>
          <c:extLst>
            <c:ext xmlns:c16="http://schemas.microsoft.com/office/drawing/2014/chart" uri="{C3380CC4-5D6E-409C-BE32-E72D297353CC}">
              <c16:uniqueId val="{0000000A-5940-45D0-BB2F-93DB48048986}"/>
            </c:ext>
          </c:extLst>
        </c:ser>
        <c:ser>
          <c:idx val="13"/>
          <c:order val="13"/>
          <c:spPr>
            <a:solidFill>
              <a:schemeClr val="accent3"/>
            </a:solidFill>
            <a:ln w="25400">
              <a:noFill/>
            </a:ln>
            <a:effectLst/>
          </c:spPr>
          <c:invertIfNegative val="0"/>
          <c:val>
            <c:numRef>
              <c:f>'Figure 1.14.'!$U$12:$U$18</c:f>
              <c:numCache>
                <c:formatCode>0.0</c:formatCode>
                <c:ptCount val="7"/>
                <c:pt idx="2">
                  <c:v>-0.83856646999999995</c:v>
                </c:pt>
                <c:pt idx="3">
                  <c:v>-0.92499629999999999</c:v>
                </c:pt>
                <c:pt idx="4">
                  <c:v>-0.41405072999999998</c:v>
                </c:pt>
                <c:pt idx="5">
                  <c:v>-1.4228149999999999</c:v>
                </c:pt>
                <c:pt idx="6">
                  <c:v>-1.0557110000000001</c:v>
                </c:pt>
              </c:numCache>
            </c:numRef>
          </c:val>
          <c:extLst>
            <c:ext xmlns:c16="http://schemas.microsoft.com/office/drawing/2014/chart" uri="{C3380CC4-5D6E-409C-BE32-E72D297353CC}">
              <c16:uniqueId val="{0000000B-5940-45D0-BB2F-93DB48048986}"/>
            </c:ext>
          </c:extLst>
        </c:ser>
        <c:ser>
          <c:idx val="14"/>
          <c:order val="14"/>
          <c:spPr>
            <a:solidFill>
              <a:schemeClr val="accent5"/>
            </a:solidFill>
            <a:ln w="25400">
              <a:noFill/>
            </a:ln>
            <a:effectLst/>
          </c:spPr>
          <c:invertIfNegative val="0"/>
          <c:val>
            <c:numRef>
              <c:f>'Figure 1.14.'!$T$12:$T$18</c:f>
              <c:numCache>
                <c:formatCode>0.0</c:formatCode>
                <c:ptCount val="7"/>
                <c:pt idx="2">
                  <c:v>-4.7994770999999998</c:v>
                </c:pt>
                <c:pt idx="3">
                  <c:v>-3.0220362000000001</c:v>
                </c:pt>
                <c:pt idx="4">
                  <c:v>-2.4908052000000001</c:v>
                </c:pt>
                <c:pt idx="5">
                  <c:v>-0.83023192000000001</c:v>
                </c:pt>
                <c:pt idx="6">
                  <c:v>-2.429268</c:v>
                </c:pt>
              </c:numCache>
            </c:numRef>
          </c:val>
          <c:extLst>
            <c:ext xmlns:c16="http://schemas.microsoft.com/office/drawing/2014/chart" uri="{C3380CC4-5D6E-409C-BE32-E72D297353CC}">
              <c16:uniqueId val="{0000000C-5940-45D0-BB2F-93DB48048986}"/>
            </c:ext>
          </c:extLst>
        </c:ser>
        <c:dLbls>
          <c:showLegendKey val="0"/>
          <c:showVal val="0"/>
          <c:showCatName val="0"/>
          <c:showSerName val="0"/>
          <c:showPercent val="0"/>
          <c:showBubbleSize val="0"/>
        </c:dLbls>
        <c:gapWidth val="150"/>
        <c:overlap val="100"/>
        <c:axId val="1155162416"/>
        <c:axId val="1140949472"/>
      </c:barChart>
      <c:lineChart>
        <c:grouping val="standard"/>
        <c:varyColors val="0"/>
        <c:ser>
          <c:idx val="0"/>
          <c:order val="0"/>
          <c:tx>
            <c:strRef>
              <c:f>'Figure 1.14.'!$P$8</c:f>
              <c:strCache>
                <c:ptCount val="1"/>
                <c:pt idx="0">
                  <c:v>Change in debt-to-GDP</c:v>
                </c:pt>
              </c:strCache>
            </c:strRef>
          </c:tx>
          <c:spPr>
            <a:ln w="28575" cap="rnd">
              <a:noFill/>
              <a:round/>
            </a:ln>
            <a:effectLst/>
          </c:spPr>
          <c:marker>
            <c:symbol val="circle"/>
            <c:size val="4"/>
            <c:spPr>
              <a:solidFill>
                <a:schemeClr val="tx1"/>
              </a:solidFill>
              <a:ln w="50800">
                <a:solidFill>
                  <a:schemeClr val="tx1"/>
                </a:solidFill>
              </a:ln>
              <a:effectLst/>
            </c:spPr>
          </c:marker>
          <c:cat>
            <c:strLit>
              <c:ptCount val="7"/>
              <c:pt idx="0">
                <c:v>Argentina</c:v>
              </c:pt>
              <c:pt idx="1">
                <c:v>Angola</c:v>
              </c:pt>
              <c:pt idx="2">
                <c:v>Turkey</c:v>
              </c:pt>
              <c:pt idx="3">
                <c:v>Brazil</c:v>
              </c:pt>
              <c:pt idx="4">
                <c:v>South Africa</c:v>
              </c:pt>
              <c:pt idx="5">
                <c:v>Indonesia</c:v>
              </c:pt>
              <c:pt idx="6">
                <c:v>Mexico</c:v>
              </c:pt>
            </c:strLit>
          </c:cat>
          <c:val>
            <c:numRef>
              <c:f>'Figure 1.14.'!$P$9:$P$13</c:f>
              <c:numCache>
                <c:formatCode>0.0</c:formatCode>
                <c:ptCount val="5"/>
                <c:pt idx="0">
                  <c:v>31.976734</c:v>
                </c:pt>
                <c:pt idx="1">
                  <c:v>19.542663999999998</c:v>
                </c:pt>
              </c:numCache>
            </c:numRef>
          </c:val>
          <c:smooth val="0"/>
          <c:extLst>
            <c:ext xmlns:c16="http://schemas.microsoft.com/office/drawing/2014/chart" uri="{C3380CC4-5D6E-409C-BE32-E72D297353CC}">
              <c16:uniqueId val="{0000000D-5940-45D0-BB2F-93DB48048986}"/>
            </c:ext>
          </c:extLst>
        </c:ser>
        <c:dLbls>
          <c:showLegendKey val="0"/>
          <c:showVal val="0"/>
          <c:showCatName val="0"/>
          <c:showSerName val="0"/>
          <c:showPercent val="0"/>
          <c:showBubbleSize val="0"/>
        </c:dLbls>
        <c:marker val="1"/>
        <c:smooth val="0"/>
        <c:axId val="1073337648"/>
        <c:axId val="1145947280"/>
      </c:lineChart>
      <c:lineChart>
        <c:grouping val="standard"/>
        <c:varyColors val="0"/>
        <c:ser>
          <c:idx val="7"/>
          <c:order val="7"/>
          <c:tx>
            <c:v>Change in debt-to-GDP ratio</c:v>
          </c:tx>
          <c:spPr>
            <a:ln w="50800" cap="rnd">
              <a:noFill/>
              <a:round/>
            </a:ln>
            <a:effectLst/>
          </c:spPr>
          <c:marker>
            <c:symbol val="circle"/>
            <c:size val="4"/>
            <c:spPr>
              <a:solidFill>
                <a:schemeClr val="tx1"/>
              </a:solidFill>
              <a:ln w="50800">
                <a:solidFill>
                  <a:schemeClr val="tx1"/>
                </a:solidFill>
              </a:ln>
              <a:effectLst/>
            </c:spPr>
          </c:marker>
          <c:val>
            <c:numRef>
              <c:f>'Figure 1.14.'!$P$12:$P$18</c:f>
              <c:numCache>
                <c:formatCode>0.0</c:formatCode>
                <c:ptCount val="7"/>
                <c:pt idx="2">
                  <c:v>0.69184756999999997</c:v>
                </c:pt>
                <c:pt idx="3">
                  <c:v>3.8251602</c:v>
                </c:pt>
                <c:pt idx="4">
                  <c:v>3.6883870000000001</c:v>
                </c:pt>
                <c:pt idx="5">
                  <c:v>0.25941900000000001</c:v>
                </c:pt>
                <c:pt idx="6">
                  <c:v>-0.41415456</c:v>
                </c:pt>
              </c:numCache>
            </c:numRef>
          </c:val>
          <c:smooth val="0"/>
          <c:extLst>
            <c:ext xmlns:c16="http://schemas.microsoft.com/office/drawing/2014/chart" uri="{C3380CC4-5D6E-409C-BE32-E72D297353CC}">
              <c16:uniqueId val="{0000000E-5940-45D0-BB2F-93DB48048986}"/>
            </c:ext>
          </c:extLst>
        </c:ser>
        <c:dLbls>
          <c:showLegendKey val="0"/>
          <c:showVal val="0"/>
          <c:showCatName val="0"/>
          <c:showSerName val="0"/>
          <c:showPercent val="0"/>
          <c:showBubbleSize val="0"/>
        </c:dLbls>
        <c:marker val="1"/>
        <c:smooth val="0"/>
        <c:axId val="1155162416"/>
        <c:axId val="1140949472"/>
      </c:lineChart>
      <c:catAx>
        <c:axId val="107333764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Segoe UI" panose="020B0502040204020203" pitchFamily="34" charset="0"/>
              </a:defRPr>
            </a:pPr>
            <a:endParaRPr lang="en-US"/>
          </a:p>
        </c:txPr>
        <c:crossAx val="1145947280"/>
        <c:crossesAt val="-100"/>
        <c:auto val="1"/>
        <c:lblAlgn val="ctr"/>
        <c:lblOffset val="100"/>
        <c:noMultiLvlLbl val="0"/>
      </c:catAx>
      <c:valAx>
        <c:axId val="1145947280"/>
        <c:scaling>
          <c:orientation val="minMax"/>
          <c:min val="-60"/>
        </c:scaling>
        <c:delete val="0"/>
        <c:axPos val="l"/>
        <c:majorGridlines>
          <c:spPr>
            <a:ln w="9525" cap="flat" cmpd="sng" algn="ctr">
              <a:no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Segoe UI" panose="020B0502040204020203" pitchFamily="34" charset="0"/>
              </a:defRPr>
            </a:pPr>
            <a:endParaRPr lang="en-US"/>
          </a:p>
        </c:txPr>
        <c:crossAx val="1073337648"/>
        <c:crosses val="autoZero"/>
        <c:crossBetween val="between"/>
      </c:valAx>
      <c:valAx>
        <c:axId val="1140949472"/>
        <c:scaling>
          <c:orientation val="minMax"/>
          <c:max val="20"/>
          <c:min val="-2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Segoe UI" panose="020B0502040204020203" pitchFamily="34" charset="0"/>
              </a:defRPr>
            </a:pPr>
            <a:endParaRPr lang="en-US"/>
          </a:p>
        </c:txPr>
        <c:crossAx val="1155162416"/>
        <c:crosses val="max"/>
        <c:crossBetween val="between"/>
      </c:valAx>
      <c:catAx>
        <c:axId val="1155162416"/>
        <c:scaling>
          <c:orientation val="minMax"/>
        </c:scaling>
        <c:delete val="1"/>
        <c:axPos val="b"/>
        <c:majorTickMark val="out"/>
        <c:minorTickMark val="none"/>
        <c:tickLblPos val="nextTo"/>
        <c:crossAx val="1140949472"/>
        <c:crosses val="autoZero"/>
        <c:auto val="1"/>
        <c:lblAlgn val="ctr"/>
        <c:lblOffset val="100"/>
        <c:noMultiLvlLbl val="0"/>
      </c:catAx>
      <c:spPr>
        <a:noFill/>
        <a:ln>
          <a:solidFill>
            <a:schemeClr val="bg1">
              <a:lumMod val="65000"/>
            </a:schemeClr>
          </a:solidFill>
        </a:ln>
        <a:effectLst/>
      </c:spPr>
    </c:plotArea>
    <c:legend>
      <c:legendPos val="r"/>
      <c:legendEntry>
        <c:idx val="0"/>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58144636747356215"/>
          <c:y val="0.60382057821694102"/>
          <c:w val="0.34918945664526613"/>
          <c:h val="0.30614910217628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40912073490815"/>
          <c:y val="2.2367988415275441E-2"/>
          <c:w val="0.81799185258092744"/>
          <c:h val="0.83671660834062411"/>
        </c:manualLayout>
      </c:layout>
      <c:scatterChart>
        <c:scatterStyle val="lineMarker"/>
        <c:varyColors val="0"/>
        <c:ser>
          <c:idx val="0"/>
          <c:order val="0"/>
          <c:tx>
            <c:strRef>
              <c:f>'Figure 1.15.'!$R$6</c:f>
              <c:strCache>
                <c:ptCount val="1"/>
                <c:pt idx="0">
                  <c:v>G20 AEs</c:v>
                </c:pt>
              </c:strCache>
            </c:strRef>
          </c:tx>
          <c:spPr>
            <a:ln w="25400" cap="rnd">
              <a:noFill/>
              <a:round/>
            </a:ln>
            <a:effectLst/>
          </c:spPr>
          <c:marker>
            <c:symbol val="circle"/>
            <c:size val="5"/>
            <c:spPr>
              <a:solidFill>
                <a:srgbClr val="0070C0"/>
              </a:solidFill>
              <a:ln w="9525">
                <a:no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0-DFFF-4703-9BB6-39D94FF934C3}"/>
                </c:ext>
              </c:extLst>
            </c:dLbl>
            <c:dLbl>
              <c:idx val="1"/>
              <c:layout>
                <c:manualLayout>
                  <c:x val="-0.10974117574764071"/>
                  <c:y val="-1.8007670601058932E-2"/>
                </c:manualLayout>
              </c:layout>
              <c:tx>
                <c:rich>
                  <a:bodyPr/>
                  <a:lstStyle/>
                  <a:p>
                    <a:fld id="{05E9AC29-0E55-4E3E-9B8A-EF88F9694D6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FFF-4703-9BB6-39D94FF934C3}"/>
                </c:ext>
              </c:extLst>
            </c:dLbl>
            <c:dLbl>
              <c:idx val="2"/>
              <c:delete val="1"/>
              <c:extLst>
                <c:ext xmlns:c15="http://schemas.microsoft.com/office/drawing/2012/chart" uri="{CE6537A1-D6FC-4f65-9D91-7224C49458BB}"/>
                <c:ext xmlns:c16="http://schemas.microsoft.com/office/drawing/2014/chart" uri="{C3380CC4-5D6E-409C-BE32-E72D297353CC}">
                  <c16:uniqueId val="{00000002-DFFF-4703-9BB6-39D94FF934C3}"/>
                </c:ext>
              </c:extLst>
            </c:dLbl>
            <c:dLbl>
              <c:idx val="3"/>
              <c:delete val="1"/>
              <c:extLst>
                <c:ext xmlns:c15="http://schemas.microsoft.com/office/drawing/2012/chart" uri="{CE6537A1-D6FC-4f65-9D91-7224C49458BB}"/>
                <c:ext xmlns:c16="http://schemas.microsoft.com/office/drawing/2014/chart" uri="{C3380CC4-5D6E-409C-BE32-E72D297353CC}">
                  <c16:uniqueId val="{00000003-DFFF-4703-9BB6-39D94FF934C3}"/>
                </c:ext>
              </c:extLst>
            </c:dLbl>
            <c:dLbl>
              <c:idx val="4"/>
              <c:layout>
                <c:manualLayout>
                  <c:x val="-4.950568678915139E-2"/>
                  <c:y val="-3.9861111111111111E-2"/>
                </c:manualLayout>
              </c:layout>
              <c:tx>
                <c:rich>
                  <a:bodyPr/>
                  <a:lstStyle/>
                  <a:p>
                    <a:fld id="{90763287-3BB8-4BDF-A96E-A0197E7F6A8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DFFF-4703-9BB6-39D94FF934C3}"/>
                </c:ext>
              </c:extLst>
            </c:dLbl>
            <c:dLbl>
              <c:idx val="5"/>
              <c:delete val="1"/>
              <c:extLst>
                <c:ext xmlns:c15="http://schemas.microsoft.com/office/drawing/2012/chart" uri="{CE6537A1-D6FC-4f65-9D91-7224C49458BB}"/>
                <c:ext xmlns:c16="http://schemas.microsoft.com/office/drawing/2014/chart" uri="{C3380CC4-5D6E-409C-BE32-E72D297353CC}">
                  <c16:uniqueId val="{00000005-DFFF-4703-9BB6-39D94FF934C3}"/>
                </c:ext>
              </c:extLst>
            </c:dLbl>
            <c:dLbl>
              <c:idx val="6"/>
              <c:delete val="1"/>
              <c:extLst>
                <c:ext xmlns:c15="http://schemas.microsoft.com/office/drawing/2012/chart" uri="{CE6537A1-D6FC-4f65-9D91-7224C49458BB}"/>
                <c:ext xmlns:c16="http://schemas.microsoft.com/office/drawing/2014/chart" uri="{C3380CC4-5D6E-409C-BE32-E72D297353CC}">
                  <c16:uniqueId val="{00000006-DFFF-4703-9BB6-39D94FF934C3}"/>
                </c:ext>
              </c:extLst>
            </c:dLbl>
            <c:dLbl>
              <c:idx val="7"/>
              <c:layout>
                <c:manualLayout>
                  <c:x val="1.4905949256342639E-3"/>
                  <c:y val="-5.1414406532516773E-3"/>
                </c:manualLayout>
              </c:layout>
              <c:tx>
                <c:rich>
                  <a:bodyPr/>
                  <a:lstStyle/>
                  <a:p>
                    <a:fld id="{DB4BAEC6-684A-4927-8B8C-07C3F4DEEAF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FFF-4703-9BB6-39D94FF934C3}"/>
                </c:ext>
              </c:extLst>
            </c:dLbl>
            <c:dLbl>
              <c:idx val="8"/>
              <c:layout>
                <c:manualLayout>
                  <c:x val="-2.5442639982502249E-2"/>
                  <c:y val="-5.3813794109069786E-2"/>
                </c:manualLayout>
              </c:layout>
              <c:tx>
                <c:rich>
                  <a:bodyPr/>
                  <a:lstStyle/>
                  <a:p>
                    <a:fld id="{6048F93E-BAC6-4A5D-86FC-B037B3AF162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DFFF-4703-9BB6-39D94FF934C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HelveticaNeueLT Std" panose="020B0604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'Figure 1.15.'!$U$6:$U$14</c:f>
              <c:numCache>
                <c:formatCode>0.00</c:formatCode>
                <c:ptCount val="9"/>
                <c:pt idx="0">
                  <c:v>2.63</c:v>
                </c:pt>
                <c:pt idx="1">
                  <c:v>2.0449999999999999</c:v>
                </c:pt>
                <c:pt idx="2">
                  <c:v>0.78500000000000003</c:v>
                </c:pt>
                <c:pt idx="3">
                  <c:v>0.42699999999999999</c:v>
                </c:pt>
                <c:pt idx="4">
                  <c:v>2.016</c:v>
                </c:pt>
                <c:pt idx="5">
                  <c:v>4.8000000000000001E-2</c:v>
                </c:pt>
                <c:pt idx="6">
                  <c:v>2.4700000000000002</c:v>
                </c:pt>
                <c:pt idx="7">
                  <c:v>1.19</c:v>
                </c:pt>
                <c:pt idx="8">
                  <c:v>2.4054000000000002</c:v>
                </c:pt>
              </c:numCache>
            </c:numRef>
          </c:xVal>
          <c:yVal>
            <c:numRef>
              <c:f>'Figure 1.15.'!$V$6:$V$14</c:f>
              <c:numCache>
                <c:formatCode>0.00</c:formatCode>
                <c:ptCount val="9"/>
                <c:pt idx="0">
                  <c:v>1.7749999999999999</c:v>
                </c:pt>
                <c:pt idx="1">
                  <c:v>1.631</c:v>
                </c:pt>
                <c:pt idx="2">
                  <c:v>0.318</c:v>
                </c:pt>
                <c:pt idx="3">
                  <c:v>-7.0000000000000007E-2</c:v>
                </c:pt>
                <c:pt idx="4">
                  <c:v>2.488</c:v>
                </c:pt>
                <c:pt idx="5">
                  <c:v>-8.1000000000000003E-2</c:v>
                </c:pt>
                <c:pt idx="6">
                  <c:v>1.83</c:v>
                </c:pt>
                <c:pt idx="7">
                  <c:v>1</c:v>
                </c:pt>
                <c:pt idx="8">
                  <c:v>2.4085999999999999</c:v>
                </c:pt>
              </c:numCache>
            </c:numRef>
          </c:yVal>
          <c:smooth val="0"/>
          <c:extLst>
            <c:ext xmlns:c15="http://schemas.microsoft.com/office/drawing/2012/chart" uri="{02D57815-91ED-43cb-92C2-25804820EDAC}">
              <c15:datalabelsRange>
                <c15:f>{"AUS","CAN","FRA","DEU","ITA","JPN","KOR","GBR","USA"}</c15:f>
                <c15:dlblRangeCache>
                  <c:ptCount val="9"/>
                  <c:pt idx="0">
                    <c:v>AUS</c:v>
                  </c:pt>
                  <c:pt idx="1">
                    <c:v>CAN</c:v>
                  </c:pt>
                  <c:pt idx="2">
                    <c:v>FRA</c:v>
                  </c:pt>
                  <c:pt idx="3">
                    <c:v>DEU</c:v>
                  </c:pt>
                  <c:pt idx="4">
                    <c:v>ITA</c:v>
                  </c:pt>
                  <c:pt idx="5">
                    <c:v>JPN</c:v>
                  </c:pt>
                  <c:pt idx="6">
                    <c:v>KOR</c:v>
                  </c:pt>
                  <c:pt idx="7">
                    <c:v>GBR</c:v>
                  </c:pt>
                  <c:pt idx="8">
                    <c:v>USA</c:v>
                  </c:pt>
                </c15:dlblRangeCache>
              </c15:datalabelsRange>
            </c:ext>
            <c:ext xmlns:c16="http://schemas.microsoft.com/office/drawing/2014/chart" uri="{C3380CC4-5D6E-409C-BE32-E72D297353CC}">
              <c16:uniqueId val="{00000009-DFFF-4703-9BB6-39D94FF934C3}"/>
            </c:ext>
          </c:extLst>
        </c:ser>
        <c:ser>
          <c:idx val="2"/>
          <c:order val="1"/>
          <c:spPr>
            <a:ln w="12700" cap="rnd">
              <a:solidFill>
                <a:schemeClr val="bg1">
                  <a:lumMod val="50000"/>
                </a:schemeClr>
              </a:solidFill>
              <a:round/>
            </a:ln>
            <a:effectLst/>
          </c:spPr>
          <c:marker>
            <c:symbol val="none"/>
          </c:marker>
          <c:xVal>
            <c:numRef>
              <c:f>'Figure 1.15.'!$U$24:$V$24</c:f>
              <c:numCache>
                <c:formatCode>General</c:formatCode>
                <c:ptCount val="2"/>
                <c:pt idx="0">
                  <c:v>-10</c:v>
                </c:pt>
                <c:pt idx="1">
                  <c:v>20</c:v>
                </c:pt>
              </c:numCache>
            </c:numRef>
          </c:xVal>
          <c:yVal>
            <c:numRef>
              <c:f>'Figure 1.15.'!$U$25:$V$25</c:f>
              <c:numCache>
                <c:formatCode>General</c:formatCode>
                <c:ptCount val="2"/>
                <c:pt idx="0">
                  <c:v>-10</c:v>
                </c:pt>
                <c:pt idx="1">
                  <c:v>20</c:v>
                </c:pt>
              </c:numCache>
            </c:numRef>
          </c:yVal>
          <c:smooth val="0"/>
          <c:extLst>
            <c:ext xmlns:c16="http://schemas.microsoft.com/office/drawing/2014/chart" uri="{C3380CC4-5D6E-409C-BE32-E72D297353CC}">
              <c16:uniqueId val="{0000000A-DFFF-4703-9BB6-39D94FF934C3}"/>
            </c:ext>
          </c:extLst>
        </c:ser>
        <c:ser>
          <c:idx val="1"/>
          <c:order val="2"/>
          <c:tx>
            <c:strRef>
              <c:f>'Figure 1.15.'!$R$15</c:f>
              <c:strCache>
                <c:ptCount val="1"/>
                <c:pt idx="0">
                  <c:v>G20 EMMIEs</c:v>
                </c:pt>
              </c:strCache>
            </c:strRef>
          </c:tx>
          <c:spPr>
            <a:ln w="25400" cap="rnd">
              <a:noFill/>
              <a:round/>
            </a:ln>
            <a:effectLst/>
          </c:spPr>
          <c:marker>
            <c:symbol val="circle"/>
            <c:size val="5"/>
            <c:spPr>
              <a:solidFill>
                <a:srgbClr val="C00000"/>
              </a:solidFill>
              <a:ln w="9525">
                <a:noFill/>
              </a:ln>
              <a:effectLst/>
            </c:spPr>
          </c:marker>
          <c:dLbls>
            <c:dLbl>
              <c:idx val="0"/>
              <c:layout>
                <c:manualLayout>
                  <c:x val="-5.2893640887968295E-2"/>
                  <c:y val="-4.9923577365880711E-2"/>
                </c:manualLayout>
              </c:layout>
              <c:tx>
                <c:rich>
                  <a:bodyPr/>
                  <a:lstStyle/>
                  <a:p>
                    <a:fld id="{C2448A56-7C31-4E23-9226-E506A3752BF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DFFF-4703-9BB6-39D94FF934C3}"/>
                </c:ext>
              </c:extLst>
            </c:dLbl>
            <c:dLbl>
              <c:idx val="1"/>
              <c:tx>
                <c:rich>
                  <a:bodyPr/>
                  <a:lstStyle/>
                  <a:p>
                    <a:fld id="{86E49322-F659-4512-A89C-472EFDA6D65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FFF-4703-9BB6-39D94FF934C3}"/>
                </c:ext>
              </c:extLst>
            </c:dLbl>
            <c:dLbl>
              <c:idx val="2"/>
              <c:layout>
                <c:manualLayout>
                  <c:x val="-8.9887357830271214E-2"/>
                  <c:y val="-4.3949180265510313E-2"/>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HelveticaNeueLT Std" panose="020B0604020202020204" pitchFamily="34" charset="0"/>
                        <a:ea typeface="+mn-ea"/>
                        <a:cs typeface="+mn-cs"/>
                      </a:defRPr>
                    </a:pPr>
                    <a:fld id="{D7633934-67A6-4C63-8D7F-C76BD325799F}" type="CELLRANGE">
                      <a:rPr lang="en-US"/>
                      <a:pPr>
                        <a:defRPr sz="800">
                          <a:solidFill>
                            <a:schemeClr val="tx1"/>
                          </a:solidFill>
                          <a:latin typeface="HelveticaNeueLT Std" panose="020B0604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solidFill>
                      <a:latin typeface="HelveticaNeueLT Std" panose="020B0604020202020204"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1380222003499564"/>
                      <c:h val="3.4758644299897293E-2"/>
                    </c:manualLayout>
                  </c15:layout>
                  <c15:dlblFieldTable/>
                  <c15:showDataLabelsRange val="1"/>
                </c:ext>
                <c:ext xmlns:c16="http://schemas.microsoft.com/office/drawing/2014/chart" uri="{C3380CC4-5D6E-409C-BE32-E72D297353CC}">
                  <c16:uniqueId val="{0000000D-DFFF-4703-9BB6-39D94FF934C3}"/>
                </c:ext>
              </c:extLst>
            </c:dLbl>
            <c:dLbl>
              <c:idx val="3"/>
              <c:layout>
                <c:manualLayout>
                  <c:x val="-8.4394296256309814E-2"/>
                  <c:y val="-4.3034012479877183E-2"/>
                </c:manualLayout>
              </c:layout>
              <c:tx>
                <c:rich>
                  <a:bodyPr/>
                  <a:lstStyle/>
                  <a:p>
                    <a:fld id="{12DCF66C-0514-4A07-A3A9-A7B3A5306A5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DFFF-4703-9BB6-39D94FF934C3}"/>
                </c:ext>
              </c:extLst>
            </c:dLbl>
            <c:dLbl>
              <c:idx val="4"/>
              <c:layout>
                <c:manualLayout>
                  <c:x val="-8.1175087489063866E-2"/>
                  <c:y val="-4.4218795567220762E-2"/>
                </c:manualLayout>
              </c:layout>
              <c:tx>
                <c:rich>
                  <a:bodyPr/>
                  <a:lstStyle/>
                  <a:p>
                    <a:fld id="{2F55925F-5CD5-4DC2-8711-05235E69BCC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DFFF-4703-9BB6-39D94FF934C3}"/>
                </c:ext>
              </c:extLst>
            </c:dLbl>
            <c:dLbl>
              <c:idx val="5"/>
              <c:tx>
                <c:rich>
                  <a:bodyPr/>
                  <a:lstStyle/>
                  <a:p>
                    <a:fld id="{8FB1B8AB-2A13-4797-9781-3DF90D78F50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FFF-4703-9BB6-39D94FF934C3}"/>
                </c:ext>
              </c:extLst>
            </c:dLbl>
            <c:dLbl>
              <c:idx val="6"/>
              <c:layout>
                <c:manualLayout>
                  <c:x val="-9.7382436570428693E-2"/>
                  <c:y val="-2.1602872557596967E-2"/>
                </c:manualLayout>
              </c:layout>
              <c:tx>
                <c:rich>
                  <a:bodyPr/>
                  <a:lstStyle/>
                  <a:p>
                    <a:fld id="{CE71E8C4-A49B-43C1-B7CF-A782A4B0B68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DFFF-4703-9BB6-39D94FF934C3}"/>
                </c:ext>
              </c:extLst>
            </c:dLbl>
            <c:dLbl>
              <c:idx val="7"/>
              <c:tx>
                <c:rich>
                  <a:bodyPr/>
                  <a:lstStyle/>
                  <a:p>
                    <a:fld id="{E9146203-8D25-4961-8D7A-D4B3E774D79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FFF-4703-9BB6-39D94FF934C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HelveticaNeueLT Std" panose="020B0604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'Figure 1.15.'!$U$15:$U$22</c:f>
              <c:numCache>
                <c:formatCode>0.00</c:formatCode>
                <c:ptCount val="8"/>
                <c:pt idx="0">
                  <c:v>4.5600000000000005</c:v>
                </c:pt>
                <c:pt idx="1">
                  <c:v>4.5023</c:v>
                </c:pt>
                <c:pt idx="2">
                  <c:v>7.3860000000000001</c:v>
                </c:pt>
                <c:pt idx="3">
                  <c:v>6.298</c:v>
                </c:pt>
                <c:pt idx="4">
                  <c:v>7.5910000000000002</c:v>
                </c:pt>
                <c:pt idx="5">
                  <c:v>3.8609999999999998</c:v>
                </c:pt>
                <c:pt idx="6">
                  <c:v>8.7210000000000001</c:v>
                </c:pt>
                <c:pt idx="7">
                  <c:v>5.3650000000000002</c:v>
                </c:pt>
              </c:numCache>
            </c:numRef>
          </c:xVal>
          <c:yVal>
            <c:numRef>
              <c:f>'Figure 1.15.'!$V$15:$V$22</c:f>
              <c:numCache>
                <c:formatCode>0.00</c:formatCode>
                <c:ptCount val="8"/>
                <c:pt idx="0">
                  <c:v>5.3090000000000002</c:v>
                </c:pt>
                <c:pt idx="1">
                  <c:v>3.3401999999999998</c:v>
                </c:pt>
                <c:pt idx="2">
                  <c:v>7.351</c:v>
                </c:pt>
                <c:pt idx="3">
                  <c:v>7.633</c:v>
                </c:pt>
                <c:pt idx="4">
                  <c:v>8.0250000000000004</c:v>
                </c:pt>
                <c:pt idx="5">
                  <c:v>4.5220000000000002</c:v>
                </c:pt>
                <c:pt idx="6">
                  <c:v>9.1590000000000007</c:v>
                </c:pt>
                <c:pt idx="7">
                  <c:v>7.468</c:v>
                </c:pt>
              </c:numCache>
            </c:numRef>
          </c:yVal>
          <c:smooth val="0"/>
          <c:extLst>
            <c:ext xmlns:c15="http://schemas.microsoft.com/office/drawing/2012/chart" uri="{02D57815-91ED-43cb-92C2-25804820EDAC}">
              <c15:datalabelsRange>
                <c15:f>{"BRA","CHN","IND","IDN","MEX","RUS","ZAF","TUR"}</c15:f>
                <c15:dlblRangeCache>
                  <c:ptCount val="8"/>
                  <c:pt idx="0">
                    <c:v>BRA</c:v>
                  </c:pt>
                  <c:pt idx="1">
                    <c:v>CHN</c:v>
                  </c:pt>
                  <c:pt idx="2">
                    <c:v>IND</c:v>
                  </c:pt>
                  <c:pt idx="3">
                    <c:v>IDN</c:v>
                  </c:pt>
                  <c:pt idx="4">
                    <c:v>MEX</c:v>
                  </c:pt>
                  <c:pt idx="5">
                    <c:v>RUS</c:v>
                  </c:pt>
                  <c:pt idx="6">
                    <c:v>ZAF</c:v>
                  </c:pt>
                  <c:pt idx="7">
                    <c:v>TUR</c:v>
                  </c:pt>
                </c15:dlblRangeCache>
              </c15:datalabelsRange>
            </c:ext>
            <c:ext xmlns:c16="http://schemas.microsoft.com/office/drawing/2014/chart" uri="{C3380CC4-5D6E-409C-BE32-E72D297353CC}">
              <c16:uniqueId val="{00000013-DFFF-4703-9BB6-39D94FF934C3}"/>
            </c:ext>
          </c:extLst>
        </c:ser>
        <c:dLbls>
          <c:showLegendKey val="0"/>
          <c:showVal val="0"/>
          <c:showCatName val="0"/>
          <c:showSerName val="0"/>
          <c:showPercent val="0"/>
          <c:showBubbleSize val="0"/>
        </c:dLbls>
        <c:axId val="1615213648"/>
        <c:axId val="1944016048"/>
      </c:scatterChart>
      <c:valAx>
        <c:axId val="1615213648"/>
        <c:scaling>
          <c:orientation val="minMax"/>
          <c:max val="10"/>
          <c:min val="0"/>
        </c:scaling>
        <c:delete val="0"/>
        <c:axPos val="b"/>
        <c:title>
          <c:tx>
            <c:rich>
              <a:bodyPr rot="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r>
                  <a:rPr lang="en-US" sz="800" baseline="0">
                    <a:solidFill>
                      <a:schemeClr val="tx1"/>
                    </a:solidFill>
                    <a:latin typeface="HelveticaNeueLT Std" panose="020B0604020202020204" pitchFamily="34" charset="0"/>
                    <a:cs typeface="Arial" panose="020B0604020202020204" pitchFamily="34" charset="0"/>
                  </a:rPr>
                  <a:t>January 2018</a:t>
                </a:r>
                <a:endParaRPr lang="en-US" sz="800">
                  <a:solidFill>
                    <a:schemeClr val="tx1"/>
                  </a:solidFill>
                  <a:latin typeface="HelveticaNeueLT Std"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1944016048"/>
        <c:crosses val="autoZero"/>
        <c:crossBetween val="midCat"/>
      </c:valAx>
      <c:valAx>
        <c:axId val="1944016048"/>
        <c:scaling>
          <c:orientation val="minMax"/>
          <c:max val="10"/>
          <c:min val="0"/>
        </c:scaling>
        <c:delete val="0"/>
        <c:axPos val="l"/>
        <c:title>
          <c:tx>
            <c:rich>
              <a:bodyPr rot="-54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r>
                  <a:rPr lang="en-US" sz="800" baseline="0">
                    <a:solidFill>
                      <a:schemeClr val="tx1"/>
                    </a:solidFill>
                    <a:latin typeface="HelveticaNeueLT Std" panose="020B0604020202020204" pitchFamily="34" charset="0"/>
                    <a:cs typeface="Arial" panose="020B0604020202020204" pitchFamily="34" charset="0"/>
                  </a:rPr>
                  <a:t> March </a:t>
                </a:r>
                <a:r>
                  <a:rPr lang="en-US" sz="800">
                    <a:solidFill>
                      <a:schemeClr val="tx1"/>
                    </a:solidFill>
                    <a:latin typeface="HelveticaNeueLT Std" panose="020B0604020202020204" pitchFamily="34" charset="0"/>
                    <a:cs typeface="Arial" panose="020B0604020202020204" pitchFamily="34" charset="0"/>
                  </a:rPr>
                  <a:t>2019</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1615213648"/>
        <c:crosses val="autoZero"/>
        <c:crossBetween val="midCat"/>
        <c:majorUnit val="2"/>
      </c:valAx>
      <c:spPr>
        <a:noFill/>
        <a:ln>
          <a:solidFill>
            <a:schemeClr val="bg1">
              <a:lumMod val="50000"/>
            </a:schemeClr>
          </a:solidFill>
        </a:ln>
        <a:effectLst/>
      </c:spPr>
    </c:plotArea>
    <c:legend>
      <c:legendPos val="r"/>
      <c:legendEntry>
        <c:idx val="1"/>
        <c:delete val="1"/>
      </c:legendEntry>
      <c:layout>
        <c:manualLayout>
          <c:xMode val="edge"/>
          <c:yMode val="edge"/>
          <c:x val="0.72090294339049743"/>
          <c:y val="0.64570679431483691"/>
          <c:w val="0.20634411464319591"/>
          <c:h val="0.1743933317691670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27618837855058E-2"/>
          <c:y val="5.4752021245571263E-2"/>
          <c:w val="0.81145986461917519"/>
          <c:h val="0.86040319428156586"/>
        </c:manualLayout>
      </c:layout>
      <c:lineChart>
        <c:grouping val="standard"/>
        <c:varyColors val="0"/>
        <c:ser>
          <c:idx val="0"/>
          <c:order val="0"/>
          <c:tx>
            <c:strRef>
              <c:f>'Figure 1.16.'!$Q$4</c:f>
              <c:strCache>
                <c:ptCount val="1"/>
                <c:pt idx="0">
                  <c:v>Argentina</c:v>
                </c:pt>
              </c:strCache>
            </c:strRef>
          </c:tx>
          <c:spPr>
            <a:ln w="22225" cap="rnd">
              <a:solidFill>
                <a:srgbClr val="00B0F0"/>
              </a:solidFill>
              <a:round/>
            </a:ln>
            <a:effectLst/>
          </c:spPr>
          <c:marker>
            <c:symbol val="none"/>
          </c:marker>
          <c:cat>
            <c:numRef>
              <c:f>'Figure 1.16.'!$P$5:$P$326</c:f>
              <c:numCache>
                <c:formatCode>m/d/yyyy</c:formatCode>
                <c:ptCount val="322"/>
                <c:pt idx="0">
                  <c:v>43101</c:v>
                </c:pt>
                <c:pt idx="1">
                  <c:v>43102</c:v>
                </c:pt>
                <c:pt idx="2">
                  <c:v>43103</c:v>
                </c:pt>
                <c:pt idx="3">
                  <c:v>43104</c:v>
                </c:pt>
                <c:pt idx="4">
                  <c:v>43105</c:v>
                </c:pt>
                <c:pt idx="5">
                  <c:v>43108</c:v>
                </c:pt>
                <c:pt idx="6">
                  <c:v>43109</c:v>
                </c:pt>
                <c:pt idx="7">
                  <c:v>43110</c:v>
                </c:pt>
                <c:pt idx="8">
                  <c:v>43111</c:v>
                </c:pt>
                <c:pt idx="9">
                  <c:v>43112</c:v>
                </c:pt>
                <c:pt idx="11">
                  <c:v>43116</c:v>
                </c:pt>
                <c:pt idx="12">
                  <c:v>43117</c:v>
                </c:pt>
                <c:pt idx="13">
                  <c:v>43118</c:v>
                </c:pt>
                <c:pt idx="14">
                  <c:v>43119</c:v>
                </c:pt>
                <c:pt idx="15">
                  <c:v>43122</c:v>
                </c:pt>
                <c:pt idx="16">
                  <c:v>43123</c:v>
                </c:pt>
                <c:pt idx="17">
                  <c:v>43124</c:v>
                </c:pt>
                <c:pt idx="18">
                  <c:v>43125</c:v>
                </c:pt>
                <c:pt idx="19">
                  <c:v>43126</c:v>
                </c:pt>
                <c:pt idx="20">
                  <c:v>43129</c:v>
                </c:pt>
                <c:pt idx="21">
                  <c:v>43130</c:v>
                </c:pt>
                <c:pt idx="22">
                  <c:v>43131</c:v>
                </c:pt>
                <c:pt idx="23">
                  <c:v>43132</c:v>
                </c:pt>
                <c:pt idx="24">
                  <c:v>43133</c:v>
                </c:pt>
                <c:pt idx="25">
                  <c:v>43136</c:v>
                </c:pt>
                <c:pt idx="26">
                  <c:v>43137</c:v>
                </c:pt>
                <c:pt idx="27">
                  <c:v>43138</c:v>
                </c:pt>
                <c:pt idx="28">
                  <c:v>43139</c:v>
                </c:pt>
                <c:pt idx="29">
                  <c:v>43140</c:v>
                </c:pt>
                <c:pt idx="30">
                  <c:v>43143</c:v>
                </c:pt>
                <c:pt idx="31">
                  <c:v>43144</c:v>
                </c:pt>
                <c:pt idx="32">
                  <c:v>43145</c:v>
                </c:pt>
                <c:pt idx="33">
                  <c:v>43146</c:v>
                </c:pt>
                <c:pt idx="34">
                  <c:v>43147</c:v>
                </c:pt>
                <c:pt idx="36">
                  <c:v>43151</c:v>
                </c:pt>
                <c:pt idx="37">
                  <c:v>43152</c:v>
                </c:pt>
                <c:pt idx="38">
                  <c:v>43153</c:v>
                </c:pt>
                <c:pt idx="39">
                  <c:v>43154</c:v>
                </c:pt>
                <c:pt idx="40">
                  <c:v>43157</c:v>
                </c:pt>
                <c:pt idx="41">
                  <c:v>43158</c:v>
                </c:pt>
                <c:pt idx="42">
                  <c:v>43159</c:v>
                </c:pt>
                <c:pt idx="43">
                  <c:v>43160</c:v>
                </c:pt>
                <c:pt idx="44">
                  <c:v>43161</c:v>
                </c:pt>
                <c:pt idx="45">
                  <c:v>43164</c:v>
                </c:pt>
                <c:pt idx="46">
                  <c:v>43165</c:v>
                </c:pt>
                <c:pt idx="47">
                  <c:v>43166</c:v>
                </c:pt>
                <c:pt idx="48">
                  <c:v>43167</c:v>
                </c:pt>
                <c:pt idx="49">
                  <c:v>43168</c:v>
                </c:pt>
                <c:pt idx="50">
                  <c:v>43171</c:v>
                </c:pt>
                <c:pt idx="51">
                  <c:v>43172</c:v>
                </c:pt>
                <c:pt idx="52">
                  <c:v>43173</c:v>
                </c:pt>
                <c:pt idx="53">
                  <c:v>43174</c:v>
                </c:pt>
                <c:pt idx="54">
                  <c:v>43175</c:v>
                </c:pt>
                <c:pt idx="55">
                  <c:v>43178</c:v>
                </c:pt>
                <c:pt idx="56">
                  <c:v>43179</c:v>
                </c:pt>
                <c:pt idx="57">
                  <c:v>43180</c:v>
                </c:pt>
                <c:pt idx="58">
                  <c:v>43181</c:v>
                </c:pt>
                <c:pt idx="59">
                  <c:v>43182</c:v>
                </c:pt>
                <c:pt idx="60">
                  <c:v>43185</c:v>
                </c:pt>
                <c:pt idx="61">
                  <c:v>43186</c:v>
                </c:pt>
                <c:pt idx="62">
                  <c:v>43187</c:v>
                </c:pt>
                <c:pt idx="63">
                  <c:v>43188</c:v>
                </c:pt>
                <c:pt idx="66">
                  <c:v>43193</c:v>
                </c:pt>
                <c:pt idx="67">
                  <c:v>43194</c:v>
                </c:pt>
                <c:pt idx="68">
                  <c:v>43195</c:v>
                </c:pt>
                <c:pt idx="69">
                  <c:v>43196</c:v>
                </c:pt>
                <c:pt idx="70">
                  <c:v>43199</c:v>
                </c:pt>
                <c:pt idx="71">
                  <c:v>43200</c:v>
                </c:pt>
                <c:pt idx="72">
                  <c:v>43201</c:v>
                </c:pt>
                <c:pt idx="73">
                  <c:v>43202</c:v>
                </c:pt>
                <c:pt idx="74">
                  <c:v>43203</c:v>
                </c:pt>
                <c:pt idx="75">
                  <c:v>43206</c:v>
                </c:pt>
                <c:pt idx="76">
                  <c:v>43207</c:v>
                </c:pt>
                <c:pt idx="77">
                  <c:v>43208</c:v>
                </c:pt>
                <c:pt idx="78">
                  <c:v>43209</c:v>
                </c:pt>
                <c:pt idx="79">
                  <c:v>43210</c:v>
                </c:pt>
                <c:pt idx="80">
                  <c:v>43213</c:v>
                </c:pt>
                <c:pt idx="81">
                  <c:v>43214</c:v>
                </c:pt>
                <c:pt idx="82">
                  <c:v>43215</c:v>
                </c:pt>
                <c:pt idx="83">
                  <c:v>43216</c:v>
                </c:pt>
                <c:pt idx="84">
                  <c:v>43217</c:v>
                </c:pt>
                <c:pt idx="85">
                  <c:v>43220</c:v>
                </c:pt>
                <c:pt idx="86">
                  <c:v>43221</c:v>
                </c:pt>
                <c:pt idx="87">
                  <c:v>43222</c:v>
                </c:pt>
                <c:pt idx="88">
                  <c:v>43223</c:v>
                </c:pt>
                <c:pt idx="89">
                  <c:v>43224</c:v>
                </c:pt>
                <c:pt idx="90">
                  <c:v>43227</c:v>
                </c:pt>
                <c:pt idx="91">
                  <c:v>43228</c:v>
                </c:pt>
                <c:pt idx="92">
                  <c:v>43229</c:v>
                </c:pt>
                <c:pt idx="93">
                  <c:v>43230</c:v>
                </c:pt>
                <c:pt idx="94">
                  <c:v>43231</c:v>
                </c:pt>
                <c:pt idx="95">
                  <c:v>43234</c:v>
                </c:pt>
                <c:pt idx="96">
                  <c:v>43235</c:v>
                </c:pt>
                <c:pt idx="97">
                  <c:v>43236</c:v>
                </c:pt>
                <c:pt idx="98">
                  <c:v>43237</c:v>
                </c:pt>
                <c:pt idx="99">
                  <c:v>43238</c:v>
                </c:pt>
                <c:pt idx="101">
                  <c:v>43242</c:v>
                </c:pt>
                <c:pt idx="102">
                  <c:v>43243</c:v>
                </c:pt>
                <c:pt idx="103">
                  <c:v>43244</c:v>
                </c:pt>
                <c:pt idx="104">
                  <c:v>43245</c:v>
                </c:pt>
                <c:pt idx="105">
                  <c:v>43248</c:v>
                </c:pt>
                <c:pt idx="106">
                  <c:v>43249</c:v>
                </c:pt>
                <c:pt idx="107">
                  <c:v>43250</c:v>
                </c:pt>
                <c:pt idx="108">
                  <c:v>43251</c:v>
                </c:pt>
                <c:pt idx="109">
                  <c:v>43252</c:v>
                </c:pt>
                <c:pt idx="110">
                  <c:v>43255</c:v>
                </c:pt>
                <c:pt idx="111">
                  <c:v>43256</c:v>
                </c:pt>
                <c:pt idx="112">
                  <c:v>43257</c:v>
                </c:pt>
                <c:pt idx="113">
                  <c:v>43258</c:v>
                </c:pt>
                <c:pt idx="114">
                  <c:v>43259</c:v>
                </c:pt>
                <c:pt idx="115">
                  <c:v>43262</c:v>
                </c:pt>
                <c:pt idx="116">
                  <c:v>43263</c:v>
                </c:pt>
                <c:pt idx="117">
                  <c:v>43264</c:v>
                </c:pt>
                <c:pt idx="118">
                  <c:v>43265</c:v>
                </c:pt>
                <c:pt idx="119">
                  <c:v>43266</c:v>
                </c:pt>
                <c:pt idx="120">
                  <c:v>43269</c:v>
                </c:pt>
                <c:pt idx="121">
                  <c:v>43270</c:v>
                </c:pt>
                <c:pt idx="122">
                  <c:v>43271</c:v>
                </c:pt>
                <c:pt idx="123">
                  <c:v>43272</c:v>
                </c:pt>
                <c:pt idx="124">
                  <c:v>43273</c:v>
                </c:pt>
                <c:pt idx="125">
                  <c:v>43276</c:v>
                </c:pt>
                <c:pt idx="126">
                  <c:v>43277</c:v>
                </c:pt>
                <c:pt idx="127">
                  <c:v>43278</c:v>
                </c:pt>
                <c:pt idx="128">
                  <c:v>43279</c:v>
                </c:pt>
                <c:pt idx="129">
                  <c:v>43280</c:v>
                </c:pt>
                <c:pt idx="130">
                  <c:v>43283</c:v>
                </c:pt>
                <c:pt idx="131">
                  <c:v>43284</c:v>
                </c:pt>
                <c:pt idx="132">
                  <c:v>43285</c:v>
                </c:pt>
                <c:pt idx="133">
                  <c:v>43286</c:v>
                </c:pt>
                <c:pt idx="134">
                  <c:v>43287</c:v>
                </c:pt>
                <c:pt idx="135">
                  <c:v>43290</c:v>
                </c:pt>
                <c:pt idx="136">
                  <c:v>43291</c:v>
                </c:pt>
                <c:pt idx="137">
                  <c:v>43292</c:v>
                </c:pt>
                <c:pt idx="138">
                  <c:v>43293</c:v>
                </c:pt>
                <c:pt idx="139">
                  <c:v>43294</c:v>
                </c:pt>
                <c:pt idx="140">
                  <c:v>43297</c:v>
                </c:pt>
                <c:pt idx="141">
                  <c:v>43298</c:v>
                </c:pt>
                <c:pt idx="142">
                  <c:v>43299</c:v>
                </c:pt>
                <c:pt idx="143">
                  <c:v>43300</c:v>
                </c:pt>
                <c:pt idx="144">
                  <c:v>43301</c:v>
                </c:pt>
                <c:pt idx="145">
                  <c:v>43304</c:v>
                </c:pt>
                <c:pt idx="146">
                  <c:v>43305</c:v>
                </c:pt>
                <c:pt idx="147">
                  <c:v>43306</c:v>
                </c:pt>
                <c:pt idx="148">
                  <c:v>43307</c:v>
                </c:pt>
                <c:pt idx="149">
                  <c:v>43308</c:v>
                </c:pt>
                <c:pt idx="150">
                  <c:v>43311</c:v>
                </c:pt>
                <c:pt idx="151">
                  <c:v>43312</c:v>
                </c:pt>
                <c:pt idx="152">
                  <c:v>43313</c:v>
                </c:pt>
                <c:pt idx="153">
                  <c:v>43314</c:v>
                </c:pt>
                <c:pt idx="154">
                  <c:v>43315</c:v>
                </c:pt>
                <c:pt idx="155">
                  <c:v>43318</c:v>
                </c:pt>
                <c:pt idx="156">
                  <c:v>43319</c:v>
                </c:pt>
                <c:pt idx="157">
                  <c:v>43320</c:v>
                </c:pt>
                <c:pt idx="158">
                  <c:v>43321</c:v>
                </c:pt>
                <c:pt idx="159">
                  <c:v>43322</c:v>
                </c:pt>
                <c:pt idx="160">
                  <c:v>43325</c:v>
                </c:pt>
                <c:pt idx="161">
                  <c:v>43326</c:v>
                </c:pt>
                <c:pt idx="162">
                  <c:v>43327</c:v>
                </c:pt>
                <c:pt idx="163">
                  <c:v>43328</c:v>
                </c:pt>
                <c:pt idx="164">
                  <c:v>43329</c:v>
                </c:pt>
                <c:pt idx="165">
                  <c:v>43332</c:v>
                </c:pt>
                <c:pt idx="166">
                  <c:v>43333</c:v>
                </c:pt>
                <c:pt idx="167">
                  <c:v>43334</c:v>
                </c:pt>
                <c:pt idx="168">
                  <c:v>43335</c:v>
                </c:pt>
                <c:pt idx="169">
                  <c:v>43336</c:v>
                </c:pt>
                <c:pt idx="170">
                  <c:v>43339</c:v>
                </c:pt>
                <c:pt idx="171">
                  <c:v>43340</c:v>
                </c:pt>
                <c:pt idx="172">
                  <c:v>43341</c:v>
                </c:pt>
                <c:pt idx="173">
                  <c:v>43342</c:v>
                </c:pt>
                <c:pt idx="174">
                  <c:v>43343</c:v>
                </c:pt>
                <c:pt idx="176">
                  <c:v>43347</c:v>
                </c:pt>
                <c:pt idx="177">
                  <c:v>43348</c:v>
                </c:pt>
                <c:pt idx="178">
                  <c:v>43349</c:v>
                </c:pt>
                <c:pt idx="179">
                  <c:v>43350</c:v>
                </c:pt>
                <c:pt idx="180">
                  <c:v>43353</c:v>
                </c:pt>
                <c:pt idx="181">
                  <c:v>43354</c:v>
                </c:pt>
                <c:pt idx="182">
                  <c:v>43355</c:v>
                </c:pt>
                <c:pt idx="183">
                  <c:v>43356</c:v>
                </c:pt>
                <c:pt idx="184">
                  <c:v>43357</c:v>
                </c:pt>
                <c:pt idx="185">
                  <c:v>43360</c:v>
                </c:pt>
                <c:pt idx="186">
                  <c:v>43361</c:v>
                </c:pt>
                <c:pt idx="187">
                  <c:v>43362</c:v>
                </c:pt>
                <c:pt idx="188">
                  <c:v>43363</c:v>
                </c:pt>
                <c:pt idx="189">
                  <c:v>43364</c:v>
                </c:pt>
                <c:pt idx="190">
                  <c:v>43367</c:v>
                </c:pt>
                <c:pt idx="191">
                  <c:v>43368</c:v>
                </c:pt>
                <c:pt idx="192">
                  <c:v>43369</c:v>
                </c:pt>
                <c:pt idx="193">
                  <c:v>43370</c:v>
                </c:pt>
                <c:pt idx="194">
                  <c:v>43371</c:v>
                </c:pt>
                <c:pt idx="195">
                  <c:v>43374</c:v>
                </c:pt>
                <c:pt idx="196">
                  <c:v>43375</c:v>
                </c:pt>
                <c:pt idx="197">
                  <c:v>43376</c:v>
                </c:pt>
                <c:pt idx="198">
                  <c:v>43377</c:v>
                </c:pt>
                <c:pt idx="199">
                  <c:v>43378</c:v>
                </c:pt>
                <c:pt idx="200">
                  <c:v>43381</c:v>
                </c:pt>
                <c:pt idx="201">
                  <c:v>43382</c:v>
                </c:pt>
                <c:pt idx="202">
                  <c:v>43383</c:v>
                </c:pt>
                <c:pt idx="203">
                  <c:v>43384</c:v>
                </c:pt>
                <c:pt idx="204">
                  <c:v>43385</c:v>
                </c:pt>
                <c:pt idx="205">
                  <c:v>43388</c:v>
                </c:pt>
                <c:pt idx="206">
                  <c:v>43389</c:v>
                </c:pt>
                <c:pt idx="207">
                  <c:v>43390</c:v>
                </c:pt>
                <c:pt idx="208">
                  <c:v>43391</c:v>
                </c:pt>
                <c:pt idx="209">
                  <c:v>43392</c:v>
                </c:pt>
                <c:pt idx="211">
                  <c:v>43396</c:v>
                </c:pt>
                <c:pt idx="212">
                  <c:v>43397</c:v>
                </c:pt>
                <c:pt idx="213">
                  <c:v>43398</c:v>
                </c:pt>
                <c:pt idx="214">
                  <c:v>43399</c:v>
                </c:pt>
                <c:pt idx="215">
                  <c:v>43402</c:v>
                </c:pt>
                <c:pt idx="216">
                  <c:v>43403</c:v>
                </c:pt>
                <c:pt idx="217">
                  <c:v>43404</c:v>
                </c:pt>
                <c:pt idx="218">
                  <c:v>43405</c:v>
                </c:pt>
                <c:pt idx="219">
                  <c:v>43406</c:v>
                </c:pt>
                <c:pt idx="220">
                  <c:v>43409</c:v>
                </c:pt>
                <c:pt idx="221">
                  <c:v>43410</c:v>
                </c:pt>
                <c:pt idx="222">
                  <c:v>43411</c:v>
                </c:pt>
                <c:pt idx="223">
                  <c:v>43412</c:v>
                </c:pt>
                <c:pt idx="224">
                  <c:v>43413</c:v>
                </c:pt>
                <c:pt idx="225">
                  <c:v>43416</c:v>
                </c:pt>
                <c:pt idx="226">
                  <c:v>43417</c:v>
                </c:pt>
                <c:pt idx="227">
                  <c:v>43418</c:v>
                </c:pt>
                <c:pt idx="228">
                  <c:v>43419</c:v>
                </c:pt>
                <c:pt idx="229">
                  <c:v>43420</c:v>
                </c:pt>
                <c:pt idx="230">
                  <c:v>43423</c:v>
                </c:pt>
                <c:pt idx="231">
                  <c:v>43424</c:v>
                </c:pt>
                <c:pt idx="232">
                  <c:v>43425</c:v>
                </c:pt>
                <c:pt idx="233">
                  <c:v>43427</c:v>
                </c:pt>
                <c:pt idx="234">
                  <c:v>43430</c:v>
                </c:pt>
                <c:pt idx="235">
                  <c:v>43431</c:v>
                </c:pt>
                <c:pt idx="236">
                  <c:v>43432</c:v>
                </c:pt>
                <c:pt idx="237">
                  <c:v>43433</c:v>
                </c:pt>
                <c:pt idx="238">
                  <c:v>43434</c:v>
                </c:pt>
                <c:pt idx="239">
                  <c:v>43437</c:v>
                </c:pt>
                <c:pt idx="240">
                  <c:v>43438</c:v>
                </c:pt>
                <c:pt idx="241">
                  <c:v>43439</c:v>
                </c:pt>
                <c:pt idx="242">
                  <c:v>43440</c:v>
                </c:pt>
                <c:pt idx="243">
                  <c:v>43441</c:v>
                </c:pt>
                <c:pt idx="244">
                  <c:v>43444</c:v>
                </c:pt>
                <c:pt idx="245">
                  <c:v>43445</c:v>
                </c:pt>
                <c:pt idx="246">
                  <c:v>43446</c:v>
                </c:pt>
                <c:pt idx="247">
                  <c:v>43447</c:v>
                </c:pt>
                <c:pt idx="248">
                  <c:v>43448</c:v>
                </c:pt>
                <c:pt idx="249">
                  <c:v>43451</c:v>
                </c:pt>
                <c:pt idx="250">
                  <c:v>43452</c:v>
                </c:pt>
                <c:pt idx="251">
                  <c:v>43453</c:v>
                </c:pt>
                <c:pt idx="252">
                  <c:v>43454</c:v>
                </c:pt>
                <c:pt idx="253">
                  <c:v>43455</c:v>
                </c:pt>
                <c:pt idx="254">
                  <c:v>43458</c:v>
                </c:pt>
                <c:pt idx="255">
                  <c:v>43459</c:v>
                </c:pt>
                <c:pt idx="256">
                  <c:v>43460</c:v>
                </c:pt>
                <c:pt idx="257">
                  <c:v>43461</c:v>
                </c:pt>
                <c:pt idx="258">
                  <c:v>43462</c:v>
                </c:pt>
                <c:pt idx="259">
                  <c:v>43465</c:v>
                </c:pt>
                <c:pt idx="260">
                  <c:v>43467</c:v>
                </c:pt>
                <c:pt idx="261">
                  <c:v>43468</c:v>
                </c:pt>
                <c:pt idx="262">
                  <c:v>43469</c:v>
                </c:pt>
                <c:pt idx="263">
                  <c:v>43472</c:v>
                </c:pt>
                <c:pt idx="264">
                  <c:v>43473</c:v>
                </c:pt>
                <c:pt idx="265">
                  <c:v>43474</c:v>
                </c:pt>
                <c:pt idx="266">
                  <c:v>43475</c:v>
                </c:pt>
                <c:pt idx="267">
                  <c:v>43476</c:v>
                </c:pt>
                <c:pt idx="268">
                  <c:v>43479</c:v>
                </c:pt>
                <c:pt idx="269">
                  <c:v>43480</c:v>
                </c:pt>
                <c:pt idx="270">
                  <c:v>43481</c:v>
                </c:pt>
                <c:pt idx="271">
                  <c:v>43482</c:v>
                </c:pt>
                <c:pt idx="272">
                  <c:v>43483</c:v>
                </c:pt>
                <c:pt idx="273">
                  <c:v>43486</c:v>
                </c:pt>
                <c:pt idx="274">
                  <c:v>43487</c:v>
                </c:pt>
                <c:pt idx="275">
                  <c:v>43488</c:v>
                </c:pt>
                <c:pt idx="276">
                  <c:v>43489</c:v>
                </c:pt>
                <c:pt idx="277">
                  <c:v>43490</c:v>
                </c:pt>
                <c:pt idx="278">
                  <c:v>43493</c:v>
                </c:pt>
                <c:pt idx="279">
                  <c:v>43494</c:v>
                </c:pt>
                <c:pt idx="280">
                  <c:v>43495</c:v>
                </c:pt>
                <c:pt idx="281">
                  <c:v>43496</c:v>
                </c:pt>
                <c:pt idx="282">
                  <c:v>43497</c:v>
                </c:pt>
                <c:pt idx="283">
                  <c:v>43500</c:v>
                </c:pt>
                <c:pt idx="284">
                  <c:v>43501</c:v>
                </c:pt>
                <c:pt idx="285">
                  <c:v>43502</c:v>
                </c:pt>
                <c:pt idx="286">
                  <c:v>43503</c:v>
                </c:pt>
                <c:pt idx="287">
                  <c:v>43504</c:v>
                </c:pt>
                <c:pt idx="288">
                  <c:v>43507</c:v>
                </c:pt>
                <c:pt idx="289">
                  <c:v>43508</c:v>
                </c:pt>
                <c:pt idx="290">
                  <c:v>43509</c:v>
                </c:pt>
                <c:pt idx="291">
                  <c:v>43510</c:v>
                </c:pt>
                <c:pt idx="292">
                  <c:v>43511</c:v>
                </c:pt>
                <c:pt idx="293">
                  <c:v>43514</c:v>
                </c:pt>
                <c:pt idx="294">
                  <c:v>43515</c:v>
                </c:pt>
                <c:pt idx="295">
                  <c:v>43516</c:v>
                </c:pt>
                <c:pt idx="296">
                  <c:v>43517</c:v>
                </c:pt>
                <c:pt idx="297">
                  <c:v>43518</c:v>
                </c:pt>
                <c:pt idx="298">
                  <c:v>43521</c:v>
                </c:pt>
                <c:pt idx="299">
                  <c:v>43522</c:v>
                </c:pt>
                <c:pt idx="300">
                  <c:v>43523</c:v>
                </c:pt>
                <c:pt idx="301">
                  <c:v>43524</c:v>
                </c:pt>
                <c:pt idx="302">
                  <c:v>43525</c:v>
                </c:pt>
                <c:pt idx="303">
                  <c:v>43528</c:v>
                </c:pt>
                <c:pt idx="304">
                  <c:v>43529</c:v>
                </c:pt>
                <c:pt idx="305">
                  <c:v>43530</c:v>
                </c:pt>
                <c:pt idx="306">
                  <c:v>43531</c:v>
                </c:pt>
                <c:pt idx="307">
                  <c:v>43532</c:v>
                </c:pt>
                <c:pt idx="308">
                  <c:v>43535</c:v>
                </c:pt>
                <c:pt idx="309">
                  <c:v>43536</c:v>
                </c:pt>
                <c:pt idx="310">
                  <c:v>43537</c:v>
                </c:pt>
                <c:pt idx="311">
                  <c:v>43538</c:v>
                </c:pt>
                <c:pt idx="312">
                  <c:v>43539</c:v>
                </c:pt>
                <c:pt idx="313">
                  <c:v>43542</c:v>
                </c:pt>
                <c:pt idx="314">
                  <c:v>43543</c:v>
                </c:pt>
                <c:pt idx="315">
                  <c:v>43544</c:v>
                </c:pt>
                <c:pt idx="316">
                  <c:v>43545</c:v>
                </c:pt>
                <c:pt idx="317">
                  <c:v>43546</c:v>
                </c:pt>
                <c:pt idx="318">
                  <c:v>43549</c:v>
                </c:pt>
                <c:pt idx="319">
                  <c:v>43551</c:v>
                </c:pt>
                <c:pt idx="320">
                  <c:v>43552</c:v>
                </c:pt>
                <c:pt idx="321">
                  <c:v>43553</c:v>
                </c:pt>
              </c:numCache>
            </c:numRef>
          </c:cat>
          <c:val>
            <c:numRef>
              <c:f>'Figure 1.16.'!$Q$5:$Q$326</c:f>
              <c:numCache>
                <c:formatCode>0.00</c:formatCode>
                <c:ptCount val="322"/>
                <c:pt idx="0">
                  <c:v>100</c:v>
                </c:pt>
                <c:pt idx="1">
                  <c:v>98.305084745762713</c:v>
                </c:pt>
                <c:pt idx="2">
                  <c:v>100</c:v>
                </c:pt>
                <c:pt idx="3">
                  <c:v>100.84745762711864</c:v>
                </c:pt>
                <c:pt idx="4">
                  <c:v>101.97740112994352</c:v>
                </c:pt>
                <c:pt idx="5">
                  <c:v>103.10734463276836</c:v>
                </c:pt>
                <c:pt idx="6">
                  <c:v>101.97740112994352</c:v>
                </c:pt>
                <c:pt idx="7">
                  <c:v>102.82485875706216</c:v>
                </c:pt>
                <c:pt idx="8">
                  <c:v>102.25988700564972</c:v>
                </c:pt>
                <c:pt idx="9">
                  <c:v>102.82485875706216</c:v>
                </c:pt>
                <c:pt idx="11">
                  <c:v>102.54237288135593</c:v>
                </c:pt>
                <c:pt idx="12">
                  <c:v>101.41242937853107</c:v>
                </c:pt>
                <c:pt idx="13">
                  <c:v>101.41242937853107</c:v>
                </c:pt>
                <c:pt idx="14">
                  <c:v>101.97740112994352</c:v>
                </c:pt>
                <c:pt idx="15">
                  <c:v>103.38983050847457</c:v>
                </c:pt>
                <c:pt idx="16">
                  <c:v>103.954802259887</c:v>
                </c:pt>
                <c:pt idx="17">
                  <c:v>104.51977401129943</c:v>
                </c:pt>
                <c:pt idx="18">
                  <c:v>105.93220338983052</c:v>
                </c:pt>
                <c:pt idx="19">
                  <c:v>104.80225988700565</c:v>
                </c:pt>
                <c:pt idx="20">
                  <c:v>105.93220338983052</c:v>
                </c:pt>
                <c:pt idx="21">
                  <c:v>106.77966101694916</c:v>
                </c:pt>
                <c:pt idx="22">
                  <c:v>105.36723163841808</c:v>
                </c:pt>
                <c:pt idx="23">
                  <c:v>105.08474576271188</c:v>
                </c:pt>
                <c:pt idx="24">
                  <c:v>106.49717514124293</c:v>
                </c:pt>
                <c:pt idx="25">
                  <c:v>111.2994350282486</c:v>
                </c:pt>
                <c:pt idx="26">
                  <c:v>111.2994350282486</c:v>
                </c:pt>
                <c:pt idx="27">
                  <c:v>117.51412429378531</c:v>
                </c:pt>
                <c:pt idx="28">
                  <c:v>116.94915254237289</c:v>
                </c:pt>
                <c:pt idx="29">
                  <c:v>118.92655367231639</c:v>
                </c:pt>
                <c:pt idx="30">
                  <c:v>116.66666666666667</c:v>
                </c:pt>
                <c:pt idx="31">
                  <c:v>118.92655367231639</c:v>
                </c:pt>
                <c:pt idx="32">
                  <c:v>116.94915254237289</c:v>
                </c:pt>
                <c:pt idx="33">
                  <c:v>111.86440677966101</c:v>
                </c:pt>
                <c:pt idx="34">
                  <c:v>110.73446327683615</c:v>
                </c:pt>
                <c:pt idx="36">
                  <c:v>112.14689265536724</c:v>
                </c:pt>
                <c:pt idx="37">
                  <c:v>112.99435028248588</c:v>
                </c:pt>
                <c:pt idx="38">
                  <c:v>113.55932203389831</c:v>
                </c:pt>
                <c:pt idx="39">
                  <c:v>114.12429378531073</c:v>
                </c:pt>
                <c:pt idx="40">
                  <c:v>112.14689265536724</c:v>
                </c:pt>
                <c:pt idx="41">
                  <c:v>112.71186440677967</c:v>
                </c:pt>
                <c:pt idx="42">
                  <c:v>114.12429378531073</c:v>
                </c:pt>
                <c:pt idx="43">
                  <c:v>117.51412429378531</c:v>
                </c:pt>
                <c:pt idx="44">
                  <c:v>116.10169491525424</c:v>
                </c:pt>
                <c:pt idx="45">
                  <c:v>116.10169491525424</c:v>
                </c:pt>
                <c:pt idx="46">
                  <c:v>116.38418079096044</c:v>
                </c:pt>
                <c:pt idx="47">
                  <c:v>117.23163841807909</c:v>
                </c:pt>
                <c:pt idx="48">
                  <c:v>115.2542372881356</c:v>
                </c:pt>
                <c:pt idx="49">
                  <c:v>109.88700564971752</c:v>
                </c:pt>
                <c:pt idx="50">
                  <c:v>111.01694915254237</c:v>
                </c:pt>
                <c:pt idx="51">
                  <c:v>112.99435028248588</c:v>
                </c:pt>
                <c:pt idx="52">
                  <c:v>113.55932203389831</c:v>
                </c:pt>
                <c:pt idx="53">
                  <c:v>115.81920903954803</c:v>
                </c:pt>
                <c:pt idx="54">
                  <c:v>115.5367231638418</c:v>
                </c:pt>
                <c:pt idx="55">
                  <c:v>119.2090395480226</c:v>
                </c:pt>
                <c:pt idx="56">
                  <c:v>116.66666666666667</c:v>
                </c:pt>
                <c:pt idx="57">
                  <c:v>116.66666666666667</c:v>
                </c:pt>
                <c:pt idx="58">
                  <c:v>118.92655367231639</c:v>
                </c:pt>
                <c:pt idx="59">
                  <c:v>120.33898305084745</c:v>
                </c:pt>
                <c:pt idx="60">
                  <c:v>117.51412429378531</c:v>
                </c:pt>
                <c:pt idx="61">
                  <c:v>118.64406779661016</c:v>
                </c:pt>
                <c:pt idx="62">
                  <c:v>117.79661016949152</c:v>
                </c:pt>
                <c:pt idx="63">
                  <c:v>117.51412429378531</c:v>
                </c:pt>
                <c:pt idx="66">
                  <c:v>118.07909604519776</c:v>
                </c:pt>
                <c:pt idx="67">
                  <c:v>116.94915254237289</c:v>
                </c:pt>
                <c:pt idx="68">
                  <c:v>114.68926553672316</c:v>
                </c:pt>
                <c:pt idx="69">
                  <c:v>118.07909604519776</c:v>
                </c:pt>
                <c:pt idx="70">
                  <c:v>117.23163841807909</c:v>
                </c:pt>
                <c:pt idx="71">
                  <c:v>115.2542372881356</c:v>
                </c:pt>
                <c:pt idx="72">
                  <c:v>114.40677966101696</c:v>
                </c:pt>
                <c:pt idx="73">
                  <c:v>111.5819209039548</c:v>
                </c:pt>
                <c:pt idx="74">
                  <c:v>112.71186440677967</c:v>
                </c:pt>
                <c:pt idx="75">
                  <c:v>113.27683615819208</c:v>
                </c:pt>
                <c:pt idx="76">
                  <c:v>112.71186440677967</c:v>
                </c:pt>
                <c:pt idx="77">
                  <c:v>112.14689265536724</c:v>
                </c:pt>
                <c:pt idx="78">
                  <c:v>112.99435028248588</c:v>
                </c:pt>
                <c:pt idx="79">
                  <c:v>112.99435028248588</c:v>
                </c:pt>
                <c:pt idx="80">
                  <c:v>113.27683615819208</c:v>
                </c:pt>
                <c:pt idx="81">
                  <c:v>113.55932203389831</c:v>
                </c:pt>
                <c:pt idx="82">
                  <c:v>113.27683615819208</c:v>
                </c:pt>
                <c:pt idx="83">
                  <c:v>118.07909604519776</c:v>
                </c:pt>
                <c:pt idx="84">
                  <c:v>118.36158192090396</c:v>
                </c:pt>
                <c:pt idx="85">
                  <c:v>121.18644067796612</c:v>
                </c:pt>
                <c:pt idx="86">
                  <c:v>122.31638418079096</c:v>
                </c:pt>
                <c:pt idx="87">
                  <c:v>125.42372881355932</c:v>
                </c:pt>
                <c:pt idx="88">
                  <c:v>133.05084745762713</c:v>
                </c:pt>
                <c:pt idx="89">
                  <c:v>128.24858757062148</c:v>
                </c:pt>
                <c:pt idx="90">
                  <c:v>133.05084745762713</c:v>
                </c:pt>
                <c:pt idx="91">
                  <c:v>140.96045197740114</c:v>
                </c:pt>
                <c:pt idx="92">
                  <c:v>140.11299435028249</c:v>
                </c:pt>
                <c:pt idx="93">
                  <c:v>133.89830508474577</c:v>
                </c:pt>
                <c:pt idx="94">
                  <c:v>136.44067796610167</c:v>
                </c:pt>
                <c:pt idx="95">
                  <c:v>141.24293785310735</c:v>
                </c:pt>
                <c:pt idx="96">
                  <c:v>133.89830508474577</c:v>
                </c:pt>
                <c:pt idx="97">
                  <c:v>127.40112994350284</c:v>
                </c:pt>
                <c:pt idx="98">
                  <c:v>128.24858757062148</c:v>
                </c:pt>
                <c:pt idx="99">
                  <c:v>129.94350282485877</c:v>
                </c:pt>
                <c:pt idx="101">
                  <c:v>129.66101694915255</c:v>
                </c:pt>
                <c:pt idx="102">
                  <c:v>127.68361581920904</c:v>
                </c:pt>
                <c:pt idx="103">
                  <c:v>128.24858757062148</c:v>
                </c:pt>
                <c:pt idx="104">
                  <c:v>129.94350282485877</c:v>
                </c:pt>
                <c:pt idx="105">
                  <c:v>131.0734463276836</c:v>
                </c:pt>
                <c:pt idx="106">
                  <c:v>140.96045197740114</c:v>
                </c:pt>
                <c:pt idx="107">
                  <c:v>142.37288135593221</c:v>
                </c:pt>
                <c:pt idx="108">
                  <c:v>147.17514124293785</c:v>
                </c:pt>
                <c:pt idx="109">
                  <c:v>144.35028248587571</c:v>
                </c:pt>
                <c:pt idx="110">
                  <c:v>136.72316384180792</c:v>
                </c:pt>
                <c:pt idx="111">
                  <c:v>134.18079096045196</c:v>
                </c:pt>
                <c:pt idx="112">
                  <c:v>132.20338983050848</c:v>
                </c:pt>
                <c:pt idx="113">
                  <c:v>135.59322033898303</c:v>
                </c:pt>
                <c:pt idx="114">
                  <c:v>134.18079096045196</c:v>
                </c:pt>
                <c:pt idx="115">
                  <c:v>138.13559322033899</c:v>
                </c:pt>
                <c:pt idx="116">
                  <c:v>142.93785310734464</c:v>
                </c:pt>
                <c:pt idx="117">
                  <c:v>144.91525423728814</c:v>
                </c:pt>
                <c:pt idx="118">
                  <c:v>153.10734463276836</c:v>
                </c:pt>
                <c:pt idx="119">
                  <c:v>155.93220338983051</c:v>
                </c:pt>
                <c:pt idx="120">
                  <c:v>161.29943502824858</c:v>
                </c:pt>
                <c:pt idx="121">
                  <c:v>158.47457627118644</c:v>
                </c:pt>
                <c:pt idx="122">
                  <c:v>157.06214689265536</c:v>
                </c:pt>
                <c:pt idx="123">
                  <c:v>153.38983050847457</c:v>
                </c:pt>
                <c:pt idx="124">
                  <c:v>151.41242937853107</c:v>
                </c:pt>
                <c:pt idx="125">
                  <c:v>155.36723163841808</c:v>
                </c:pt>
                <c:pt idx="126">
                  <c:v>157.90960451977401</c:v>
                </c:pt>
                <c:pt idx="127">
                  <c:v>164.97175141242937</c:v>
                </c:pt>
                <c:pt idx="128">
                  <c:v>167.51412429378533</c:v>
                </c:pt>
                <c:pt idx="129">
                  <c:v>172.88135593220341</c:v>
                </c:pt>
                <c:pt idx="130">
                  <c:v>171.4689265536723</c:v>
                </c:pt>
                <c:pt idx="131">
                  <c:v>166.10169491525423</c:v>
                </c:pt>
                <c:pt idx="132">
                  <c:v>166.10169491525423</c:v>
                </c:pt>
                <c:pt idx="133">
                  <c:v>164.12429378531073</c:v>
                </c:pt>
                <c:pt idx="134">
                  <c:v>160.73446327683615</c:v>
                </c:pt>
                <c:pt idx="135">
                  <c:v>159.88700564971751</c:v>
                </c:pt>
                <c:pt idx="136">
                  <c:v>161.5819209039548</c:v>
                </c:pt>
                <c:pt idx="137">
                  <c:v>164.12429378531073</c:v>
                </c:pt>
                <c:pt idx="138">
                  <c:v>162.99435028248587</c:v>
                </c:pt>
                <c:pt idx="139">
                  <c:v>161.29943502824858</c:v>
                </c:pt>
                <c:pt idx="140">
                  <c:v>163.55932203389833</c:v>
                </c:pt>
                <c:pt idx="141">
                  <c:v>165.25423728813558</c:v>
                </c:pt>
                <c:pt idx="142">
                  <c:v>163.55932203389833</c:v>
                </c:pt>
                <c:pt idx="143">
                  <c:v>163.55932203389833</c:v>
                </c:pt>
                <c:pt idx="144">
                  <c:v>161.29943502824858</c:v>
                </c:pt>
                <c:pt idx="145">
                  <c:v>162.99435028248587</c:v>
                </c:pt>
                <c:pt idx="146">
                  <c:v>164.12429378531073</c:v>
                </c:pt>
                <c:pt idx="147">
                  <c:v>162.71186440677968</c:v>
                </c:pt>
                <c:pt idx="148">
                  <c:v>157.34463276836158</c:v>
                </c:pt>
                <c:pt idx="149">
                  <c:v>155.64971751412429</c:v>
                </c:pt>
                <c:pt idx="150">
                  <c:v>156.21468926553672</c:v>
                </c:pt>
                <c:pt idx="151">
                  <c:v>157.90960451977401</c:v>
                </c:pt>
                <c:pt idx="152">
                  <c:v>158.47457627118644</c:v>
                </c:pt>
                <c:pt idx="153">
                  <c:v>160.73446327683615</c:v>
                </c:pt>
                <c:pt idx="154">
                  <c:v>161.29943502824858</c:v>
                </c:pt>
                <c:pt idx="155">
                  <c:v>164.97175141242937</c:v>
                </c:pt>
                <c:pt idx="156">
                  <c:v>168.36158192090394</c:v>
                </c:pt>
                <c:pt idx="157">
                  <c:v>173.16384180790959</c:v>
                </c:pt>
                <c:pt idx="158">
                  <c:v>182.20338983050848</c:v>
                </c:pt>
                <c:pt idx="159">
                  <c:v>198.58757062146893</c:v>
                </c:pt>
                <c:pt idx="160">
                  <c:v>210.45197740112994</c:v>
                </c:pt>
                <c:pt idx="161">
                  <c:v>195.48022598870057</c:v>
                </c:pt>
                <c:pt idx="162">
                  <c:v>193.78531073446328</c:v>
                </c:pt>
                <c:pt idx="163">
                  <c:v>188.4180790960452</c:v>
                </c:pt>
                <c:pt idx="164">
                  <c:v>190.39548022598871</c:v>
                </c:pt>
                <c:pt idx="165">
                  <c:v>193.50282485875707</c:v>
                </c:pt>
                <c:pt idx="166">
                  <c:v>193.50282485875707</c:v>
                </c:pt>
                <c:pt idx="167">
                  <c:v>194.06779661016949</c:v>
                </c:pt>
                <c:pt idx="168">
                  <c:v>196.89265536723164</c:v>
                </c:pt>
                <c:pt idx="169">
                  <c:v>197.74011299435028</c:v>
                </c:pt>
                <c:pt idx="170">
                  <c:v>194.06779661016949</c:v>
                </c:pt>
                <c:pt idx="171">
                  <c:v>194.63276836158192</c:v>
                </c:pt>
                <c:pt idx="172">
                  <c:v>204.51977401129943</c:v>
                </c:pt>
                <c:pt idx="173">
                  <c:v>218.64406779661016</c:v>
                </c:pt>
                <c:pt idx="174">
                  <c:v>217.79661016949152</c:v>
                </c:pt>
                <c:pt idx="176">
                  <c:v>221.4689265536723</c:v>
                </c:pt>
                <c:pt idx="177">
                  <c:v>210.16949152542375</c:v>
                </c:pt>
                <c:pt idx="178">
                  <c:v>205.08474576271186</c:v>
                </c:pt>
                <c:pt idx="179">
                  <c:v>204.23728813559322</c:v>
                </c:pt>
                <c:pt idx="180">
                  <c:v>211.0169491525424</c:v>
                </c:pt>
                <c:pt idx="181">
                  <c:v>209.60451977401129</c:v>
                </c:pt>
                <c:pt idx="182">
                  <c:v>197.17514124293785</c:v>
                </c:pt>
                <c:pt idx="183">
                  <c:v>195.76271186440678</c:v>
                </c:pt>
                <c:pt idx="184">
                  <c:v>185.31073446327684</c:v>
                </c:pt>
                <c:pt idx="185">
                  <c:v>183.89830508474577</c:v>
                </c:pt>
                <c:pt idx="186">
                  <c:v>185.02824858757063</c:v>
                </c:pt>
                <c:pt idx="187">
                  <c:v>176.55367231638419</c:v>
                </c:pt>
                <c:pt idx="188">
                  <c:v>176.55367231638419</c:v>
                </c:pt>
                <c:pt idx="189">
                  <c:v>165.5367231638418</c:v>
                </c:pt>
                <c:pt idx="190">
                  <c:v>173.16384180790959</c:v>
                </c:pt>
                <c:pt idx="191">
                  <c:v>171.18644067796612</c:v>
                </c:pt>
                <c:pt idx="192">
                  <c:v>172.59887005649716</c:v>
                </c:pt>
                <c:pt idx="193">
                  <c:v>166.66666666666669</c:v>
                </c:pt>
                <c:pt idx="194">
                  <c:v>175.42372881355931</c:v>
                </c:pt>
                <c:pt idx="195">
                  <c:v>177.96610169491524</c:v>
                </c:pt>
                <c:pt idx="196">
                  <c:v>177.96610169491524</c:v>
                </c:pt>
                <c:pt idx="197">
                  <c:v>176.55367231638419</c:v>
                </c:pt>
                <c:pt idx="198">
                  <c:v>185.87570621468927</c:v>
                </c:pt>
                <c:pt idx="200">
                  <c:v>190.11299435028249</c:v>
                </c:pt>
                <c:pt idx="201">
                  <c:v>186.15819209039549</c:v>
                </c:pt>
                <c:pt idx="202">
                  <c:v>198.0225988700565</c:v>
                </c:pt>
                <c:pt idx="203">
                  <c:v>192.93785310734464</c:v>
                </c:pt>
                <c:pt idx="204">
                  <c:v>185.31073446327684</c:v>
                </c:pt>
                <c:pt idx="205">
                  <c:v>180.22598870056495</c:v>
                </c:pt>
                <c:pt idx="206">
                  <c:v>178.5310734463277</c:v>
                </c:pt>
                <c:pt idx="207">
                  <c:v>186.44067796610167</c:v>
                </c:pt>
                <c:pt idx="208">
                  <c:v>187.57062146892656</c:v>
                </c:pt>
                <c:pt idx="209">
                  <c:v>187.00564971751413</c:v>
                </c:pt>
                <c:pt idx="211">
                  <c:v>187.85310734463278</c:v>
                </c:pt>
                <c:pt idx="212">
                  <c:v>194.06779661016949</c:v>
                </c:pt>
                <c:pt idx="213">
                  <c:v>189.83050847457628</c:v>
                </c:pt>
                <c:pt idx="214">
                  <c:v>189.83050847457628</c:v>
                </c:pt>
                <c:pt idx="215">
                  <c:v>190.39548022598871</c:v>
                </c:pt>
                <c:pt idx="216">
                  <c:v>187.85310734463278</c:v>
                </c:pt>
                <c:pt idx="217">
                  <c:v>183.61581920903956</c:v>
                </c:pt>
                <c:pt idx="218">
                  <c:v>179.37853107344631</c:v>
                </c:pt>
                <c:pt idx="219">
                  <c:v>172.03389830508476</c:v>
                </c:pt>
                <c:pt idx="220">
                  <c:v>170.33898305084745</c:v>
                </c:pt>
                <c:pt idx="221">
                  <c:v>173.16384180790959</c:v>
                </c:pt>
                <c:pt idx="222">
                  <c:v>170.62146892655369</c:v>
                </c:pt>
                <c:pt idx="223">
                  <c:v>171.4689265536723</c:v>
                </c:pt>
                <c:pt idx="224">
                  <c:v>173.72881355932205</c:v>
                </c:pt>
                <c:pt idx="225">
                  <c:v>175.14124293785312</c:v>
                </c:pt>
                <c:pt idx="226">
                  <c:v>179.94350282485877</c:v>
                </c:pt>
                <c:pt idx="227">
                  <c:v>181.35593220338984</c:v>
                </c:pt>
                <c:pt idx="228">
                  <c:v>183.33333333333331</c:v>
                </c:pt>
                <c:pt idx="229">
                  <c:v>185.87570621468927</c:v>
                </c:pt>
                <c:pt idx="230">
                  <c:v>190.11299435028249</c:v>
                </c:pt>
                <c:pt idx="231">
                  <c:v>189.83050847457628</c:v>
                </c:pt>
                <c:pt idx="232">
                  <c:v>192.65536723163842</c:v>
                </c:pt>
                <c:pt idx="233">
                  <c:v>192.93785310734464</c:v>
                </c:pt>
                <c:pt idx="234">
                  <c:v>194.91525423728814</c:v>
                </c:pt>
                <c:pt idx="235">
                  <c:v>198.58757062146893</c:v>
                </c:pt>
                <c:pt idx="236">
                  <c:v>198.30508474576271</c:v>
                </c:pt>
                <c:pt idx="237">
                  <c:v>198.58757062146893</c:v>
                </c:pt>
                <c:pt idx="238">
                  <c:v>198.87005649717514</c:v>
                </c:pt>
                <c:pt idx="239">
                  <c:v>197.74011299435028</c:v>
                </c:pt>
                <c:pt idx="240">
                  <c:v>205.93220338983051</c:v>
                </c:pt>
                <c:pt idx="241">
                  <c:v>205.93220338983051</c:v>
                </c:pt>
                <c:pt idx="242">
                  <c:v>204.23728813559322</c:v>
                </c:pt>
                <c:pt idx="243">
                  <c:v>205.93220338983051</c:v>
                </c:pt>
                <c:pt idx="244">
                  <c:v>212.71186440677968</c:v>
                </c:pt>
                <c:pt idx="245">
                  <c:v>212.99435028248587</c:v>
                </c:pt>
                <c:pt idx="246">
                  <c:v>209.32203389830511</c:v>
                </c:pt>
                <c:pt idx="247">
                  <c:v>211.5819209039548</c:v>
                </c:pt>
                <c:pt idx="248">
                  <c:v>215.25423728813558</c:v>
                </c:pt>
                <c:pt idx="249">
                  <c:v>220.9039548022599</c:v>
                </c:pt>
                <c:pt idx="250">
                  <c:v>222.59887005649719</c:v>
                </c:pt>
                <c:pt idx="251">
                  <c:v>223.16384180790959</c:v>
                </c:pt>
                <c:pt idx="252">
                  <c:v>227.68361581920905</c:v>
                </c:pt>
                <c:pt idx="253">
                  <c:v>231.92090395480224</c:v>
                </c:pt>
                <c:pt idx="254">
                  <c:v>235.02824858757063</c:v>
                </c:pt>
                <c:pt idx="255">
                  <c:v>234.46327683615817</c:v>
                </c:pt>
                <c:pt idx="256">
                  <c:v>234.18079096045199</c:v>
                </c:pt>
                <c:pt idx="257">
                  <c:v>234.18079096045199</c:v>
                </c:pt>
                <c:pt idx="258">
                  <c:v>229.0960451977401</c:v>
                </c:pt>
                <c:pt idx="259">
                  <c:v>230.22598870056495</c:v>
                </c:pt>
                <c:pt idx="260">
                  <c:v>224.57627118644066</c:v>
                </c:pt>
                <c:pt idx="261">
                  <c:v>214.40677966101697</c:v>
                </c:pt>
                <c:pt idx="262">
                  <c:v>206.49717514124296</c:v>
                </c:pt>
                <c:pt idx="263">
                  <c:v>202.54237288135593</c:v>
                </c:pt>
                <c:pt idx="264">
                  <c:v>205.08474576271186</c:v>
                </c:pt>
                <c:pt idx="265">
                  <c:v>202.25988700564969</c:v>
                </c:pt>
                <c:pt idx="266">
                  <c:v>200</c:v>
                </c:pt>
                <c:pt idx="267">
                  <c:v>198.87005649717514</c:v>
                </c:pt>
                <c:pt idx="268">
                  <c:v>197.45762711864407</c:v>
                </c:pt>
                <c:pt idx="269">
                  <c:v>196.32768361581921</c:v>
                </c:pt>
                <c:pt idx="270">
                  <c:v>196.045197740113</c:v>
                </c:pt>
                <c:pt idx="271">
                  <c:v>194.06779661016949</c:v>
                </c:pt>
                <c:pt idx="272">
                  <c:v>189.54802259887003</c:v>
                </c:pt>
                <c:pt idx="273">
                  <c:v>190.11299435028249</c:v>
                </c:pt>
                <c:pt idx="274">
                  <c:v>194.06779661016949</c:v>
                </c:pt>
                <c:pt idx="275">
                  <c:v>189.26553672316385</c:v>
                </c:pt>
                <c:pt idx="276">
                  <c:v>187.28813559322032</c:v>
                </c:pt>
                <c:pt idx="277">
                  <c:v>187.85310734463278</c:v>
                </c:pt>
                <c:pt idx="278">
                  <c:v>194.06779661016949</c:v>
                </c:pt>
                <c:pt idx="279">
                  <c:v>196.61016949152543</c:v>
                </c:pt>
                <c:pt idx="280">
                  <c:v>194.63276836158192</c:v>
                </c:pt>
                <c:pt idx="281">
                  <c:v>189.54802259887003</c:v>
                </c:pt>
                <c:pt idx="282">
                  <c:v>185.02824858757063</c:v>
                </c:pt>
                <c:pt idx="283">
                  <c:v>182.48587570621467</c:v>
                </c:pt>
                <c:pt idx="284">
                  <c:v>179.66101694915255</c:v>
                </c:pt>
                <c:pt idx="285">
                  <c:v>178.81355932203388</c:v>
                </c:pt>
                <c:pt idx="286">
                  <c:v>186.15819209039549</c:v>
                </c:pt>
                <c:pt idx="287">
                  <c:v>189.83050847457628</c:v>
                </c:pt>
                <c:pt idx="288">
                  <c:v>192.09039548022599</c:v>
                </c:pt>
                <c:pt idx="289">
                  <c:v>188.70056497175142</c:v>
                </c:pt>
                <c:pt idx="290">
                  <c:v>187.28813559322032</c:v>
                </c:pt>
                <c:pt idx="291">
                  <c:v>191.80790960451978</c:v>
                </c:pt>
                <c:pt idx="292">
                  <c:v>194.63276836158192</c:v>
                </c:pt>
                <c:pt idx="293">
                  <c:v>194.35028248587571</c:v>
                </c:pt>
                <c:pt idx="294">
                  <c:v>198.0225988700565</c:v>
                </c:pt>
                <c:pt idx="295">
                  <c:v>201.12994350282486</c:v>
                </c:pt>
                <c:pt idx="296">
                  <c:v>200</c:v>
                </c:pt>
                <c:pt idx="297">
                  <c:v>196.045197740113</c:v>
                </c:pt>
                <c:pt idx="298">
                  <c:v>195.19774011299435</c:v>
                </c:pt>
                <c:pt idx="299">
                  <c:v>195.76271186440678</c:v>
                </c:pt>
                <c:pt idx="300">
                  <c:v>194.91525423728814</c:v>
                </c:pt>
                <c:pt idx="301">
                  <c:v>197.74011299435028</c:v>
                </c:pt>
                <c:pt idx="302">
                  <c:v>202.82485875706215</c:v>
                </c:pt>
                <c:pt idx="303">
                  <c:v>206.49717514124296</c:v>
                </c:pt>
                <c:pt idx="304">
                  <c:v>211.0169491525424</c:v>
                </c:pt>
                <c:pt idx="305">
                  <c:v>210.45197740112994</c:v>
                </c:pt>
                <c:pt idx="306">
                  <c:v>219.4915254237288</c:v>
                </c:pt>
                <c:pt idx="307">
                  <c:v>212.99435028248587</c:v>
                </c:pt>
                <c:pt idx="308">
                  <c:v>206.77966101694915</c:v>
                </c:pt>
                <c:pt idx="309">
                  <c:v>210.16949152542375</c:v>
                </c:pt>
                <c:pt idx="310">
                  <c:v>211.0169491525424</c:v>
                </c:pt>
                <c:pt idx="311">
                  <c:v>207.34463276836158</c:v>
                </c:pt>
                <c:pt idx="312">
                  <c:v>204.51977401129943</c:v>
                </c:pt>
                <c:pt idx="313">
                  <c:v>204.23728813559322</c:v>
                </c:pt>
                <c:pt idx="314" formatCode="General">
                  <c:v>205.08474576271186</c:v>
                </c:pt>
                <c:pt idx="315" formatCode="General">
                  <c:v>207.06214689265536</c:v>
                </c:pt>
                <c:pt idx="316" formatCode="General">
                  <c:v>206.49717514124296</c:v>
                </c:pt>
                <c:pt idx="317" formatCode="General">
                  <c:v>216.94915254237287</c:v>
                </c:pt>
                <c:pt idx="318" formatCode="General">
                  <c:v>217.5141242937853</c:v>
                </c:pt>
                <c:pt idx="319" formatCode="General">
                  <c:v>223.16384180790959</c:v>
                </c:pt>
                <c:pt idx="320" formatCode="General">
                  <c:v>223.16384180790959</c:v>
                </c:pt>
                <c:pt idx="321" formatCode="General">
                  <c:v>218.36158192090394</c:v>
                </c:pt>
              </c:numCache>
            </c:numRef>
          </c:val>
          <c:smooth val="0"/>
          <c:extLst>
            <c:ext xmlns:c16="http://schemas.microsoft.com/office/drawing/2014/chart" uri="{C3380CC4-5D6E-409C-BE32-E72D297353CC}">
              <c16:uniqueId val="{00000000-41C3-4299-B75A-4A2FDBDB666D}"/>
            </c:ext>
          </c:extLst>
        </c:ser>
        <c:ser>
          <c:idx val="1"/>
          <c:order val="1"/>
          <c:tx>
            <c:strRef>
              <c:f>'Figure 1.16.'!$R$4</c:f>
              <c:strCache>
                <c:ptCount val="1"/>
                <c:pt idx="0">
                  <c:v>Turkey</c:v>
                </c:pt>
              </c:strCache>
            </c:strRef>
          </c:tx>
          <c:spPr>
            <a:ln w="22225" cap="rnd">
              <a:solidFill>
                <a:srgbClr val="FF0000"/>
              </a:solidFill>
              <a:round/>
            </a:ln>
            <a:effectLst/>
          </c:spPr>
          <c:marker>
            <c:symbol val="none"/>
          </c:marker>
          <c:cat>
            <c:numRef>
              <c:f>'Figure 1.16.'!$P$5:$P$326</c:f>
              <c:numCache>
                <c:formatCode>m/d/yyyy</c:formatCode>
                <c:ptCount val="322"/>
                <c:pt idx="0">
                  <c:v>43101</c:v>
                </c:pt>
                <c:pt idx="1">
                  <c:v>43102</c:v>
                </c:pt>
                <c:pt idx="2">
                  <c:v>43103</c:v>
                </c:pt>
                <c:pt idx="3">
                  <c:v>43104</c:v>
                </c:pt>
                <c:pt idx="4">
                  <c:v>43105</c:v>
                </c:pt>
                <c:pt idx="5">
                  <c:v>43108</c:v>
                </c:pt>
                <c:pt idx="6">
                  <c:v>43109</c:v>
                </c:pt>
                <c:pt idx="7">
                  <c:v>43110</c:v>
                </c:pt>
                <c:pt idx="8">
                  <c:v>43111</c:v>
                </c:pt>
                <c:pt idx="9">
                  <c:v>43112</c:v>
                </c:pt>
                <c:pt idx="11">
                  <c:v>43116</c:v>
                </c:pt>
                <c:pt idx="12">
                  <c:v>43117</c:v>
                </c:pt>
                <c:pt idx="13">
                  <c:v>43118</c:v>
                </c:pt>
                <c:pt idx="14">
                  <c:v>43119</c:v>
                </c:pt>
                <c:pt idx="15">
                  <c:v>43122</c:v>
                </c:pt>
                <c:pt idx="16">
                  <c:v>43123</c:v>
                </c:pt>
                <c:pt idx="17">
                  <c:v>43124</c:v>
                </c:pt>
                <c:pt idx="18">
                  <c:v>43125</c:v>
                </c:pt>
                <c:pt idx="19">
                  <c:v>43126</c:v>
                </c:pt>
                <c:pt idx="20">
                  <c:v>43129</c:v>
                </c:pt>
                <c:pt idx="21">
                  <c:v>43130</c:v>
                </c:pt>
                <c:pt idx="22">
                  <c:v>43131</c:v>
                </c:pt>
                <c:pt idx="23">
                  <c:v>43132</c:v>
                </c:pt>
                <c:pt idx="24">
                  <c:v>43133</c:v>
                </c:pt>
                <c:pt idx="25">
                  <c:v>43136</c:v>
                </c:pt>
                <c:pt idx="26">
                  <c:v>43137</c:v>
                </c:pt>
                <c:pt idx="27">
                  <c:v>43138</c:v>
                </c:pt>
                <c:pt idx="28">
                  <c:v>43139</c:v>
                </c:pt>
                <c:pt idx="29">
                  <c:v>43140</c:v>
                </c:pt>
                <c:pt idx="30">
                  <c:v>43143</c:v>
                </c:pt>
                <c:pt idx="31">
                  <c:v>43144</c:v>
                </c:pt>
                <c:pt idx="32">
                  <c:v>43145</c:v>
                </c:pt>
                <c:pt idx="33">
                  <c:v>43146</c:v>
                </c:pt>
                <c:pt idx="34">
                  <c:v>43147</c:v>
                </c:pt>
                <c:pt idx="36">
                  <c:v>43151</c:v>
                </c:pt>
                <c:pt idx="37">
                  <c:v>43152</c:v>
                </c:pt>
                <c:pt idx="38">
                  <c:v>43153</c:v>
                </c:pt>
                <c:pt idx="39">
                  <c:v>43154</c:v>
                </c:pt>
                <c:pt idx="40">
                  <c:v>43157</c:v>
                </c:pt>
                <c:pt idx="41">
                  <c:v>43158</c:v>
                </c:pt>
                <c:pt idx="42">
                  <c:v>43159</c:v>
                </c:pt>
                <c:pt idx="43">
                  <c:v>43160</c:v>
                </c:pt>
                <c:pt idx="44">
                  <c:v>43161</c:v>
                </c:pt>
                <c:pt idx="45">
                  <c:v>43164</c:v>
                </c:pt>
                <c:pt idx="46">
                  <c:v>43165</c:v>
                </c:pt>
                <c:pt idx="47">
                  <c:v>43166</c:v>
                </c:pt>
                <c:pt idx="48">
                  <c:v>43167</c:v>
                </c:pt>
                <c:pt idx="49">
                  <c:v>43168</c:v>
                </c:pt>
                <c:pt idx="50">
                  <c:v>43171</c:v>
                </c:pt>
                <c:pt idx="51">
                  <c:v>43172</c:v>
                </c:pt>
                <c:pt idx="52">
                  <c:v>43173</c:v>
                </c:pt>
                <c:pt idx="53">
                  <c:v>43174</c:v>
                </c:pt>
                <c:pt idx="54">
                  <c:v>43175</c:v>
                </c:pt>
                <c:pt idx="55">
                  <c:v>43178</c:v>
                </c:pt>
                <c:pt idx="56">
                  <c:v>43179</c:v>
                </c:pt>
                <c:pt idx="57">
                  <c:v>43180</c:v>
                </c:pt>
                <c:pt idx="58">
                  <c:v>43181</c:v>
                </c:pt>
                <c:pt idx="59">
                  <c:v>43182</c:v>
                </c:pt>
                <c:pt idx="60">
                  <c:v>43185</c:v>
                </c:pt>
                <c:pt idx="61">
                  <c:v>43186</c:v>
                </c:pt>
                <c:pt idx="62">
                  <c:v>43187</c:v>
                </c:pt>
                <c:pt idx="63">
                  <c:v>43188</c:v>
                </c:pt>
                <c:pt idx="66">
                  <c:v>43193</c:v>
                </c:pt>
                <c:pt idx="67">
                  <c:v>43194</c:v>
                </c:pt>
                <c:pt idx="68">
                  <c:v>43195</c:v>
                </c:pt>
                <c:pt idx="69">
                  <c:v>43196</c:v>
                </c:pt>
                <c:pt idx="70">
                  <c:v>43199</c:v>
                </c:pt>
                <c:pt idx="71">
                  <c:v>43200</c:v>
                </c:pt>
                <c:pt idx="72">
                  <c:v>43201</c:v>
                </c:pt>
                <c:pt idx="73">
                  <c:v>43202</c:v>
                </c:pt>
                <c:pt idx="74">
                  <c:v>43203</c:v>
                </c:pt>
                <c:pt idx="75">
                  <c:v>43206</c:v>
                </c:pt>
                <c:pt idx="76">
                  <c:v>43207</c:v>
                </c:pt>
                <c:pt idx="77">
                  <c:v>43208</c:v>
                </c:pt>
                <c:pt idx="78">
                  <c:v>43209</c:v>
                </c:pt>
                <c:pt idx="79">
                  <c:v>43210</c:v>
                </c:pt>
                <c:pt idx="80">
                  <c:v>43213</c:v>
                </c:pt>
                <c:pt idx="81">
                  <c:v>43214</c:v>
                </c:pt>
                <c:pt idx="82">
                  <c:v>43215</c:v>
                </c:pt>
                <c:pt idx="83">
                  <c:v>43216</c:v>
                </c:pt>
                <c:pt idx="84">
                  <c:v>43217</c:v>
                </c:pt>
                <c:pt idx="85">
                  <c:v>43220</c:v>
                </c:pt>
                <c:pt idx="86">
                  <c:v>43221</c:v>
                </c:pt>
                <c:pt idx="87">
                  <c:v>43222</c:v>
                </c:pt>
                <c:pt idx="88">
                  <c:v>43223</c:v>
                </c:pt>
                <c:pt idx="89">
                  <c:v>43224</c:v>
                </c:pt>
                <c:pt idx="90">
                  <c:v>43227</c:v>
                </c:pt>
                <c:pt idx="91">
                  <c:v>43228</c:v>
                </c:pt>
                <c:pt idx="92">
                  <c:v>43229</c:v>
                </c:pt>
                <c:pt idx="93">
                  <c:v>43230</c:v>
                </c:pt>
                <c:pt idx="94">
                  <c:v>43231</c:v>
                </c:pt>
                <c:pt idx="95">
                  <c:v>43234</c:v>
                </c:pt>
                <c:pt idx="96">
                  <c:v>43235</c:v>
                </c:pt>
                <c:pt idx="97">
                  <c:v>43236</c:v>
                </c:pt>
                <c:pt idx="98">
                  <c:v>43237</c:v>
                </c:pt>
                <c:pt idx="99">
                  <c:v>43238</c:v>
                </c:pt>
                <c:pt idx="101">
                  <c:v>43242</c:v>
                </c:pt>
                <c:pt idx="102">
                  <c:v>43243</c:v>
                </c:pt>
                <c:pt idx="103">
                  <c:v>43244</c:v>
                </c:pt>
                <c:pt idx="104">
                  <c:v>43245</c:v>
                </c:pt>
                <c:pt idx="105">
                  <c:v>43248</c:v>
                </c:pt>
                <c:pt idx="106">
                  <c:v>43249</c:v>
                </c:pt>
                <c:pt idx="107">
                  <c:v>43250</c:v>
                </c:pt>
                <c:pt idx="108">
                  <c:v>43251</c:v>
                </c:pt>
                <c:pt idx="109">
                  <c:v>43252</c:v>
                </c:pt>
                <c:pt idx="110">
                  <c:v>43255</c:v>
                </c:pt>
                <c:pt idx="111">
                  <c:v>43256</c:v>
                </c:pt>
                <c:pt idx="112">
                  <c:v>43257</c:v>
                </c:pt>
                <c:pt idx="113">
                  <c:v>43258</c:v>
                </c:pt>
                <c:pt idx="114">
                  <c:v>43259</c:v>
                </c:pt>
                <c:pt idx="115">
                  <c:v>43262</c:v>
                </c:pt>
                <c:pt idx="116">
                  <c:v>43263</c:v>
                </c:pt>
                <c:pt idx="117">
                  <c:v>43264</c:v>
                </c:pt>
                <c:pt idx="118">
                  <c:v>43265</c:v>
                </c:pt>
                <c:pt idx="119">
                  <c:v>43266</c:v>
                </c:pt>
                <c:pt idx="120">
                  <c:v>43269</c:v>
                </c:pt>
                <c:pt idx="121">
                  <c:v>43270</c:v>
                </c:pt>
                <c:pt idx="122">
                  <c:v>43271</c:v>
                </c:pt>
                <c:pt idx="123">
                  <c:v>43272</c:v>
                </c:pt>
                <c:pt idx="124">
                  <c:v>43273</c:v>
                </c:pt>
                <c:pt idx="125">
                  <c:v>43276</c:v>
                </c:pt>
                <c:pt idx="126">
                  <c:v>43277</c:v>
                </c:pt>
                <c:pt idx="127">
                  <c:v>43278</c:v>
                </c:pt>
                <c:pt idx="128">
                  <c:v>43279</c:v>
                </c:pt>
                <c:pt idx="129">
                  <c:v>43280</c:v>
                </c:pt>
                <c:pt idx="130">
                  <c:v>43283</c:v>
                </c:pt>
                <c:pt idx="131">
                  <c:v>43284</c:v>
                </c:pt>
                <c:pt idx="132">
                  <c:v>43285</c:v>
                </c:pt>
                <c:pt idx="133">
                  <c:v>43286</c:v>
                </c:pt>
                <c:pt idx="134">
                  <c:v>43287</c:v>
                </c:pt>
                <c:pt idx="135">
                  <c:v>43290</c:v>
                </c:pt>
                <c:pt idx="136">
                  <c:v>43291</c:v>
                </c:pt>
                <c:pt idx="137">
                  <c:v>43292</c:v>
                </c:pt>
                <c:pt idx="138">
                  <c:v>43293</c:v>
                </c:pt>
                <c:pt idx="139">
                  <c:v>43294</c:v>
                </c:pt>
                <c:pt idx="140">
                  <c:v>43297</c:v>
                </c:pt>
                <c:pt idx="141">
                  <c:v>43298</c:v>
                </c:pt>
                <c:pt idx="142">
                  <c:v>43299</c:v>
                </c:pt>
                <c:pt idx="143">
                  <c:v>43300</c:v>
                </c:pt>
                <c:pt idx="144">
                  <c:v>43301</c:v>
                </c:pt>
                <c:pt idx="145">
                  <c:v>43304</c:v>
                </c:pt>
                <c:pt idx="146">
                  <c:v>43305</c:v>
                </c:pt>
                <c:pt idx="147">
                  <c:v>43306</c:v>
                </c:pt>
                <c:pt idx="148">
                  <c:v>43307</c:v>
                </c:pt>
                <c:pt idx="149">
                  <c:v>43308</c:v>
                </c:pt>
                <c:pt idx="150">
                  <c:v>43311</c:v>
                </c:pt>
                <c:pt idx="151">
                  <c:v>43312</c:v>
                </c:pt>
                <c:pt idx="152">
                  <c:v>43313</c:v>
                </c:pt>
                <c:pt idx="153">
                  <c:v>43314</c:v>
                </c:pt>
                <c:pt idx="154">
                  <c:v>43315</c:v>
                </c:pt>
                <c:pt idx="155">
                  <c:v>43318</c:v>
                </c:pt>
                <c:pt idx="156">
                  <c:v>43319</c:v>
                </c:pt>
                <c:pt idx="157">
                  <c:v>43320</c:v>
                </c:pt>
                <c:pt idx="158">
                  <c:v>43321</c:v>
                </c:pt>
                <c:pt idx="159">
                  <c:v>43322</c:v>
                </c:pt>
                <c:pt idx="160">
                  <c:v>43325</c:v>
                </c:pt>
                <c:pt idx="161">
                  <c:v>43326</c:v>
                </c:pt>
                <c:pt idx="162">
                  <c:v>43327</c:v>
                </c:pt>
                <c:pt idx="163">
                  <c:v>43328</c:v>
                </c:pt>
                <c:pt idx="164">
                  <c:v>43329</c:v>
                </c:pt>
                <c:pt idx="165">
                  <c:v>43332</c:v>
                </c:pt>
                <c:pt idx="166">
                  <c:v>43333</c:v>
                </c:pt>
                <c:pt idx="167">
                  <c:v>43334</c:v>
                </c:pt>
                <c:pt idx="168">
                  <c:v>43335</c:v>
                </c:pt>
                <c:pt idx="169">
                  <c:v>43336</c:v>
                </c:pt>
                <c:pt idx="170">
                  <c:v>43339</c:v>
                </c:pt>
                <c:pt idx="171">
                  <c:v>43340</c:v>
                </c:pt>
                <c:pt idx="172">
                  <c:v>43341</c:v>
                </c:pt>
                <c:pt idx="173">
                  <c:v>43342</c:v>
                </c:pt>
                <c:pt idx="174">
                  <c:v>43343</c:v>
                </c:pt>
                <c:pt idx="176">
                  <c:v>43347</c:v>
                </c:pt>
                <c:pt idx="177">
                  <c:v>43348</c:v>
                </c:pt>
                <c:pt idx="178">
                  <c:v>43349</c:v>
                </c:pt>
                <c:pt idx="179">
                  <c:v>43350</c:v>
                </c:pt>
                <c:pt idx="180">
                  <c:v>43353</c:v>
                </c:pt>
                <c:pt idx="181">
                  <c:v>43354</c:v>
                </c:pt>
                <c:pt idx="182">
                  <c:v>43355</c:v>
                </c:pt>
                <c:pt idx="183">
                  <c:v>43356</c:v>
                </c:pt>
                <c:pt idx="184">
                  <c:v>43357</c:v>
                </c:pt>
                <c:pt idx="185">
                  <c:v>43360</c:v>
                </c:pt>
                <c:pt idx="186">
                  <c:v>43361</c:v>
                </c:pt>
                <c:pt idx="187">
                  <c:v>43362</c:v>
                </c:pt>
                <c:pt idx="188">
                  <c:v>43363</c:v>
                </c:pt>
                <c:pt idx="189">
                  <c:v>43364</c:v>
                </c:pt>
                <c:pt idx="190">
                  <c:v>43367</c:v>
                </c:pt>
                <c:pt idx="191">
                  <c:v>43368</c:v>
                </c:pt>
                <c:pt idx="192">
                  <c:v>43369</c:v>
                </c:pt>
                <c:pt idx="193">
                  <c:v>43370</c:v>
                </c:pt>
                <c:pt idx="194">
                  <c:v>43371</c:v>
                </c:pt>
                <c:pt idx="195">
                  <c:v>43374</c:v>
                </c:pt>
                <c:pt idx="196">
                  <c:v>43375</c:v>
                </c:pt>
                <c:pt idx="197">
                  <c:v>43376</c:v>
                </c:pt>
                <c:pt idx="198">
                  <c:v>43377</c:v>
                </c:pt>
                <c:pt idx="199">
                  <c:v>43378</c:v>
                </c:pt>
                <c:pt idx="200">
                  <c:v>43381</c:v>
                </c:pt>
                <c:pt idx="201">
                  <c:v>43382</c:v>
                </c:pt>
                <c:pt idx="202">
                  <c:v>43383</c:v>
                </c:pt>
                <c:pt idx="203">
                  <c:v>43384</c:v>
                </c:pt>
                <c:pt idx="204">
                  <c:v>43385</c:v>
                </c:pt>
                <c:pt idx="205">
                  <c:v>43388</c:v>
                </c:pt>
                <c:pt idx="206">
                  <c:v>43389</c:v>
                </c:pt>
                <c:pt idx="207">
                  <c:v>43390</c:v>
                </c:pt>
                <c:pt idx="208">
                  <c:v>43391</c:v>
                </c:pt>
                <c:pt idx="209">
                  <c:v>43392</c:v>
                </c:pt>
                <c:pt idx="211">
                  <c:v>43396</c:v>
                </c:pt>
                <c:pt idx="212">
                  <c:v>43397</c:v>
                </c:pt>
                <c:pt idx="213">
                  <c:v>43398</c:v>
                </c:pt>
                <c:pt idx="214">
                  <c:v>43399</c:v>
                </c:pt>
                <c:pt idx="215">
                  <c:v>43402</c:v>
                </c:pt>
                <c:pt idx="216">
                  <c:v>43403</c:v>
                </c:pt>
                <c:pt idx="217">
                  <c:v>43404</c:v>
                </c:pt>
                <c:pt idx="218">
                  <c:v>43405</c:v>
                </c:pt>
                <c:pt idx="219">
                  <c:v>43406</c:v>
                </c:pt>
                <c:pt idx="220">
                  <c:v>43409</c:v>
                </c:pt>
                <c:pt idx="221">
                  <c:v>43410</c:v>
                </c:pt>
                <c:pt idx="222">
                  <c:v>43411</c:v>
                </c:pt>
                <c:pt idx="223">
                  <c:v>43412</c:v>
                </c:pt>
                <c:pt idx="224">
                  <c:v>43413</c:v>
                </c:pt>
                <c:pt idx="225">
                  <c:v>43416</c:v>
                </c:pt>
                <c:pt idx="226">
                  <c:v>43417</c:v>
                </c:pt>
                <c:pt idx="227">
                  <c:v>43418</c:v>
                </c:pt>
                <c:pt idx="228">
                  <c:v>43419</c:v>
                </c:pt>
                <c:pt idx="229">
                  <c:v>43420</c:v>
                </c:pt>
                <c:pt idx="230">
                  <c:v>43423</c:v>
                </c:pt>
                <c:pt idx="231">
                  <c:v>43424</c:v>
                </c:pt>
                <c:pt idx="232">
                  <c:v>43425</c:v>
                </c:pt>
                <c:pt idx="233">
                  <c:v>43427</c:v>
                </c:pt>
                <c:pt idx="234">
                  <c:v>43430</c:v>
                </c:pt>
                <c:pt idx="235">
                  <c:v>43431</c:v>
                </c:pt>
                <c:pt idx="236">
                  <c:v>43432</c:v>
                </c:pt>
                <c:pt idx="237">
                  <c:v>43433</c:v>
                </c:pt>
                <c:pt idx="238">
                  <c:v>43434</c:v>
                </c:pt>
                <c:pt idx="239">
                  <c:v>43437</c:v>
                </c:pt>
                <c:pt idx="240">
                  <c:v>43438</c:v>
                </c:pt>
                <c:pt idx="241">
                  <c:v>43439</c:v>
                </c:pt>
                <c:pt idx="242">
                  <c:v>43440</c:v>
                </c:pt>
                <c:pt idx="243">
                  <c:v>43441</c:v>
                </c:pt>
                <c:pt idx="244">
                  <c:v>43444</c:v>
                </c:pt>
                <c:pt idx="245">
                  <c:v>43445</c:v>
                </c:pt>
                <c:pt idx="246">
                  <c:v>43446</c:v>
                </c:pt>
                <c:pt idx="247">
                  <c:v>43447</c:v>
                </c:pt>
                <c:pt idx="248">
                  <c:v>43448</c:v>
                </c:pt>
                <c:pt idx="249">
                  <c:v>43451</c:v>
                </c:pt>
                <c:pt idx="250">
                  <c:v>43452</c:v>
                </c:pt>
                <c:pt idx="251">
                  <c:v>43453</c:v>
                </c:pt>
                <c:pt idx="252">
                  <c:v>43454</c:v>
                </c:pt>
                <c:pt idx="253">
                  <c:v>43455</c:v>
                </c:pt>
                <c:pt idx="254">
                  <c:v>43458</c:v>
                </c:pt>
                <c:pt idx="255">
                  <c:v>43459</c:v>
                </c:pt>
                <c:pt idx="256">
                  <c:v>43460</c:v>
                </c:pt>
                <c:pt idx="257">
                  <c:v>43461</c:v>
                </c:pt>
                <c:pt idx="258">
                  <c:v>43462</c:v>
                </c:pt>
                <c:pt idx="259">
                  <c:v>43465</c:v>
                </c:pt>
                <c:pt idx="260">
                  <c:v>43467</c:v>
                </c:pt>
                <c:pt idx="261">
                  <c:v>43468</c:v>
                </c:pt>
                <c:pt idx="262">
                  <c:v>43469</c:v>
                </c:pt>
                <c:pt idx="263">
                  <c:v>43472</c:v>
                </c:pt>
                <c:pt idx="264">
                  <c:v>43473</c:v>
                </c:pt>
                <c:pt idx="265">
                  <c:v>43474</c:v>
                </c:pt>
                <c:pt idx="266">
                  <c:v>43475</c:v>
                </c:pt>
                <c:pt idx="267">
                  <c:v>43476</c:v>
                </c:pt>
                <c:pt idx="268">
                  <c:v>43479</c:v>
                </c:pt>
                <c:pt idx="269">
                  <c:v>43480</c:v>
                </c:pt>
                <c:pt idx="270">
                  <c:v>43481</c:v>
                </c:pt>
                <c:pt idx="271">
                  <c:v>43482</c:v>
                </c:pt>
                <c:pt idx="272">
                  <c:v>43483</c:v>
                </c:pt>
                <c:pt idx="273">
                  <c:v>43486</c:v>
                </c:pt>
                <c:pt idx="274">
                  <c:v>43487</c:v>
                </c:pt>
                <c:pt idx="275">
                  <c:v>43488</c:v>
                </c:pt>
                <c:pt idx="276">
                  <c:v>43489</c:v>
                </c:pt>
                <c:pt idx="277">
                  <c:v>43490</c:v>
                </c:pt>
                <c:pt idx="278">
                  <c:v>43493</c:v>
                </c:pt>
                <c:pt idx="279">
                  <c:v>43494</c:v>
                </c:pt>
                <c:pt idx="280">
                  <c:v>43495</c:v>
                </c:pt>
                <c:pt idx="281">
                  <c:v>43496</c:v>
                </c:pt>
                <c:pt idx="282">
                  <c:v>43497</c:v>
                </c:pt>
                <c:pt idx="283">
                  <c:v>43500</c:v>
                </c:pt>
                <c:pt idx="284">
                  <c:v>43501</c:v>
                </c:pt>
                <c:pt idx="285">
                  <c:v>43502</c:v>
                </c:pt>
                <c:pt idx="286">
                  <c:v>43503</c:v>
                </c:pt>
                <c:pt idx="287">
                  <c:v>43504</c:v>
                </c:pt>
                <c:pt idx="288">
                  <c:v>43507</c:v>
                </c:pt>
                <c:pt idx="289">
                  <c:v>43508</c:v>
                </c:pt>
                <c:pt idx="290">
                  <c:v>43509</c:v>
                </c:pt>
                <c:pt idx="291">
                  <c:v>43510</c:v>
                </c:pt>
                <c:pt idx="292">
                  <c:v>43511</c:v>
                </c:pt>
                <c:pt idx="293">
                  <c:v>43514</c:v>
                </c:pt>
                <c:pt idx="294">
                  <c:v>43515</c:v>
                </c:pt>
                <c:pt idx="295">
                  <c:v>43516</c:v>
                </c:pt>
                <c:pt idx="296">
                  <c:v>43517</c:v>
                </c:pt>
                <c:pt idx="297">
                  <c:v>43518</c:v>
                </c:pt>
                <c:pt idx="298">
                  <c:v>43521</c:v>
                </c:pt>
                <c:pt idx="299">
                  <c:v>43522</c:v>
                </c:pt>
                <c:pt idx="300">
                  <c:v>43523</c:v>
                </c:pt>
                <c:pt idx="301">
                  <c:v>43524</c:v>
                </c:pt>
                <c:pt idx="302">
                  <c:v>43525</c:v>
                </c:pt>
                <c:pt idx="303">
                  <c:v>43528</c:v>
                </c:pt>
                <c:pt idx="304">
                  <c:v>43529</c:v>
                </c:pt>
                <c:pt idx="305">
                  <c:v>43530</c:v>
                </c:pt>
                <c:pt idx="306">
                  <c:v>43531</c:v>
                </c:pt>
                <c:pt idx="307">
                  <c:v>43532</c:v>
                </c:pt>
                <c:pt idx="308">
                  <c:v>43535</c:v>
                </c:pt>
                <c:pt idx="309">
                  <c:v>43536</c:v>
                </c:pt>
                <c:pt idx="310">
                  <c:v>43537</c:v>
                </c:pt>
                <c:pt idx="311">
                  <c:v>43538</c:v>
                </c:pt>
                <c:pt idx="312">
                  <c:v>43539</c:v>
                </c:pt>
                <c:pt idx="313">
                  <c:v>43542</c:v>
                </c:pt>
                <c:pt idx="314">
                  <c:v>43543</c:v>
                </c:pt>
                <c:pt idx="315">
                  <c:v>43544</c:v>
                </c:pt>
                <c:pt idx="316">
                  <c:v>43545</c:v>
                </c:pt>
                <c:pt idx="317">
                  <c:v>43546</c:v>
                </c:pt>
                <c:pt idx="318">
                  <c:v>43549</c:v>
                </c:pt>
                <c:pt idx="319">
                  <c:v>43551</c:v>
                </c:pt>
                <c:pt idx="320">
                  <c:v>43552</c:v>
                </c:pt>
                <c:pt idx="321">
                  <c:v>43553</c:v>
                </c:pt>
              </c:numCache>
            </c:numRef>
          </c:cat>
          <c:val>
            <c:numRef>
              <c:f>'Figure 1.16.'!$R$5:$R$326</c:f>
              <c:numCache>
                <c:formatCode>0.00</c:formatCode>
                <c:ptCount val="322"/>
                <c:pt idx="0">
                  <c:v>100</c:v>
                </c:pt>
                <c:pt idx="1">
                  <c:v>96.219931271477662</c:v>
                </c:pt>
                <c:pt idx="2">
                  <c:v>95.189003436426106</c:v>
                </c:pt>
                <c:pt idx="3">
                  <c:v>95.876288659793815</c:v>
                </c:pt>
                <c:pt idx="4">
                  <c:v>93.814432989690715</c:v>
                </c:pt>
                <c:pt idx="5">
                  <c:v>94.50171821305841</c:v>
                </c:pt>
                <c:pt idx="6">
                  <c:v>94.158075601374563</c:v>
                </c:pt>
                <c:pt idx="7">
                  <c:v>96.219931271477662</c:v>
                </c:pt>
                <c:pt idx="8">
                  <c:v>94.845360824742258</c:v>
                </c:pt>
                <c:pt idx="9">
                  <c:v>95.189003436426106</c:v>
                </c:pt>
                <c:pt idx="11">
                  <c:v>96.56357388316151</c:v>
                </c:pt>
                <c:pt idx="12">
                  <c:v>95.876288659793815</c:v>
                </c:pt>
                <c:pt idx="13">
                  <c:v>95.532646048109967</c:v>
                </c:pt>
                <c:pt idx="14">
                  <c:v>95.876288659793815</c:v>
                </c:pt>
                <c:pt idx="15">
                  <c:v>96.219931271477662</c:v>
                </c:pt>
                <c:pt idx="16">
                  <c:v>96.56357388316151</c:v>
                </c:pt>
                <c:pt idx="17">
                  <c:v>96.907216494845358</c:v>
                </c:pt>
                <c:pt idx="18">
                  <c:v>96.907216494845358</c:v>
                </c:pt>
                <c:pt idx="19">
                  <c:v>94.50171821305841</c:v>
                </c:pt>
                <c:pt idx="20">
                  <c:v>95.876288659793815</c:v>
                </c:pt>
                <c:pt idx="21">
                  <c:v>95.532646048109967</c:v>
                </c:pt>
                <c:pt idx="22">
                  <c:v>94.845360824742258</c:v>
                </c:pt>
                <c:pt idx="23">
                  <c:v>92.096219931271477</c:v>
                </c:pt>
                <c:pt idx="24">
                  <c:v>94.158075601374563</c:v>
                </c:pt>
                <c:pt idx="25">
                  <c:v>98.281786941580748</c:v>
                </c:pt>
                <c:pt idx="26">
                  <c:v>97.9381443298969</c:v>
                </c:pt>
                <c:pt idx="27">
                  <c:v>102.06185567010309</c:v>
                </c:pt>
                <c:pt idx="28">
                  <c:v>102.74914089347078</c:v>
                </c:pt>
                <c:pt idx="29">
                  <c:v>100.6872852233677</c:v>
                </c:pt>
                <c:pt idx="30">
                  <c:v>101.71821305841924</c:v>
                </c:pt>
                <c:pt idx="31">
                  <c:v>102.40549828178693</c:v>
                </c:pt>
                <c:pt idx="32">
                  <c:v>103.09278350515463</c:v>
                </c:pt>
                <c:pt idx="33">
                  <c:v>100.6872852233677</c:v>
                </c:pt>
                <c:pt idx="34">
                  <c:v>98.969072164948457</c:v>
                </c:pt>
                <c:pt idx="36">
                  <c:v>100.6872852233677</c:v>
                </c:pt>
                <c:pt idx="37">
                  <c:v>98.62542955326461</c:v>
                </c:pt>
                <c:pt idx="38">
                  <c:v>100.34364261168385</c:v>
                </c:pt>
                <c:pt idx="39">
                  <c:v>102.40549828178693</c:v>
                </c:pt>
                <c:pt idx="40">
                  <c:v>100.34364261168385</c:v>
                </c:pt>
                <c:pt idx="41">
                  <c:v>99.656357388316152</c:v>
                </c:pt>
                <c:pt idx="42">
                  <c:v>101.37457044673539</c:v>
                </c:pt>
                <c:pt idx="43">
                  <c:v>104.1237113402062</c:v>
                </c:pt>
                <c:pt idx="44">
                  <c:v>102.74914089347078</c:v>
                </c:pt>
                <c:pt idx="45">
                  <c:v>102.74914089347078</c:v>
                </c:pt>
                <c:pt idx="46">
                  <c:v>102.74914089347078</c:v>
                </c:pt>
                <c:pt idx="47">
                  <c:v>102.74914089347078</c:v>
                </c:pt>
                <c:pt idx="48">
                  <c:v>103.78006872852235</c:v>
                </c:pt>
                <c:pt idx="49">
                  <c:v>103.09278350515463</c:v>
                </c:pt>
                <c:pt idx="50">
                  <c:v>105.15463917525774</c:v>
                </c:pt>
                <c:pt idx="51">
                  <c:v>106.87285223367698</c:v>
                </c:pt>
                <c:pt idx="52">
                  <c:v>106.52920962199313</c:v>
                </c:pt>
                <c:pt idx="53">
                  <c:v>106.87285223367698</c:v>
                </c:pt>
                <c:pt idx="54">
                  <c:v>106.87285223367698</c:v>
                </c:pt>
                <c:pt idx="55">
                  <c:v>108.59106529209622</c:v>
                </c:pt>
                <c:pt idx="56">
                  <c:v>107.56013745704468</c:v>
                </c:pt>
                <c:pt idx="57">
                  <c:v>107.90378006872852</c:v>
                </c:pt>
                <c:pt idx="58">
                  <c:v>108.59106529209622</c:v>
                </c:pt>
                <c:pt idx="59">
                  <c:v>109.96563573883162</c:v>
                </c:pt>
                <c:pt idx="60">
                  <c:v>109.96563573883162</c:v>
                </c:pt>
                <c:pt idx="61">
                  <c:v>112.02749140893471</c:v>
                </c:pt>
                <c:pt idx="62">
                  <c:v>111.68384879725086</c:v>
                </c:pt>
                <c:pt idx="63">
                  <c:v>110.30927835051547</c:v>
                </c:pt>
                <c:pt idx="66">
                  <c:v>109.27835051546391</c:v>
                </c:pt>
                <c:pt idx="67">
                  <c:v>109.62199312714777</c:v>
                </c:pt>
                <c:pt idx="68">
                  <c:v>108.24742268041237</c:v>
                </c:pt>
                <c:pt idx="69">
                  <c:v>109.27835051546391</c:v>
                </c:pt>
                <c:pt idx="70">
                  <c:v>110.99656357388317</c:v>
                </c:pt>
                <c:pt idx="71">
                  <c:v>112.02749140893471</c:v>
                </c:pt>
                <c:pt idx="72">
                  <c:v>113.05841924398625</c:v>
                </c:pt>
                <c:pt idx="73">
                  <c:v>108.59106529209622</c:v>
                </c:pt>
                <c:pt idx="74">
                  <c:v>108.93470790378007</c:v>
                </c:pt>
                <c:pt idx="75">
                  <c:v>111.34020618556701</c:v>
                </c:pt>
                <c:pt idx="76">
                  <c:v>112.37113402061856</c:v>
                </c:pt>
                <c:pt idx="77">
                  <c:v>107.56013745704468</c:v>
                </c:pt>
                <c:pt idx="78">
                  <c:v>106.18556701030928</c:v>
                </c:pt>
                <c:pt idx="79">
                  <c:v>104.81099656357389</c:v>
                </c:pt>
                <c:pt idx="80">
                  <c:v>107.56013745704468</c:v>
                </c:pt>
                <c:pt idx="81">
                  <c:v>106.18556701030928</c:v>
                </c:pt>
                <c:pt idx="82">
                  <c:v>105.49828178694159</c:v>
                </c:pt>
                <c:pt idx="83">
                  <c:v>106.87285223367698</c:v>
                </c:pt>
                <c:pt idx="84">
                  <c:v>109.27835051546391</c:v>
                </c:pt>
                <c:pt idx="85">
                  <c:v>109.96563573883162</c:v>
                </c:pt>
                <c:pt idx="86">
                  <c:v>112.02749140893471</c:v>
                </c:pt>
                <c:pt idx="87">
                  <c:v>116.15120274914091</c:v>
                </c:pt>
                <c:pt idx="88">
                  <c:v>120.61855670103093</c:v>
                </c:pt>
                <c:pt idx="89">
                  <c:v>123.02405498281787</c:v>
                </c:pt>
                <c:pt idx="90">
                  <c:v>123.36769759450172</c:v>
                </c:pt>
                <c:pt idx="91">
                  <c:v>128.86597938144331</c:v>
                </c:pt>
                <c:pt idx="92">
                  <c:v>129.20962199312714</c:v>
                </c:pt>
                <c:pt idx="93">
                  <c:v>126.46048109965635</c:v>
                </c:pt>
                <c:pt idx="94">
                  <c:v>125.08591065292096</c:v>
                </c:pt>
                <c:pt idx="95">
                  <c:v>126.46048109965635</c:v>
                </c:pt>
                <c:pt idx="96">
                  <c:v>137.11340206185568</c:v>
                </c:pt>
                <c:pt idx="97">
                  <c:v>134.70790378006873</c:v>
                </c:pt>
                <c:pt idx="98">
                  <c:v>135.73883161512029</c:v>
                </c:pt>
                <c:pt idx="99">
                  <c:v>138.14432989690721</c:v>
                </c:pt>
                <c:pt idx="101">
                  <c:v>140.54982817869416</c:v>
                </c:pt>
                <c:pt idx="102">
                  <c:v>138.48797250859107</c:v>
                </c:pt>
                <c:pt idx="103">
                  <c:v>134.02061855670101</c:v>
                </c:pt>
                <c:pt idx="104">
                  <c:v>130.58419243986253</c:v>
                </c:pt>
                <c:pt idx="105">
                  <c:v>129.89690721649484</c:v>
                </c:pt>
                <c:pt idx="106">
                  <c:v>129.55326460481101</c:v>
                </c:pt>
                <c:pt idx="107">
                  <c:v>127.49140893470789</c:v>
                </c:pt>
                <c:pt idx="108">
                  <c:v>133.33333333333331</c:v>
                </c:pt>
                <c:pt idx="109">
                  <c:v>138.48797250859107</c:v>
                </c:pt>
                <c:pt idx="110">
                  <c:v>136.08247422680412</c:v>
                </c:pt>
                <c:pt idx="111">
                  <c:v>138.48797250859107</c:v>
                </c:pt>
                <c:pt idx="112">
                  <c:v>138.14432989690721</c:v>
                </c:pt>
                <c:pt idx="113">
                  <c:v>135.05154639175259</c:v>
                </c:pt>
                <c:pt idx="114">
                  <c:v>136.08247422680412</c:v>
                </c:pt>
                <c:pt idx="115">
                  <c:v>139.17525773195877</c:v>
                </c:pt>
                <c:pt idx="116">
                  <c:v>142.61168384879724</c:v>
                </c:pt>
                <c:pt idx="117">
                  <c:v>144.67353951890033</c:v>
                </c:pt>
                <c:pt idx="118">
                  <c:v>143.6426116838488</c:v>
                </c:pt>
                <c:pt idx="119">
                  <c:v>147.766323024055</c:v>
                </c:pt>
                <c:pt idx="120">
                  <c:v>153.60824742268042</c:v>
                </c:pt>
                <c:pt idx="121">
                  <c:v>155.32646048109967</c:v>
                </c:pt>
                <c:pt idx="122">
                  <c:v>149.14089347079039</c:v>
                </c:pt>
                <c:pt idx="123">
                  <c:v>146.04810996563572</c:v>
                </c:pt>
                <c:pt idx="124">
                  <c:v>138.48797250859107</c:v>
                </c:pt>
                <c:pt idx="125">
                  <c:v>144.32989690721649</c:v>
                </c:pt>
                <c:pt idx="126">
                  <c:v>146.04810996563572</c:v>
                </c:pt>
                <c:pt idx="127">
                  <c:v>146.04810996563572</c:v>
                </c:pt>
                <c:pt idx="128">
                  <c:v>141.58075601374571</c:v>
                </c:pt>
                <c:pt idx="129">
                  <c:v>141.23711340206185</c:v>
                </c:pt>
                <c:pt idx="130">
                  <c:v>142.61168384879724</c:v>
                </c:pt>
                <c:pt idx="131">
                  <c:v>143.6426116838488</c:v>
                </c:pt>
                <c:pt idx="132">
                  <c:v>143.29896907216494</c:v>
                </c:pt>
                <c:pt idx="133">
                  <c:v>140.20618556701029</c:v>
                </c:pt>
                <c:pt idx="134">
                  <c:v>136.42611683848799</c:v>
                </c:pt>
                <c:pt idx="135">
                  <c:v>133.67697594501718</c:v>
                </c:pt>
                <c:pt idx="136">
                  <c:v>144.67353951890033</c:v>
                </c:pt>
                <c:pt idx="137">
                  <c:v>150.85910652920961</c:v>
                </c:pt>
                <c:pt idx="138">
                  <c:v>154.29553264604812</c:v>
                </c:pt>
                <c:pt idx="139">
                  <c:v>156.70103092783506</c:v>
                </c:pt>
                <c:pt idx="140">
                  <c:v>151.89003436426117</c:v>
                </c:pt>
                <c:pt idx="141">
                  <c:v>148.45360824742269</c:v>
                </c:pt>
                <c:pt idx="142">
                  <c:v>147.0790378006873</c:v>
                </c:pt>
                <c:pt idx="143">
                  <c:v>142.9553264604811</c:v>
                </c:pt>
                <c:pt idx="144">
                  <c:v>141.58075601374571</c:v>
                </c:pt>
                <c:pt idx="145">
                  <c:v>137.80068728522338</c:v>
                </c:pt>
                <c:pt idx="146">
                  <c:v>138.8316151202749</c:v>
                </c:pt>
                <c:pt idx="147">
                  <c:v>142.9553264604811</c:v>
                </c:pt>
                <c:pt idx="148">
                  <c:v>142.61168384879724</c:v>
                </c:pt>
                <c:pt idx="149">
                  <c:v>141.92439862542955</c:v>
                </c:pt>
                <c:pt idx="150">
                  <c:v>142.26804123711341</c:v>
                </c:pt>
                <c:pt idx="151">
                  <c:v>143.6426116838488</c:v>
                </c:pt>
                <c:pt idx="152">
                  <c:v>142.26804123711341</c:v>
                </c:pt>
                <c:pt idx="153">
                  <c:v>144.32989690721649</c:v>
                </c:pt>
                <c:pt idx="154">
                  <c:v>143.29896907216494</c:v>
                </c:pt>
                <c:pt idx="155">
                  <c:v>143.6426116838488</c:v>
                </c:pt>
                <c:pt idx="156">
                  <c:v>152.233676975945</c:v>
                </c:pt>
                <c:pt idx="157">
                  <c:v>152.9209621993127</c:v>
                </c:pt>
                <c:pt idx="158">
                  <c:v>156.01374570446737</c:v>
                </c:pt>
                <c:pt idx="159">
                  <c:v>166.32302405498282</c:v>
                </c:pt>
                <c:pt idx="160">
                  <c:v>190.03436426116838</c:v>
                </c:pt>
                <c:pt idx="161">
                  <c:v>200.6872852233677</c:v>
                </c:pt>
                <c:pt idx="162">
                  <c:v>192.78350515463919</c:v>
                </c:pt>
                <c:pt idx="163">
                  <c:v>190.37800687285221</c:v>
                </c:pt>
                <c:pt idx="164">
                  <c:v>180.41237113402062</c:v>
                </c:pt>
                <c:pt idx="165">
                  <c:v>186.25429553264604</c:v>
                </c:pt>
                <c:pt idx="166">
                  <c:v>184.19243986254295</c:v>
                </c:pt>
                <c:pt idx="167">
                  <c:v>174.22680412371133</c:v>
                </c:pt>
                <c:pt idx="168">
                  <c:v>172.85223367697594</c:v>
                </c:pt>
                <c:pt idx="169">
                  <c:v>172.50859106529211</c:v>
                </c:pt>
                <c:pt idx="170">
                  <c:v>172.85223367697594</c:v>
                </c:pt>
                <c:pt idx="171">
                  <c:v>173.1958762886598</c:v>
                </c:pt>
                <c:pt idx="172">
                  <c:v>175.60137457044672</c:v>
                </c:pt>
                <c:pt idx="173">
                  <c:v>185.91065292096221</c:v>
                </c:pt>
                <c:pt idx="174">
                  <c:v>194.15807560137458</c:v>
                </c:pt>
                <c:pt idx="176">
                  <c:v>200</c:v>
                </c:pt>
                <c:pt idx="177">
                  <c:v>199.65635738831617</c:v>
                </c:pt>
                <c:pt idx="178">
                  <c:v>190.37800687285221</c:v>
                </c:pt>
                <c:pt idx="179">
                  <c:v>182.4742268041237</c:v>
                </c:pt>
                <c:pt idx="180">
                  <c:v>180.06872852233678</c:v>
                </c:pt>
                <c:pt idx="181">
                  <c:v>182.13058419243987</c:v>
                </c:pt>
                <c:pt idx="182">
                  <c:v>182.13058419243987</c:v>
                </c:pt>
                <c:pt idx="183">
                  <c:v>171.13402061855669</c:v>
                </c:pt>
                <c:pt idx="184">
                  <c:v>157.73195876288659</c:v>
                </c:pt>
                <c:pt idx="185">
                  <c:v>156.70103092783506</c:v>
                </c:pt>
                <c:pt idx="186">
                  <c:v>157.73195876288659</c:v>
                </c:pt>
                <c:pt idx="187">
                  <c:v>156.01374570446737</c:v>
                </c:pt>
                <c:pt idx="188">
                  <c:v>150.85910652920961</c:v>
                </c:pt>
                <c:pt idx="189">
                  <c:v>152.9209621993127</c:v>
                </c:pt>
                <c:pt idx="190">
                  <c:v>151.54639175257731</c:v>
                </c:pt>
                <c:pt idx="191">
                  <c:v>151.54639175257731</c:v>
                </c:pt>
                <c:pt idx="192">
                  <c:v>152.57731958762886</c:v>
                </c:pt>
                <c:pt idx="193">
                  <c:v>152.57731958762886</c:v>
                </c:pt>
                <c:pt idx="194">
                  <c:v>152.233676975945</c:v>
                </c:pt>
                <c:pt idx="195">
                  <c:v>146.39175257731958</c:v>
                </c:pt>
                <c:pt idx="196">
                  <c:v>147.0790378006873</c:v>
                </c:pt>
                <c:pt idx="197">
                  <c:v>142.61168384879724</c:v>
                </c:pt>
                <c:pt idx="198">
                  <c:v>159.45017182130584</c:v>
                </c:pt>
                <c:pt idx="199">
                  <c:v>159.10652920962198</c:v>
                </c:pt>
                <c:pt idx="200">
                  <c:v>160.13745704467354</c:v>
                </c:pt>
                <c:pt idx="201">
                  <c:v>161.1683848797251</c:v>
                </c:pt>
                <c:pt idx="202">
                  <c:v>161.1683848797251</c:v>
                </c:pt>
                <c:pt idx="203">
                  <c:v>158.41924398625429</c:v>
                </c:pt>
                <c:pt idx="204">
                  <c:v>156.3573883161512</c:v>
                </c:pt>
                <c:pt idx="205">
                  <c:v>150.51546391752578</c:v>
                </c:pt>
                <c:pt idx="206">
                  <c:v>149.48453608247422</c:v>
                </c:pt>
                <c:pt idx="207">
                  <c:v>149.14089347079039</c:v>
                </c:pt>
                <c:pt idx="208">
                  <c:v>148.45360824742269</c:v>
                </c:pt>
                <c:pt idx="209">
                  <c:v>149.14089347079039</c:v>
                </c:pt>
                <c:pt idx="211">
                  <c:v>150.17182130584192</c:v>
                </c:pt>
                <c:pt idx="212">
                  <c:v>156.3573883161512</c:v>
                </c:pt>
                <c:pt idx="213">
                  <c:v>156.01374570446737</c:v>
                </c:pt>
                <c:pt idx="214">
                  <c:v>151.20274914089347</c:v>
                </c:pt>
                <c:pt idx="215">
                  <c:v>149.48453608247422</c:v>
                </c:pt>
                <c:pt idx="216">
                  <c:v>148.10996563573883</c:v>
                </c:pt>
                <c:pt idx="217">
                  <c:v>147.766323024055</c:v>
                </c:pt>
                <c:pt idx="218">
                  <c:v>150.51546391752578</c:v>
                </c:pt>
                <c:pt idx="219">
                  <c:v>149.48453608247422</c:v>
                </c:pt>
                <c:pt idx="220">
                  <c:v>149.82817869415808</c:v>
                </c:pt>
                <c:pt idx="221">
                  <c:v>146.73539518900341</c:v>
                </c:pt>
                <c:pt idx="222">
                  <c:v>145.01718213058419</c:v>
                </c:pt>
                <c:pt idx="223">
                  <c:v>139.17525773195877</c:v>
                </c:pt>
                <c:pt idx="224">
                  <c:v>144.32989690721649</c:v>
                </c:pt>
                <c:pt idx="225">
                  <c:v>146.39175257731958</c:v>
                </c:pt>
                <c:pt idx="226">
                  <c:v>146.39175257731958</c:v>
                </c:pt>
                <c:pt idx="227">
                  <c:v>146.73539518900341</c:v>
                </c:pt>
                <c:pt idx="228">
                  <c:v>147.0790378006873</c:v>
                </c:pt>
                <c:pt idx="229">
                  <c:v>148.79725085910653</c:v>
                </c:pt>
                <c:pt idx="230">
                  <c:v>151.54639175257731</c:v>
                </c:pt>
                <c:pt idx="231">
                  <c:v>151.89003436426117</c:v>
                </c:pt>
                <c:pt idx="232">
                  <c:v>159.45017182130584</c:v>
                </c:pt>
                <c:pt idx="233">
                  <c:v>158.76288659793815</c:v>
                </c:pt>
                <c:pt idx="234">
                  <c:v>159.10652920962198</c:v>
                </c:pt>
                <c:pt idx="235">
                  <c:v>159.45017182130584</c:v>
                </c:pt>
                <c:pt idx="236">
                  <c:v>163.91752577319588</c:v>
                </c:pt>
                <c:pt idx="237">
                  <c:v>162.88659793814432</c:v>
                </c:pt>
                <c:pt idx="238">
                  <c:v>158.41924398625429</c:v>
                </c:pt>
                <c:pt idx="239">
                  <c:v>155.32646048109967</c:v>
                </c:pt>
                <c:pt idx="240">
                  <c:v>157.73195876288659</c:v>
                </c:pt>
                <c:pt idx="241">
                  <c:v>159.45017182130584</c:v>
                </c:pt>
                <c:pt idx="242">
                  <c:v>160.4810996563574</c:v>
                </c:pt>
                <c:pt idx="243">
                  <c:v>162.19931271477662</c:v>
                </c:pt>
                <c:pt idx="244">
                  <c:v>162.88659793814432</c:v>
                </c:pt>
                <c:pt idx="245">
                  <c:v>156.70103092783506</c:v>
                </c:pt>
                <c:pt idx="246">
                  <c:v>155.67010309278351</c:v>
                </c:pt>
                <c:pt idx="247">
                  <c:v>154.98281786941581</c:v>
                </c:pt>
                <c:pt idx="248">
                  <c:v>151.89003436426117</c:v>
                </c:pt>
                <c:pt idx="249">
                  <c:v>153.26460481099659</c:v>
                </c:pt>
                <c:pt idx="250">
                  <c:v>153.95189003436428</c:v>
                </c:pt>
                <c:pt idx="251">
                  <c:v>152.233676975945</c:v>
                </c:pt>
                <c:pt idx="252">
                  <c:v>143.98625429553263</c:v>
                </c:pt>
                <c:pt idx="253">
                  <c:v>140.54982817869416</c:v>
                </c:pt>
                <c:pt idx="254">
                  <c:v>142.26804123711341</c:v>
                </c:pt>
                <c:pt idx="255">
                  <c:v>143.6426116838488</c:v>
                </c:pt>
                <c:pt idx="256">
                  <c:v>140.89347079037802</c:v>
                </c:pt>
                <c:pt idx="257">
                  <c:v>141.58075601374571</c:v>
                </c:pt>
                <c:pt idx="258">
                  <c:v>144.32989690721649</c:v>
                </c:pt>
                <c:pt idx="259">
                  <c:v>145.36082474226802</c:v>
                </c:pt>
                <c:pt idx="260">
                  <c:v>147.0790378006873</c:v>
                </c:pt>
                <c:pt idx="261">
                  <c:v>153.26460481099659</c:v>
                </c:pt>
                <c:pt idx="262">
                  <c:v>151.20274914089347</c:v>
                </c:pt>
                <c:pt idx="263">
                  <c:v>150.51546391752578</c:v>
                </c:pt>
                <c:pt idx="264">
                  <c:v>146.04810996563572</c:v>
                </c:pt>
                <c:pt idx="265">
                  <c:v>153.60824742268042</c:v>
                </c:pt>
                <c:pt idx="266">
                  <c:v>151.20274914089347</c:v>
                </c:pt>
                <c:pt idx="267">
                  <c:v>152.9209621993127</c:v>
                </c:pt>
                <c:pt idx="268">
                  <c:v>152.57731958762886</c:v>
                </c:pt>
                <c:pt idx="269">
                  <c:v>157.0446735395189</c:v>
                </c:pt>
                <c:pt idx="270">
                  <c:v>153.26460481099659</c:v>
                </c:pt>
                <c:pt idx="271">
                  <c:v>147.42268041237114</c:v>
                </c:pt>
                <c:pt idx="272">
                  <c:v>143.98625429553263</c:v>
                </c:pt>
                <c:pt idx="273">
                  <c:v>144.32989690721649</c:v>
                </c:pt>
                <c:pt idx="274">
                  <c:v>140.89347079037802</c:v>
                </c:pt>
                <c:pt idx="275">
                  <c:v>142.61168384879724</c:v>
                </c:pt>
                <c:pt idx="276">
                  <c:v>139.17525773195877</c:v>
                </c:pt>
                <c:pt idx="277">
                  <c:v>134.02061855670101</c:v>
                </c:pt>
                <c:pt idx="278">
                  <c:v>134.36426116838487</c:v>
                </c:pt>
                <c:pt idx="279">
                  <c:v>141.92439862542955</c:v>
                </c:pt>
                <c:pt idx="280">
                  <c:v>142.26804123711341</c:v>
                </c:pt>
                <c:pt idx="281">
                  <c:v>139.86254295532646</c:v>
                </c:pt>
                <c:pt idx="282">
                  <c:v>131.95876288659792</c:v>
                </c:pt>
                <c:pt idx="283">
                  <c:v>130.9278350515464</c:v>
                </c:pt>
                <c:pt idx="284">
                  <c:v>135.39518900343643</c:v>
                </c:pt>
                <c:pt idx="285">
                  <c:v>123.36769759450172</c:v>
                </c:pt>
                <c:pt idx="286">
                  <c:v>130.9278350515464</c:v>
                </c:pt>
                <c:pt idx="287">
                  <c:v>141.92439862542955</c:v>
                </c:pt>
                <c:pt idx="288">
                  <c:v>143.6426116838488</c:v>
                </c:pt>
                <c:pt idx="289">
                  <c:v>142.26804123711341</c:v>
                </c:pt>
                <c:pt idx="290">
                  <c:v>137.11340206185568</c:v>
                </c:pt>
                <c:pt idx="291">
                  <c:v>138.8316151202749</c:v>
                </c:pt>
                <c:pt idx="292">
                  <c:v>139.5189003436426</c:v>
                </c:pt>
                <c:pt idx="293">
                  <c:v>140.54982817869416</c:v>
                </c:pt>
                <c:pt idx="294">
                  <c:v>141.92439862542955</c:v>
                </c:pt>
                <c:pt idx="295">
                  <c:v>141.58075601374571</c:v>
                </c:pt>
                <c:pt idx="296">
                  <c:v>141.23711340206185</c:v>
                </c:pt>
                <c:pt idx="297">
                  <c:v>143.29896907216494</c:v>
                </c:pt>
                <c:pt idx="298">
                  <c:v>140.54982817869416</c:v>
                </c:pt>
                <c:pt idx="299">
                  <c:v>141.58075601374571</c:v>
                </c:pt>
                <c:pt idx="300">
                  <c:v>140.54982817869416</c:v>
                </c:pt>
                <c:pt idx="301">
                  <c:v>135.73883161512029</c:v>
                </c:pt>
                <c:pt idx="302">
                  <c:v>136.42611683848799</c:v>
                </c:pt>
                <c:pt idx="303">
                  <c:v>142.26804123711341</c:v>
                </c:pt>
                <c:pt idx="304">
                  <c:v>143.6426116838488</c:v>
                </c:pt>
                <c:pt idx="305">
                  <c:v>142.61168384879724</c:v>
                </c:pt>
                <c:pt idx="306">
                  <c:v>146.39175257731958</c:v>
                </c:pt>
                <c:pt idx="307">
                  <c:v>145.70446735395188</c:v>
                </c:pt>
                <c:pt idx="308">
                  <c:v>144.32989690721649</c:v>
                </c:pt>
                <c:pt idx="309">
                  <c:v>145.70446735395188</c:v>
                </c:pt>
                <c:pt idx="310">
                  <c:v>143.6426116838488</c:v>
                </c:pt>
                <c:pt idx="311">
                  <c:v>143.29896907216494</c:v>
                </c:pt>
                <c:pt idx="312">
                  <c:v>142.9553264604811</c:v>
                </c:pt>
                <c:pt idx="313">
                  <c:v>141.58075601374571</c:v>
                </c:pt>
                <c:pt idx="314" formatCode="General">
                  <c:v>142.61168384879724</c:v>
                </c:pt>
                <c:pt idx="315" formatCode="General">
                  <c:v>147.42268041237114</c:v>
                </c:pt>
                <c:pt idx="316" formatCode="General">
                  <c:v>150.17182130584192</c:v>
                </c:pt>
                <c:pt idx="317" formatCode="General">
                  <c:v>164.26116838487971</c:v>
                </c:pt>
                <c:pt idx="318" formatCode="General">
                  <c:v>165.63573883161513</c:v>
                </c:pt>
                <c:pt idx="319" formatCode="General">
                  <c:v>172.85223367697594</c:v>
                </c:pt>
                <c:pt idx="320" formatCode="General">
                  <c:v>173.1958762886598</c:v>
                </c:pt>
                <c:pt idx="321" formatCode="General">
                  <c:v>166.66666666666669</c:v>
                </c:pt>
              </c:numCache>
            </c:numRef>
          </c:val>
          <c:smooth val="0"/>
          <c:extLst>
            <c:ext xmlns:c16="http://schemas.microsoft.com/office/drawing/2014/chart" uri="{C3380CC4-5D6E-409C-BE32-E72D297353CC}">
              <c16:uniqueId val="{00000001-41C3-4299-B75A-4A2FDBDB666D}"/>
            </c:ext>
          </c:extLst>
        </c:ser>
        <c:ser>
          <c:idx val="2"/>
          <c:order val="2"/>
          <c:tx>
            <c:strRef>
              <c:f>'Figure 1.16.'!$S$4</c:f>
              <c:strCache>
                <c:ptCount val="1"/>
                <c:pt idx="0">
                  <c:v>Russia</c:v>
                </c:pt>
              </c:strCache>
            </c:strRef>
          </c:tx>
          <c:spPr>
            <a:ln w="22225" cap="rnd">
              <a:solidFill>
                <a:srgbClr val="00B050"/>
              </a:solidFill>
              <a:round/>
            </a:ln>
            <a:effectLst/>
          </c:spPr>
          <c:marker>
            <c:symbol val="none"/>
          </c:marker>
          <c:cat>
            <c:numRef>
              <c:f>'Figure 1.16.'!$P$5:$P$326</c:f>
              <c:numCache>
                <c:formatCode>m/d/yyyy</c:formatCode>
                <c:ptCount val="322"/>
                <c:pt idx="0">
                  <c:v>43101</c:v>
                </c:pt>
                <c:pt idx="1">
                  <c:v>43102</c:v>
                </c:pt>
                <c:pt idx="2">
                  <c:v>43103</c:v>
                </c:pt>
                <c:pt idx="3">
                  <c:v>43104</c:v>
                </c:pt>
                <c:pt idx="4">
                  <c:v>43105</c:v>
                </c:pt>
                <c:pt idx="5">
                  <c:v>43108</c:v>
                </c:pt>
                <c:pt idx="6">
                  <c:v>43109</c:v>
                </c:pt>
                <c:pt idx="7">
                  <c:v>43110</c:v>
                </c:pt>
                <c:pt idx="8">
                  <c:v>43111</c:v>
                </c:pt>
                <c:pt idx="9">
                  <c:v>43112</c:v>
                </c:pt>
                <c:pt idx="11">
                  <c:v>43116</c:v>
                </c:pt>
                <c:pt idx="12">
                  <c:v>43117</c:v>
                </c:pt>
                <c:pt idx="13">
                  <c:v>43118</c:v>
                </c:pt>
                <c:pt idx="14">
                  <c:v>43119</c:v>
                </c:pt>
                <c:pt idx="15">
                  <c:v>43122</c:v>
                </c:pt>
                <c:pt idx="16">
                  <c:v>43123</c:v>
                </c:pt>
                <c:pt idx="17">
                  <c:v>43124</c:v>
                </c:pt>
                <c:pt idx="18">
                  <c:v>43125</c:v>
                </c:pt>
                <c:pt idx="19">
                  <c:v>43126</c:v>
                </c:pt>
                <c:pt idx="20">
                  <c:v>43129</c:v>
                </c:pt>
                <c:pt idx="21">
                  <c:v>43130</c:v>
                </c:pt>
                <c:pt idx="22">
                  <c:v>43131</c:v>
                </c:pt>
                <c:pt idx="23">
                  <c:v>43132</c:v>
                </c:pt>
                <c:pt idx="24">
                  <c:v>43133</c:v>
                </c:pt>
                <c:pt idx="25">
                  <c:v>43136</c:v>
                </c:pt>
                <c:pt idx="26">
                  <c:v>43137</c:v>
                </c:pt>
                <c:pt idx="27">
                  <c:v>43138</c:v>
                </c:pt>
                <c:pt idx="28">
                  <c:v>43139</c:v>
                </c:pt>
                <c:pt idx="29">
                  <c:v>43140</c:v>
                </c:pt>
                <c:pt idx="30">
                  <c:v>43143</c:v>
                </c:pt>
                <c:pt idx="31">
                  <c:v>43144</c:v>
                </c:pt>
                <c:pt idx="32">
                  <c:v>43145</c:v>
                </c:pt>
                <c:pt idx="33">
                  <c:v>43146</c:v>
                </c:pt>
                <c:pt idx="34">
                  <c:v>43147</c:v>
                </c:pt>
                <c:pt idx="36">
                  <c:v>43151</c:v>
                </c:pt>
                <c:pt idx="37">
                  <c:v>43152</c:v>
                </c:pt>
                <c:pt idx="38">
                  <c:v>43153</c:v>
                </c:pt>
                <c:pt idx="39">
                  <c:v>43154</c:v>
                </c:pt>
                <c:pt idx="40">
                  <c:v>43157</c:v>
                </c:pt>
                <c:pt idx="41">
                  <c:v>43158</c:v>
                </c:pt>
                <c:pt idx="42">
                  <c:v>43159</c:v>
                </c:pt>
                <c:pt idx="43">
                  <c:v>43160</c:v>
                </c:pt>
                <c:pt idx="44">
                  <c:v>43161</c:v>
                </c:pt>
                <c:pt idx="45">
                  <c:v>43164</c:v>
                </c:pt>
                <c:pt idx="46">
                  <c:v>43165</c:v>
                </c:pt>
                <c:pt idx="47">
                  <c:v>43166</c:v>
                </c:pt>
                <c:pt idx="48">
                  <c:v>43167</c:v>
                </c:pt>
                <c:pt idx="49">
                  <c:v>43168</c:v>
                </c:pt>
                <c:pt idx="50">
                  <c:v>43171</c:v>
                </c:pt>
                <c:pt idx="51">
                  <c:v>43172</c:v>
                </c:pt>
                <c:pt idx="52">
                  <c:v>43173</c:v>
                </c:pt>
                <c:pt idx="53">
                  <c:v>43174</c:v>
                </c:pt>
                <c:pt idx="54">
                  <c:v>43175</c:v>
                </c:pt>
                <c:pt idx="55">
                  <c:v>43178</c:v>
                </c:pt>
                <c:pt idx="56">
                  <c:v>43179</c:v>
                </c:pt>
                <c:pt idx="57">
                  <c:v>43180</c:v>
                </c:pt>
                <c:pt idx="58">
                  <c:v>43181</c:v>
                </c:pt>
                <c:pt idx="59">
                  <c:v>43182</c:v>
                </c:pt>
                <c:pt idx="60">
                  <c:v>43185</c:v>
                </c:pt>
                <c:pt idx="61">
                  <c:v>43186</c:v>
                </c:pt>
                <c:pt idx="62">
                  <c:v>43187</c:v>
                </c:pt>
                <c:pt idx="63">
                  <c:v>43188</c:v>
                </c:pt>
                <c:pt idx="66">
                  <c:v>43193</c:v>
                </c:pt>
                <c:pt idx="67">
                  <c:v>43194</c:v>
                </c:pt>
                <c:pt idx="68">
                  <c:v>43195</c:v>
                </c:pt>
                <c:pt idx="69">
                  <c:v>43196</c:v>
                </c:pt>
                <c:pt idx="70">
                  <c:v>43199</c:v>
                </c:pt>
                <c:pt idx="71">
                  <c:v>43200</c:v>
                </c:pt>
                <c:pt idx="72">
                  <c:v>43201</c:v>
                </c:pt>
                <c:pt idx="73">
                  <c:v>43202</c:v>
                </c:pt>
                <c:pt idx="74">
                  <c:v>43203</c:v>
                </c:pt>
                <c:pt idx="75">
                  <c:v>43206</c:v>
                </c:pt>
                <c:pt idx="76">
                  <c:v>43207</c:v>
                </c:pt>
                <c:pt idx="77">
                  <c:v>43208</c:v>
                </c:pt>
                <c:pt idx="78">
                  <c:v>43209</c:v>
                </c:pt>
                <c:pt idx="79">
                  <c:v>43210</c:v>
                </c:pt>
                <c:pt idx="80">
                  <c:v>43213</c:v>
                </c:pt>
                <c:pt idx="81">
                  <c:v>43214</c:v>
                </c:pt>
                <c:pt idx="82">
                  <c:v>43215</c:v>
                </c:pt>
                <c:pt idx="83">
                  <c:v>43216</c:v>
                </c:pt>
                <c:pt idx="84">
                  <c:v>43217</c:v>
                </c:pt>
                <c:pt idx="85">
                  <c:v>43220</c:v>
                </c:pt>
                <c:pt idx="86">
                  <c:v>43221</c:v>
                </c:pt>
                <c:pt idx="87">
                  <c:v>43222</c:v>
                </c:pt>
                <c:pt idx="88">
                  <c:v>43223</c:v>
                </c:pt>
                <c:pt idx="89">
                  <c:v>43224</c:v>
                </c:pt>
                <c:pt idx="90">
                  <c:v>43227</c:v>
                </c:pt>
                <c:pt idx="91">
                  <c:v>43228</c:v>
                </c:pt>
                <c:pt idx="92">
                  <c:v>43229</c:v>
                </c:pt>
                <c:pt idx="93">
                  <c:v>43230</c:v>
                </c:pt>
                <c:pt idx="94">
                  <c:v>43231</c:v>
                </c:pt>
                <c:pt idx="95">
                  <c:v>43234</c:v>
                </c:pt>
                <c:pt idx="96">
                  <c:v>43235</c:v>
                </c:pt>
                <c:pt idx="97">
                  <c:v>43236</c:v>
                </c:pt>
                <c:pt idx="98">
                  <c:v>43237</c:v>
                </c:pt>
                <c:pt idx="99">
                  <c:v>43238</c:v>
                </c:pt>
                <c:pt idx="101">
                  <c:v>43242</c:v>
                </c:pt>
                <c:pt idx="102">
                  <c:v>43243</c:v>
                </c:pt>
                <c:pt idx="103">
                  <c:v>43244</c:v>
                </c:pt>
                <c:pt idx="104">
                  <c:v>43245</c:v>
                </c:pt>
                <c:pt idx="105">
                  <c:v>43248</c:v>
                </c:pt>
                <c:pt idx="106">
                  <c:v>43249</c:v>
                </c:pt>
                <c:pt idx="107">
                  <c:v>43250</c:v>
                </c:pt>
                <c:pt idx="108">
                  <c:v>43251</c:v>
                </c:pt>
                <c:pt idx="109">
                  <c:v>43252</c:v>
                </c:pt>
                <c:pt idx="110">
                  <c:v>43255</c:v>
                </c:pt>
                <c:pt idx="111">
                  <c:v>43256</c:v>
                </c:pt>
                <c:pt idx="112">
                  <c:v>43257</c:v>
                </c:pt>
                <c:pt idx="113">
                  <c:v>43258</c:v>
                </c:pt>
                <c:pt idx="114">
                  <c:v>43259</c:v>
                </c:pt>
                <c:pt idx="115">
                  <c:v>43262</c:v>
                </c:pt>
                <c:pt idx="116">
                  <c:v>43263</c:v>
                </c:pt>
                <c:pt idx="117">
                  <c:v>43264</c:v>
                </c:pt>
                <c:pt idx="118">
                  <c:v>43265</c:v>
                </c:pt>
                <c:pt idx="119">
                  <c:v>43266</c:v>
                </c:pt>
                <c:pt idx="120">
                  <c:v>43269</c:v>
                </c:pt>
                <c:pt idx="121">
                  <c:v>43270</c:v>
                </c:pt>
                <c:pt idx="122">
                  <c:v>43271</c:v>
                </c:pt>
                <c:pt idx="123">
                  <c:v>43272</c:v>
                </c:pt>
                <c:pt idx="124">
                  <c:v>43273</c:v>
                </c:pt>
                <c:pt idx="125">
                  <c:v>43276</c:v>
                </c:pt>
                <c:pt idx="126">
                  <c:v>43277</c:v>
                </c:pt>
                <c:pt idx="127">
                  <c:v>43278</c:v>
                </c:pt>
                <c:pt idx="128">
                  <c:v>43279</c:v>
                </c:pt>
                <c:pt idx="129">
                  <c:v>43280</c:v>
                </c:pt>
                <c:pt idx="130">
                  <c:v>43283</c:v>
                </c:pt>
                <c:pt idx="131">
                  <c:v>43284</c:v>
                </c:pt>
                <c:pt idx="132">
                  <c:v>43285</c:v>
                </c:pt>
                <c:pt idx="133">
                  <c:v>43286</c:v>
                </c:pt>
                <c:pt idx="134">
                  <c:v>43287</c:v>
                </c:pt>
                <c:pt idx="135">
                  <c:v>43290</c:v>
                </c:pt>
                <c:pt idx="136">
                  <c:v>43291</c:v>
                </c:pt>
                <c:pt idx="137">
                  <c:v>43292</c:v>
                </c:pt>
                <c:pt idx="138">
                  <c:v>43293</c:v>
                </c:pt>
                <c:pt idx="139">
                  <c:v>43294</c:v>
                </c:pt>
                <c:pt idx="140">
                  <c:v>43297</c:v>
                </c:pt>
                <c:pt idx="141">
                  <c:v>43298</c:v>
                </c:pt>
                <c:pt idx="142">
                  <c:v>43299</c:v>
                </c:pt>
                <c:pt idx="143">
                  <c:v>43300</c:v>
                </c:pt>
                <c:pt idx="144">
                  <c:v>43301</c:v>
                </c:pt>
                <c:pt idx="145">
                  <c:v>43304</c:v>
                </c:pt>
                <c:pt idx="146">
                  <c:v>43305</c:v>
                </c:pt>
                <c:pt idx="147">
                  <c:v>43306</c:v>
                </c:pt>
                <c:pt idx="148">
                  <c:v>43307</c:v>
                </c:pt>
                <c:pt idx="149">
                  <c:v>43308</c:v>
                </c:pt>
                <c:pt idx="150">
                  <c:v>43311</c:v>
                </c:pt>
                <c:pt idx="151">
                  <c:v>43312</c:v>
                </c:pt>
                <c:pt idx="152">
                  <c:v>43313</c:v>
                </c:pt>
                <c:pt idx="153">
                  <c:v>43314</c:v>
                </c:pt>
                <c:pt idx="154">
                  <c:v>43315</c:v>
                </c:pt>
                <c:pt idx="155">
                  <c:v>43318</c:v>
                </c:pt>
                <c:pt idx="156">
                  <c:v>43319</c:v>
                </c:pt>
                <c:pt idx="157">
                  <c:v>43320</c:v>
                </c:pt>
                <c:pt idx="158">
                  <c:v>43321</c:v>
                </c:pt>
                <c:pt idx="159">
                  <c:v>43322</c:v>
                </c:pt>
                <c:pt idx="160">
                  <c:v>43325</c:v>
                </c:pt>
                <c:pt idx="161">
                  <c:v>43326</c:v>
                </c:pt>
                <c:pt idx="162">
                  <c:v>43327</c:v>
                </c:pt>
                <c:pt idx="163">
                  <c:v>43328</c:v>
                </c:pt>
                <c:pt idx="164">
                  <c:v>43329</c:v>
                </c:pt>
                <c:pt idx="165">
                  <c:v>43332</c:v>
                </c:pt>
                <c:pt idx="166">
                  <c:v>43333</c:v>
                </c:pt>
                <c:pt idx="167">
                  <c:v>43334</c:v>
                </c:pt>
                <c:pt idx="168">
                  <c:v>43335</c:v>
                </c:pt>
                <c:pt idx="169">
                  <c:v>43336</c:v>
                </c:pt>
                <c:pt idx="170">
                  <c:v>43339</c:v>
                </c:pt>
                <c:pt idx="171">
                  <c:v>43340</c:v>
                </c:pt>
                <c:pt idx="172">
                  <c:v>43341</c:v>
                </c:pt>
                <c:pt idx="173">
                  <c:v>43342</c:v>
                </c:pt>
                <c:pt idx="174">
                  <c:v>43343</c:v>
                </c:pt>
                <c:pt idx="176">
                  <c:v>43347</c:v>
                </c:pt>
                <c:pt idx="177">
                  <c:v>43348</c:v>
                </c:pt>
                <c:pt idx="178">
                  <c:v>43349</c:v>
                </c:pt>
                <c:pt idx="179">
                  <c:v>43350</c:v>
                </c:pt>
                <c:pt idx="180">
                  <c:v>43353</c:v>
                </c:pt>
                <c:pt idx="181">
                  <c:v>43354</c:v>
                </c:pt>
                <c:pt idx="182">
                  <c:v>43355</c:v>
                </c:pt>
                <c:pt idx="183">
                  <c:v>43356</c:v>
                </c:pt>
                <c:pt idx="184">
                  <c:v>43357</c:v>
                </c:pt>
                <c:pt idx="185">
                  <c:v>43360</c:v>
                </c:pt>
                <c:pt idx="186">
                  <c:v>43361</c:v>
                </c:pt>
                <c:pt idx="187">
                  <c:v>43362</c:v>
                </c:pt>
                <c:pt idx="188">
                  <c:v>43363</c:v>
                </c:pt>
                <c:pt idx="189">
                  <c:v>43364</c:v>
                </c:pt>
                <c:pt idx="190">
                  <c:v>43367</c:v>
                </c:pt>
                <c:pt idx="191">
                  <c:v>43368</c:v>
                </c:pt>
                <c:pt idx="192">
                  <c:v>43369</c:v>
                </c:pt>
                <c:pt idx="193">
                  <c:v>43370</c:v>
                </c:pt>
                <c:pt idx="194">
                  <c:v>43371</c:v>
                </c:pt>
                <c:pt idx="195">
                  <c:v>43374</c:v>
                </c:pt>
                <c:pt idx="196">
                  <c:v>43375</c:v>
                </c:pt>
                <c:pt idx="197">
                  <c:v>43376</c:v>
                </c:pt>
                <c:pt idx="198">
                  <c:v>43377</c:v>
                </c:pt>
                <c:pt idx="199">
                  <c:v>43378</c:v>
                </c:pt>
                <c:pt idx="200">
                  <c:v>43381</c:v>
                </c:pt>
                <c:pt idx="201">
                  <c:v>43382</c:v>
                </c:pt>
                <c:pt idx="202">
                  <c:v>43383</c:v>
                </c:pt>
                <c:pt idx="203">
                  <c:v>43384</c:v>
                </c:pt>
                <c:pt idx="204">
                  <c:v>43385</c:v>
                </c:pt>
                <c:pt idx="205">
                  <c:v>43388</c:v>
                </c:pt>
                <c:pt idx="206">
                  <c:v>43389</c:v>
                </c:pt>
                <c:pt idx="207">
                  <c:v>43390</c:v>
                </c:pt>
                <c:pt idx="208">
                  <c:v>43391</c:v>
                </c:pt>
                <c:pt idx="209">
                  <c:v>43392</c:v>
                </c:pt>
                <c:pt idx="211">
                  <c:v>43396</c:v>
                </c:pt>
                <c:pt idx="212">
                  <c:v>43397</c:v>
                </c:pt>
                <c:pt idx="213">
                  <c:v>43398</c:v>
                </c:pt>
                <c:pt idx="214">
                  <c:v>43399</c:v>
                </c:pt>
                <c:pt idx="215">
                  <c:v>43402</c:v>
                </c:pt>
                <c:pt idx="216">
                  <c:v>43403</c:v>
                </c:pt>
                <c:pt idx="217">
                  <c:v>43404</c:v>
                </c:pt>
                <c:pt idx="218">
                  <c:v>43405</c:v>
                </c:pt>
                <c:pt idx="219">
                  <c:v>43406</c:v>
                </c:pt>
                <c:pt idx="220">
                  <c:v>43409</c:v>
                </c:pt>
                <c:pt idx="221">
                  <c:v>43410</c:v>
                </c:pt>
                <c:pt idx="222">
                  <c:v>43411</c:v>
                </c:pt>
                <c:pt idx="223">
                  <c:v>43412</c:v>
                </c:pt>
                <c:pt idx="224">
                  <c:v>43413</c:v>
                </c:pt>
                <c:pt idx="225">
                  <c:v>43416</c:v>
                </c:pt>
                <c:pt idx="226">
                  <c:v>43417</c:v>
                </c:pt>
                <c:pt idx="227">
                  <c:v>43418</c:v>
                </c:pt>
                <c:pt idx="228">
                  <c:v>43419</c:v>
                </c:pt>
                <c:pt idx="229">
                  <c:v>43420</c:v>
                </c:pt>
                <c:pt idx="230">
                  <c:v>43423</c:v>
                </c:pt>
                <c:pt idx="231">
                  <c:v>43424</c:v>
                </c:pt>
                <c:pt idx="232">
                  <c:v>43425</c:v>
                </c:pt>
                <c:pt idx="233">
                  <c:v>43427</c:v>
                </c:pt>
                <c:pt idx="234">
                  <c:v>43430</c:v>
                </c:pt>
                <c:pt idx="235">
                  <c:v>43431</c:v>
                </c:pt>
                <c:pt idx="236">
                  <c:v>43432</c:v>
                </c:pt>
                <c:pt idx="237">
                  <c:v>43433</c:v>
                </c:pt>
                <c:pt idx="238">
                  <c:v>43434</c:v>
                </c:pt>
                <c:pt idx="239">
                  <c:v>43437</c:v>
                </c:pt>
                <c:pt idx="240">
                  <c:v>43438</c:v>
                </c:pt>
                <c:pt idx="241">
                  <c:v>43439</c:v>
                </c:pt>
                <c:pt idx="242">
                  <c:v>43440</c:v>
                </c:pt>
                <c:pt idx="243">
                  <c:v>43441</c:v>
                </c:pt>
                <c:pt idx="244">
                  <c:v>43444</c:v>
                </c:pt>
                <c:pt idx="245">
                  <c:v>43445</c:v>
                </c:pt>
                <c:pt idx="246">
                  <c:v>43446</c:v>
                </c:pt>
                <c:pt idx="247">
                  <c:v>43447</c:v>
                </c:pt>
                <c:pt idx="248">
                  <c:v>43448</c:v>
                </c:pt>
                <c:pt idx="249">
                  <c:v>43451</c:v>
                </c:pt>
                <c:pt idx="250">
                  <c:v>43452</c:v>
                </c:pt>
                <c:pt idx="251">
                  <c:v>43453</c:v>
                </c:pt>
                <c:pt idx="252">
                  <c:v>43454</c:v>
                </c:pt>
                <c:pt idx="253">
                  <c:v>43455</c:v>
                </c:pt>
                <c:pt idx="254">
                  <c:v>43458</c:v>
                </c:pt>
                <c:pt idx="255">
                  <c:v>43459</c:v>
                </c:pt>
                <c:pt idx="256">
                  <c:v>43460</c:v>
                </c:pt>
                <c:pt idx="257">
                  <c:v>43461</c:v>
                </c:pt>
                <c:pt idx="258">
                  <c:v>43462</c:v>
                </c:pt>
                <c:pt idx="259">
                  <c:v>43465</c:v>
                </c:pt>
                <c:pt idx="260">
                  <c:v>43467</c:v>
                </c:pt>
                <c:pt idx="261">
                  <c:v>43468</c:v>
                </c:pt>
                <c:pt idx="262">
                  <c:v>43469</c:v>
                </c:pt>
                <c:pt idx="263">
                  <c:v>43472</c:v>
                </c:pt>
                <c:pt idx="264">
                  <c:v>43473</c:v>
                </c:pt>
                <c:pt idx="265">
                  <c:v>43474</c:v>
                </c:pt>
                <c:pt idx="266">
                  <c:v>43475</c:v>
                </c:pt>
                <c:pt idx="267">
                  <c:v>43476</c:v>
                </c:pt>
                <c:pt idx="268">
                  <c:v>43479</c:v>
                </c:pt>
                <c:pt idx="269">
                  <c:v>43480</c:v>
                </c:pt>
                <c:pt idx="270">
                  <c:v>43481</c:v>
                </c:pt>
                <c:pt idx="271">
                  <c:v>43482</c:v>
                </c:pt>
                <c:pt idx="272">
                  <c:v>43483</c:v>
                </c:pt>
                <c:pt idx="273">
                  <c:v>43486</c:v>
                </c:pt>
                <c:pt idx="274">
                  <c:v>43487</c:v>
                </c:pt>
                <c:pt idx="275">
                  <c:v>43488</c:v>
                </c:pt>
                <c:pt idx="276">
                  <c:v>43489</c:v>
                </c:pt>
                <c:pt idx="277">
                  <c:v>43490</c:v>
                </c:pt>
                <c:pt idx="278">
                  <c:v>43493</c:v>
                </c:pt>
                <c:pt idx="279">
                  <c:v>43494</c:v>
                </c:pt>
                <c:pt idx="280">
                  <c:v>43495</c:v>
                </c:pt>
                <c:pt idx="281">
                  <c:v>43496</c:v>
                </c:pt>
                <c:pt idx="282">
                  <c:v>43497</c:v>
                </c:pt>
                <c:pt idx="283">
                  <c:v>43500</c:v>
                </c:pt>
                <c:pt idx="284">
                  <c:v>43501</c:v>
                </c:pt>
                <c:pt idx="285">
                  <c:v>43502</c:v>
                </c:pt>
                <c:pt idx="286">
                  <c:v>43503</c:v>
                </c:pt>
                <c:pt idx="287">
                  <c:v>43504</c:v>
                </c:pt>
                <c:pt idx="288">
                  <c:v>43507</c:v>
                </c:pt>
                <c:pt idx="289">
                  <c:v>43508</c:v>
                </c:pt>
                <c:pt idx="290">
                  <c:v>43509</c:v>
                </c:pt>
                <c:pt idx="291">
                  <c:v>43510</c:v>
                </c:pt>
                <c:pt idx="292">
                  <c:v>43511</c:v>
                </c:pt>
                <c:pt idx="293">
                  <c:v>43514</c:v>
                </c:pt>
                <c:pt idx="294">
                  <c:v>43515</c:v>
                </c:pt>
                <c:pt idx="295">
                  <c:v>43516</c:v>
                </c:pt>
                <c:pt idx="296">
                  <c:v>43517</c:v>
                </c:pt>
                <c:pt idx="297">
                  <c:v>43518</c:v>
                </c:pt>
                <c:pt idx="298">
                  <c:v>43521</c:v>
                </c:pt>
                <c:pt idx="299">
                  <c:v>43522</c:v>
                </c:pt>
                <c:pt idx="300">
                  <c:v>43523</c:v>
                </c:pt>
                <c:pt idx="301">
                  <c:v>43524</c:v>
                </c:pt>
                <c:pt idx="302">
                  <c:v>43525</c:v>
                </c:pt>
                <c:pt idx="303">
                  <c:v>43528</c:v>
                </c:pt>
                <c:pt idx="304">
                  <c:v>43529</c:v>
                </c:pt>
                <c:pt idx="305">
                  <c:v>43530</c:v>
                </c:pt>
                <c:pt idx="306">
                  <c:v>43531</c:v>
                </c:pt>
                <c:pt idx="307">
                  <c:v>43532</c:v>
                </c:pt>
                <c:pt idx="308">
                  <c:v>43535</c:v>
                </c:pt>
                <c:pt idx="309">
                  <c:v>43536</c:v>
                </c:pt>
                <c:pt idx="310">
                  <c:v>43537</c:v>
                </c:pt>
                <c:pt idx="311">
                  <c:v>43538</c:v>
                </c:pt>
                <c:pt idx="312">
                  <c:v>43539</c:v>
                </c:pt>
                <c:pt idx="313">
                  <c:v>43542</c:v>
                </c:pt>
                <c:pt idx="314">
                  <c:v>43543</c:v>
                </c:pt>
                <c:pt idx="315">
                  <c:v>43544</c:v>
                </c:pt>
                <c:pt idx="316">
                  <c:v>43545</c:v>
                </c:pt>
                <c:pt idx="317">
                  <c:v>43546</c:v>
                </c:pt>
                <c:pt idx="318">
                  <c:v>43549</c:v>
                </c:pt>
                <c:pt idx="319">
                  <c:v>43551</c:v>
                </c:pt>
                <c:pt idx="320">
                  <c:v>43552</c:v>
                </c:pt>
                <c:pt idx="321">
                  <c:v>43553</c:v>
                </c:pt>
              </c:numCache>
            </c:numRef>
          </c:cat>
          <c:val>
            <c:numRef>
              <c:f>'Figure 1.16.'!$S$5:$S$326</c:f>
              <c:numCache>
                <c:formatCode>0.00</c:formatCode>
                <c:ptCount val="322"/>
                <c:pt idx="0">
                  <c:v>100</c:v>
                </c:pt>
                <c:pt idx="1">
                  <c:v>95.027624309392266</c:v>
                </c:pt>
                <c:pt idx="2">
                  <c:v>94.475138121546962</c:v>
                </c:pt>
                <c:pt idx="3">
                  <c:v>92.817679558011051</c:v>
                </c:pt>
                <c:pt idx="4">
                  <c:v>88.39779005524862</c:v>
                </c:pt>
                <c:pt idx="5">
                  <c:v>87.292817679558013</c:v>
                </c:pt>
                <c:pt idx="6">
                  <c:v>86.740331491712709</c:v>
                </c:pt>
                <c:pt idx="7">
                  <c:v>88.950276243093924</c:v>
                </c:pt>
                <c:pt idx="8">
                  <c:v>89.502762430939228</c:v>
                </c:pt>
                <c:pt idx="9">
                  <c:v>90.055248618784532</c:v>
                </c:pt>
                <c:pt idx="11">
                  <c:v>89.502762430939228</c:v>
                </c:pt>
                <c:pt idx="12">
                  <c:v>88.39779005524862</c:v>
                </c:pt>
                <c:pt idx="13">
                  <c:v>89.502762430939228</c:v>
                </c:pt>
                <c:pt idx="14">
                  <c:v>89.502762430939228</c:v>
                </c:pt>
                <c:pt idx="15">
                  <c:v>90.607734806629836</c:v>
                </c:pt>
                <c:pt idx="16">
                  <c:v>90.607734806629836</c:v>
                </c:pt>
                <c:pt idx="17">
                  <c:v>90.055248618784532</c:v>
                </c:pt>
                <c:pt idx="18">
                  <c:v>90.055248618784532</c:v>
                </c:pt>
                <c:pt idx="19">
                  <c:v>87.292817679558013</c:v>
                </c:pt>
                <c:pt idx="20">
                  <c:v>88.39779005524862</c:v>
                </c:pt>
                <c:pt idx="21">
                  <c:v>87.292817679558013</c:v>
                </c:pt>
                <c:pt idx="22">
                  <c:v>85.082872928176798</c:v>
                </c:pt>
                <c:pt idx="23">
                  <c:v>79.005524861878456</c:v>
                </c:pt>
                <c:pt idx="24">
                  <c:v>80.110497237569049</c:v>
                </c:pt>
                <c:pt idx="25">
                  <c:v>87.292817679558013</c:v>
                </c:pt>
                <c:pt idx="26">
                  <c:v>85.635359116022101</c:v>
                </c:pt>
                <c:pt idx="27">
                  <c:v>91.160220994475139</c:v>
                </c:pt>
                <c:pt idx="28">
                  <c:v>93.370165745856355</c:v>
                </c:pt>
                <c:pt idx="29">
                  <c:v>87.845303867403317</c:v>
                </c:pt>
                <c:pt idx="30">
                  <c:v>85.082872928176798</c:v>
                </c:pt>
                <c:pt idx="31">
                  <c:v>89.502762430939228</c:v>
                </c:pt>
                <c:pt idx="32">
                  <c:v>87.292817679558013</c:v>
                </c:pt>
                <c:pt idx="33">
                  <c:v>86.187845303867405</c:v>
                </c:pt>
                <c:pt idx="34">
                  <c:v>85.082872928176798</c:v>
                </c:pt>
                <c:pt idx="36">
                  <c:v>85.082872928176798</c:v>
                </c:pt>
                <c:pt idx="37">
                  <c:v>82.872928176795583</c:v>
                </c:pt>
                <c:pt idx="38">
                  <c:v>83.425414364640886</c:v>
                </c:pt>
                <c:pt idx="39">
                  <c:v>82.872928176795583</c:v>
                </c:pt>
                <c:pt idx="40">
                  <c:v>77.348066298342545</c:v>
                </c:pt>
                <c:pt idx="41">
                  <c:v>80.110497237569049</c:v>
                </c:pt>
                <c:pt idx="42">
                  <c:v>82.320441988950279</c:v>
                </c:pt>
                <c:pt idx="43">
                  <c:v>87.292817679558013</c:v>
                </c:pt>
                <c:pt idx="44">
                  <c:v>85.082872928176798</c:v>
                </c:pt>
                <c:pt idx="45">
                  <c:v>85.635359116022101</c:v>
                </c:pt>
                <c:pt idx="46">
                  <c:v>87.845303867403317</c:v>
                </c:pt>
                <c:pt idx="47">
                  <c:v>88.39779005524862</c:v>
                </c:pt>
                <c:pt idx="48">
                  <c:v>89.502762430939228</c:v>
                </c:pt>
                <c:pt idx="49">
                  <c:v>89.502762430939228</c:v>
                </c:pt>
                <c:pt idx="50">
                  <c:v>88.39779005524862</c:v>
                </c:pt>
                <c:pt idx="51">
                  <c:v>91.160220994475139</c:v>
                </c:pt>
                <c:pt idx="52">
                  <c:v>93.370165745856355</c:v>
                </c:pt>
                <c:pt idx="53">
                  <c:v>94.475138121546962</c:v>
                </c:pt>
                <c:pt idx="54">
                  <c:v>93.370165745856355</c:v>
                </c:pt>
                <c:pt idx="55">
                  <c:v>95.027624309392266</c:v>
                </c:pt>
                <c:pt idx="56">
                  <c:v>93.370165745856355</c:v>
                </c:pt>
                <c:pt idx="57">
                  <c:v>95.027624309392266</c:v>
                </c:pt>
                <c:pt idx="58">
                  <c:v>96.685082872928177</c:v>
                </c:pt>
                <c:pt idx="59">
                  <c:v>98.895027624309392</c:v>
                </c:pt>
                <c:pt idx="60">
                  <c:v>98.342541436464089</c:v>
                </c:pt>
                <c:pt idx="61">
                  <c:v>100</c:v>
                </c:pt>
                <c:pt idx="62">
                  <c:v>99.447513812154696</c:v>
                </c:pt>
                <c:pt idx="63">
                  <c:v>106.07734806629834</c:v>
                </c:pt>
                <c:pt idx="66">
                  <c:v>102.76243093922652</c:v>
                </c:pt>
                <c:pt idx="67">
                  <c:v>100</c:v>
                </c:pt>
                <c:pt idx="68">
                  <c:v>96.132596685082873</c:v>
                </c:pt>
                <c:pt idx="69">
                  <c:v>102.20994475138122</c:v>
                </c:pt>
                <c:pt idx="70">
                  <c:v>113.81215469613259</c:v>
                </c:pt>
                <c:pt idx="71">
                  <c:v>123.75690607734806</c:v>
                </c:pt>
                <c:pt idx="72">
                  <c:v>122.09944751381217</c:v>
                </c:pt>
                <c:pt idx="73">
                  <c:v>113.81215469613259</c:v>
                </c:pt>
                <c:pt idx="74">
                  <c:v>118.23204419889504</c:v>
                </c:pt>
                <c:pt idx="75">
                  <c:v>123.75690607734806</c:v>
                </c:pt>
                <c:pt idx="76">
                  <c:v>119.88950276243094</c:v>
                </c:pt>
                <c:pt idx="77">
                  <c:v>113.25966850828731</c:v>
                </c:pt>
                <c:pt idx="78">
                  <c:v>113.25966850828731</c:v>
                </c:pt>
                <c:pt idx="79">
                  <c:v>113.81215469613259</c:v>
                </c:pt>
                <c:pt idx="80">
                  <c:v>110.49723756906079</c:v>
                </c:pt>
                <c:pt idx="81">
                  <c:v>107.73480662983425</c:v>
                </c:pt>
                <c:pt idx="82">
                  <c:v>109.94475138121547</c:v>
                </c:pt>
                <c:pt idx="83">
                  <c:v>112.15469613259668</c:v>
                </c:pt>
                <c:pt idx="84">
                  <c:v>109.39226519337018</c:v>
                </c:pt>
                <c:pt idx="85">
                  <c:v>109.39226519337018</c:v>
                </c:pt>
                <c:pt idx="86">
                  <c:v>112.70718232044199</c:v>
                </c:pt>
                <c:pt idx="87">
                  <c:v>116.57458563535911</c:v>
                </c:pt>
                <c:pt idx="88">
                  <c:v>121.54696132596685</c:v>
                </c:pt>
                <c:pt idx="89">
                  <c:v>121.54696132596685</c:v>
                </c:pt>
                <c:pt idx="90">
                  <c:v>121.54696132596685</c:v>
                </c:pt>
                <c:pt idx="91">
                  <c:v>125.96685082872926</c:v>
                </c:pt>
                <c:pt idx="92">
                  <c:v>125.96685082872926</c:v>
                </c:pt>
                <c:pt idx="93">
                  <c:v>117.1270718232044</c:v>
                </c:pt>
                <c:pt idx="94">
                  <c:v>114.9171270718232</c:v>
                </c:pt>
                <c:pt idx="95">
                  <c:v>113.81215469613259</c:v>
                </c:pt>
                <c:pt idx="96">
                  <c:v>116.57458563535911</c:v>
                </c:pt>
                <c:pt idx="97">
                  <c:v>113.25966850828731</c:v>
                </c:pt>
                <c:pt idx="98">
                  <c:v>113.81215469613259</c:v>
                </c:pt>
                <c:pt idx="99">
                  <c:v>118.23204419889504</c:v>
                </c:pt>
                <c:pt idx="101">
                  <c:v>115.46961325966851</c:v>
                </c:pt>
                <c:pt idx="102">
                  <c:v>114.36464088397791</c:v>
                </c:pt>
                <c:pt idx="103">
                  <c:v>112.15469613259668</c:v>
                </c:pt>
                <c:pt idx="104">
                  <c:v>113.81215469613259</c:v>
                </c:pt>
                <c:pt idx="106">
                  <c:v>121.54696132596685</c:v>
                </c:pt>
                <c:pt idx="107">
                  <c:v>118.78453038674033</c:v>
                </c:pt>
                <c:pt idx="108">
                  <c:v>120.44198895027624</c:v>
                </c:pt>
                <c:pt idx="109">
                  <c:v>120.44198895027624</c:v>
                </c:pt>
                <c:pt idx="110">
                  <c:v>118.78453038674033</c:v>
                </c:pt>
                <c:pt idx="111">
                  <c:v>119.88950276243094</c:v>
                </c:pt>
                <c:pt idx="112">
                  <c:v>118.78453038674033</c:v>
                </c:pt>
                <c:pt idx="113">
                  <c:v>122.65193370165746</c:v>
                </c:pt>
                <c:pt idx="114">
                  <c:v>123.20441988950277</c:v>
                </c:pt>
                <c:pt idx="115">
                  <c:v>123.20441988950277</c:v>
                </c:pt>
                <c:pt idx="116">
                  <c:v>125.96685082872926</c:v>
                </c:pt>
                <c:pt idx="117">
                  <c:v>125.96685082872926</c:v>
                </c:pt>
                <c:pt idx="118">
                  <c:v>123.20441988950277</c:v>
                </c:pt>
                <c:pt idx="119">
                  <c:v>124.86187845303867</c:v>
                </c:pt>
                <c:pt idx="120">
                  <c:v>128.7292817679558</c:v>
                </c:pt>
                <c:pt idx="121">
                  <c:v>129.8342541436464</c:v>
                </c:pt>
                <c:pt idx="122">
                  <c:v>124.30939226519338</c:v>
                </c:pt>
                <c:pt idx="123">
                  <c:v>125.41436464088397</c:v>
                </c:pt>
                <c:pt idx="124">
                  <c:v>122.65193370165746</c:v>
                </c:pt>
                <c:pt idx="125">
                  <c:v>124.30939226519338</c:v>
                </c:pt>
                <c:pt idx="126">
                  <c:v>124.30939226519338</c:v>
                </c:pt>
                <c:pt idx="127">
                  <c:v>124.86187845303867</c:v>
                </c:pt>
                <c:pt idx="128">
                  <c:v>122.65193370165746</c:v>
                </c:pt>
                <c:pt idx="129">
                  <c:v>118.78453038674033</c:v>
                </c:pt>
                <c:pt idx="130">
                  <c:v>118.23204419889504</c:v>
                </c:pt>
                <c:pt idx="131">
                  <c:v>115.46961325966851</c:v>
                </c:pt>
                <c:pt idx="132">
                  <c:v>115.46961325966851</c:v>
                </c:pt>
                <c:pt idx="133">
                  <c:v>112.70718232044199</c:v>
                </c:pt>
                <c:pt idx="134">
                  <c:v>113.81215469613259</c:v>
                </c:pt>
                <c:pt idx="135">
                  <c:v>108.83977900552486</c:v>
                </c:pt>
                <c:pt idx="136">
                  <c:v>109.39226519337018</c:v>
                </c:pt>
                <c:pt idx="137">
                  <c:v>107.73480662983425</c:v>
                </c:pt>
                <c:pt idx="138">
                  <c:v>107.73480662983425</c:v>
                </c:pt>
                <c:pt idx="139">
                  <c:v>107.73480662983425</c:v>
                </c:pt>
                <c:pt idx="140">
                  <c:v>105.52486187845305</c:v>
                </c:pt>
                <c:pt idx="141">
                  <c:v>107.73480662983425</c:v>
                </c:pt>
                <c:pt idx="142">
                  <c:v>109.94475138121547</c:v>
                </c:pt>
                <c:pt idx="143">
                  <c:v>112.15469613259668</c:v>
                </c:pt>
                <c:pt idx="144">
                  <c:v>108.83977900552486</c:v>
                </c:pt>
                <c:pt idx="145">
                  <c:v>106.62983425414365</c:v>
                </c:pt>
                <c:pt idx="146">
                  <c:v>108.28729281767954</c:v>
                </c:pt>
                <c:pt idx="147">
                  <c:v>106.62983425414365</c:v>
                </c:pt>
                <c:pt idx="148">
                  <c:v>106.07734806629834</c:v>
                </c:pt>
                <c:pt idx="149">
                  <c:v>104.41988950276244</c:v>
                </c:pt>
                <c:pt idx="150">
                  <c:v>103.31491712707181</c:v>
                </c:pt>
                <c:pt idx="151">
                  <c:v>104.97237569060773</c:v>
                </c:pt>
                <c:pt idx="152">
                  <c:v>102.20994475138122</c:v>
                </c:pt>
                <c:pt idx="153">
                  <c:v>102.76243093922652</c:v>
                </c:pt>
                <c:pt idx="154">
                  <c:v>104.97237569060773</c:v>
                </c:pt>
                <c:pt idx="155">
                  <c:v>104.97237569060773</c:v>
                </c:pt>
                <c:pt idx="156">
                  <c:v>108.83977900552486</c:v>
                </c:pt>
                <c:pt idx="157">
                  <c:v>112.70718232044199</c:v>
                </c:pt>
                <c:pt idx="158">
                  <c:v>116.57458563535911</c:v>
                </c:pt>
                <c:pt idx="159">
                  <c:v>125.41436464088397</c:v>
                </c:pt>
                <c:pt idx="160">
                  <c:v>128.17679558011051</c:v>
                </c:pt>
                <c:pt idx="161">
                  <c:v>128.17679558011051</c:v>
                </c:pt>
                <c:pt idx="162">
                  <c:v>125.96685082872926</c:v>
                </c:pt>
                <c:pt idx="163">
                  <c:v>127.62430939226519</c:v>
                </c:pt>
                <c:pt idx="164">
                  <c:v>127.62430939226519</c:v>
                </c:pt>
                <c:pt idx="165">
                  <c:v>129.28176795580112</c:v>
                </c:pt>
                <c:pt idx="166">
                  <c:v>129.8342541436464</c:v>
                </c:pt>
                <c:pt idx="167">
                  <c:v>131.49171270718233</c:v>
                </c:pt>
                <c:pt idx="168">
                  <c:v>128.17679558011051</c:v>
                </c:pt>
                <c:pt idx="169">
                  <c:v>128.17679558011051</c:v>
                </c:pt>
                <c:pt idx="170">
                  <c:v>127.62430939226519</c:v>
                </c:pt>
                <c:pt idx="171">
                  <c:v>125.96685082872926</c:v>
                </c:pt>
                <c:pt idx="172">
                  <c:v>123.75690607734806</c:v>
                </c:pt>
                <c:pt idx="173">
                  <c:v>124.30939226519338</c:v>
                </c:pt>
                <c:pt idx="174">
                  <c:v>123.20441988950277</c:v>
                </c:pt>
                <c:pt idx="176">
                  <c:v>122.09944751381217</c:v>
                </c:pt>
                <c:pt idx="177">
                  <c:v>126.51933701657458</c:v>
                </c:pt>
                <c:pt idx="178">
                  <c:v>127.0718232044199</c:v>
                </c:pt>
                <c:pt idx="179">
                  <c:v>124.86187845303867</c:v>
                </c:pt>
                <c:pt idx="180">
                  <c:v>127.0718232044199</c:v>
                </c:pt>
                <c:pt idx="181">
                  <c:v>128.7292817679558</c:v>
                </c:pt>
                <c:pt idx="182">
                  <c:v>127.62430939226519</c:v>
                </c:pt>
                <c:pt idx="183">
                  <c:v>125.96685082872926</c:v>
                </c:pt>
                <c:pt idx="184">
                  <c:v>121.54696132596685</c:v>
                </c:pt>
                <c:pt idx="185">
                  <c:v>122.65193370165746</c:v>
                </c:pt>
                <c:pt idx="186">
                  <c:v>118.78453038674033</c:v>
                </c:pt>
                <c:pt idx="187">
                  <c:v>121.54696132596685</c:v>
                </c:pt>
                <c:pt idx="188">
                  <c:v>118.23204419889504</c:v>
                </c:pt>
                <c:pt idx="189">
                  <c:v>118.23204419889504</c:v>
                </c:pt>
                <c:pt idx="190">
                  <c:v>117.67955801104972</c:v>
                </c:pt>
                <c:pt idx="191">
                  <c:v>117.67955801104972</c:v>
                </c:pt>
                <c:pt idx="192">
                  <c:v>119.33701657458565</c:v>
                </c:pt>
                <c:pt idx="193">
                  <c:v>119.88950276243094</c:v>
                </c:pt>
                <c:pt idx="194">
                  <c:v>118.78453038674033</c:v>
                </c:pt>
                <c:pt idx="195">
                  <c:v>107.73480662983425</c:v>
                </c:pt>
                <c:pt idx="196">
                  <c:v>108.83977900552486</c:v>
                </c:pt>
                <c:pt idx="197">
                  <c:v>101.10497237569061</c:v>
                </c:pt>
                <c:pt idx="198">
                  <c:v>110.49723756906079</c:v>
                </c:pt>
                <c:pt idx="199">
                  <c:v>111.04972375690608</c:v>
                </c:pt>
                <c:pt idx="200">
                  <c:v>110.49723756906079</c:v>
                </c:pt>
                <c:pt idx="201">
                  <c:v>112.70718232044199</c:v>
                </c:pt>
                <c:pt idx="202">
                  <c:v>114.9171270718232</c:v>
                </c:pt>
                <c:pt idx="203">
                  <c:v>115.46961325966851</c:v>
                </c:pt>
                <c:pt idx="204">
                  <c:v>115.46961325966851</c:v>
                </c:pt>
                <c:pt idx="205">
                  <c:v>112.70718232044199</c:v>
                </c:pt>
                <c:pt idx="206">
                  <c:v>112.70718232044199</c:v>
                </c:pt>
                <c:pt idx="207">
                  <c:v>109.39226519337018</c:v>
                </c:pt>
                <c:pt idx="208">
                  <c:v>112.15469613259668</c:v>
                </c:pt>
                <c:pt idx="209">
                  <c:v>113.81215469613259</c:v>
                </c:pt>
                <c:pt idx="211">
                  <c:v>113.81215469613259</c:v>
                </c:pt>
                <c:pt idx="212">
                  <c:v>118.23204419889504</c:v>
                </c:pt>
                <c:pt idx="213">
                  <c:v>117.67955801104972</c:v>
                </c:pt>
                <c:pt idx="214">
                  <c:v>117.1270718232044</c:v>
                </c:pt>
                <c:pt idx="215">
                  <c:v>118.23204419889504</c:v>
                </c:pt>
                <c:pt idx="216">
                  <c:v>116.57458563535911</c:v>
                </c:pt>
                <c:pt idx="217">
                  <c:v>114.36464088397791</c:v>
                </c:pt>
                <c:pt idx="218">
                  <c:v>114.9171270718232</c:v>
                </c:pt>
                <c:pt idx="219">
                  <c:v>110.49723756906079</c:v>
                </c:pt>
                <c:pt idx="220">
                  <c:v>111.04972375690608</c:v>
                </c:pt>
                <c:pt idx="221">
                  <c:v>118.23204419889504</c:v>
                </c:pt>
                <c:pt idx="222">
                  <c:v>123.75690607734806</c:v>
                </c:pt>
                <c:pt idx="223">
                  <c:v>114.36464088397791</c:v>
                </c:pt>
                <c:pt idx="224">
                  <c:v>120.99447513812154</c:v>
                </c:pt>
                <c:pt idx="225">
                  <c:v>124.86187845303867</c:v>
                </c:pt>
                <c:pt idx="226">
                  <c:v>124.30939226519338</c:v>
                </c:pt>
                <c:pt idx="227">
                  <c:v>124.30939226519338</c:v>
                </c:pt>
                <c:pt idx="228">
                  <c:v>123.20441988950277</c:v>
                </c:pt>
                <c:pt idx="229">
                  <c:v>124.30939226519338</c:v>
                </c:pt>
                <c:pt idx="230">
                  <c:v>123.75690607734806</c:v>
                </c:pt>
                <c:pt idx="231">
                  <c:v>124.30939226519338</c:v>
                </c:pt>
                <c:pt idx="232">
                  <c:v>127.0718232044199</c:v>
                </c:pt>
                <c:pt idx="233">
                  <c:v>126.51933701657458</c:v>
                </c:pt>
                <c:pt idx="234">
                  <c:v>124.30939226519338</c:v>
                </c:pt>
                <c:pt idx="235">
                  <c:v>131.49171270718233</c:v>
                </c:pt>
                <c:pt idx="236">
                  <c:v>132.04419889502762</c:v>
                </c:pt>
                <c:pt idx="237">
                  <c:v>132.59668508287291</c:v>
                </c:pt>
                <c:pt idx="238">
                  <c:v>128.17679558011051</c:v>
                </c:pt>
                <c:pt idx="239">
                  <c:v>125.96685082872926</c:v>
                </c:pt>
                <c:pt idx="240">
                  <c:v>129.28176795580112</c:v>
                </c:pt>
                <c:pt idx="241">
                  <c:v>129.28176795580112</c:v>
                </c:pt>
                <c:pt idx="242">
                  <c:v>130.38674033149172</c:v>
                </c:pt>
                <c:pt idx="243">
                  <c:v>132.59668508287291</c:v>
                </c:pt>
                <c:pt idx="244">
                  <c:v>133.14917127071823</c:v>
                </c:pt>
                <c:pt idx="245">
                  <c:v>129.28176795580112</c:v>
                </c:pt>
                <c:pt idx="246">
                  <c:v>128.7292817679558</c:v>
                </c:pt>
                <c:pt idx="247">
                  <c:v>128.17679558011051</c:v>
                </c:pt>
                <c:pt idx="248">
                  <c:v>127.62430939226519</c:v>
                </c:pt>
                <c:pt idx="249">
                  <c:v>130.38674033149172</c:v>
                </c:pt>
                <c:pt idx="250">
                  <c:v>130.93922651933701</c:v>
                </c:pt>
                <c:pt idx="251">
                  <c:v>133.14917127071823</c:v>
                </c:pt>
                <c:pt idx="252">
                  <c:v>130.93922651933701</c:v>
                </c:pt>
                <c:pt idx="253">
                  <c:v>129.28176795580112</c:v>
                </c:pt>
                <c:pt idx="254">
                  <c:v>131.49171270718233</c:v>
                </c:pt>
                <c:pt idx="255">
                  <c:v>132.04419889502762</c:v>
                </c:pt>
                <c:pt idx="256">
                  <c:v>128.17679558011051</c:v>
                </c:pt>
                <c:pt idx="257">
                  <c:v>129.28176795580112</c:v>
                </c:pt>
                <c:pt idx="258">
                  <c:v>132.59668508287291</c:v>
                </c:pt>
                <c:pt idx="259">
                  <c:v>134.25414364640883</c:v>
                </c:pt>
                <c:pt idx="260">
                  <c:v>137.01657458563537</c:v>
                </c:pt>
                <c:pt idx="261">
                  <c:v>139.22651933701658</c:v>
                </c:pt>
                <c:pt idx="262">
                  <c:v>128.7292817679558</c:v>
                </c:pt>
                <c:pt idx="263">
                  <c:v>128.17679558011051</c:v>
                </c:pt>
                <c:pt idx="264">
                  <c:v>116.02209944751381</c:v>
                </c:pt>
                <c:pt idx="265">
                  <c:v>119.88950276243094</c:v>
                </c:pt>
                <c:pt idx="266">
                  <c:v>117.67955801104972</c:v>
                </c:pt>
                <c:pt idx="267">
                  <c:v>121.54696132596685</c:v>
                </c:pt>
                <c:pt idx="268">
                  <c:v>120.99447513812154</c:v>
                </c:pt>
                <c:pt idx="269">
                  <c:v>118.78453038674033</c:v>
                </c:pt>
                <c:pt idx="270">
                  <c:v>117.67955801104972</c:v>
                </c:pt>
                <c:pt idx="271">
                  <c:v>115.46961325966851</c:v>
                </c:pt>
                <c:pt idx="272">
                  <c:v>114.36464088397791</c:v>
                </c:pt>
                <c:pt idx="273">
                  <c:v>114.9171270718232</c:v>
                </c:pt>
                <c:pt idx="274">
                  <c:v>114.36464088397791</c:v>
                </c:pt>
                <c:pt idx="275">
                  <c:v>115.46961325966851</c:v>
                </c:pt>
                <c:pt idx="276">
                  <c:v>115.46961325966851</c:v>
                </c:pt>
                <c:pt idx="277">
                  <c:v>111.60220994475138</c:v>
                </c:pt>
                <c:pt idx="278">
                  <c:v>112.15469613259668</c:v>
                </c:pt>
                <c:pt idx="279">
                  <c:v>116.02209944751381</c:v>
                </c:pt>
                <c:pt idx="280">
                  <c:v>118.23204419889504</c:v>
                </c:pt>
                <c:pt idx="281">
                  <c:v>118.78453038674033</c:v>
                </c:pt>
                <c:pt idx="282">
                  <c:v>113.81215469613259</c:v>
                </c:pt>
                <c:pt idx="283">
                  <c:v>112.70718232044199</c:v>
                </c:pt>
                <c:pt idx="284">
                  <c:v>117.67955801104972</c:v>
                </c:pt>
                <c:pt idx="285">
                  <c:v>104.97237569060773</c:v>
                </c:pt>
                <c:pt idx="286">
                  <c:v>106.62983425414365</c:v>
                </c:pt>
                <c:pt idx="287">
                  <c:v>119.33701657458565</c:v>
                </c:pt>
                <c:pt idx="288">
                  <c:v>117.67955801104972</c:v>
                </c:pt>
                <c:pt idx="289">
                  <c:v>116.02209944751381</c:v>
                </c:pt>
                <c:pt idx="290">
                  <c:v>116.02209944751381</c:v>
                </c:pt>
                <c:pt idx="291">
                  <c:v>118.23204419889504</c:v>
                </c:pt>
                <c:pt idx="292">
                  <c:v>120.99447513812154</c:v>
                </c:pt>
                <c:pt idx="293">
                  <c:v>120.44198895027624</c:v>
                </c:pt>
                <c:pt idx="294">
                  <c:v>119.88950276243094</c:v>
                </c:pt>
                <c:pt idx="295">
                  <c:v>119.33701657458565</c:v>
                </c:pt>
                <c:pt idx="296">
                  <c:v>115.46961325966851</c:v>
                </c:pt>
                <c:pt idx="297">
                  <c:v>118.78453038674033</c:v>
                </c:pt>
                <c:pt idx="298">
                  <c:v>114.36464088397791</c:v>
                </c:pt>
                <c:pt idx="299">
                  <c:v>116.02209944751381</c:v>
                </c:pt>
                <c:pt idx="300">
                  <c:v>113.25966850828731</c:v>
                </c:pt>
                <c:pt idx="301">
                  <c:v>110.49723756906079</c:v>
                </c:pt>
                <c:pt idx="302">
                  <c:v>108.28729281767954</c:v>
                </c:pt>
                <c:pt idx="303">
                  <c:v>110.49723756906079</c:v>
                </c:pt>
                <c:pt idx="304">
                  <c:v>111.60220994475138</c:v>
                </c:pt>
                <c:pt idx="305">
                  <c:v>111.04972375690608</c:v>
                </c:pt>
                <c:pt idx="306">
                  <c:v>112.70718232044199</c:v>
                </c:pt>
                <c:pt idx="307">
                  <c:v>108.83977900552486</c:v>
                </c:pt>
                <c:pt idx="308">
                  <c:v>108.83977900552486</c:v>
                </c:pt>
                <c:pt idx="309">
                  <c:v>113.25966850828731</c:v>
                </c:pt>
                <c:pt idx="310">
                  <c:v>112.15469613259668</c:v>
                </c:pt>
                <c:pt idx="311">
                  <c:v>111.60220994475138</c:v>
                </c:pt>
                <c:pt idx="312">
                  <c:v>113.25966850828731</c:v>
                </c:pt>
                <c:pt idx="313">
                  <c:v>111.60220994475138</c:v>
                </c:pt>
                <c:pt idx="314" formatCode="General">
                  <c:v>109.94475138121547</c:v>
                </c:pt>
                <c:pt idx="315" formatCode="General">
                  <c:v>115.46961325966851</c:v>
                </c:pt>
                <c:pt idx="316" formatCode="General">
                  <c:v>113.81215469613259</c:v>
                </c:pt>
                <c:pt idx="317" formatCode="General">
                  <c:v>118.23204419889504</c:v>
                </c:pt>
                <c:pt idx="318" formatCode="General">
                  <c:v>117.67955801104972</c:v>
                </c:pt>
                <c:pt idx="319" formatCode="General">
                  <c:v>119.33701657458565</c:v>
                </c:pt>
                <c:pt idx="320" formatCode="General">
                  <c:v>119.33701657458565</c:v>
                </c:pt>
                <c:pt idx="321" formatCode="General">
                  <c:v>121.54696132596685</c:v>
                </c:pt>
              </c:numCache>
            </c:numRef>
          </c:val>
          <c:smooth val="0"/>
          <c:extLst>
            <c:ext xmlns:c16="http://schemas.microsoft.com/office/drawing/2014/chart" uri="{C3380CC4-5D6E-409C-BE32-E72D297353CC}">
              <c16:uniqueId val="{00000002-41C3-4299-B75A-4A2FDBDB666D}"/>
            </c:ext>
          </c:extLst>
        </c:ser>
        <c:ser>
          <c:idx val="3"/>
          <c:order val="3"/>
          <c:tx>
            <c:strRef>
              <c:f>'Figure 1.16.'!$T$4</c:f>
              <c:strCache>
                <c:ptCount val="1"/>
                <c:pt idx="0">
                  <c:v>South Africa</c:v>
                </c:pt>
              </c:strCache>
            </c:strRef>
          </c:tx>
          <c:spPr>
            <a:ln w="22225" cap="rnd">
              <a:solidFill>
                <a:srgbClr val="7030A0"/>
              </a:solidFill>
              <a:round/>
            </a:ln>
            <a:effectLst/>
          </c:spPr>
          <c:marker>
            <c:symbol val="none"/>
          </c:marker>
          <c:cat>
            <c:numRef>
              <c:f>'Figure 1.16.'!$P$5:$P$326</c:f>
              <c:numCache>
                <c:formatCode>m/d/yyyy</c:formatCode>
                <c:ptCount val="322"/>
                <c:pt idx="0">
                  <c:v>43101</c:v>
                </c:pt>
                <c:pt idx="1">
                  <c:v>43102</c:v>
                </c:pt>
                <c:pt idx="2">
                  <c:v>43103</c:v>
                </c:pt>
                <c:pt idx="3">
                  <c:v>43104</c:v>
                </c:pt>
                <c:pt idx="4">
                  <c:v>43105</c:v>
                </c:pt>
                <c:pt idx="5">
                  <c:v>43108</c:v>
                </c:pt>
                <c:pt idx="6">
                  <c:v>43109</c:v>
                </c:pt>
                <c:pt idx="7">
                  <c:v>43110</c:v>
                </c:pt>
                <c:pt idx="8">
                  <c:v>43111</c:v>
                </c:pt>
                <c:pt idx="9">
                  <c:v>43112</c:v>
                </c:pt>
                <c:pt idx="11">
                  <c:v>43116</c:v>
                </c:pt>
                <c:pt idx="12">
                  <c:v>43117</c:v>
                </c:pt>
                <c:pt idx="13">
                  <c:v>43118</c:v>
                </c:pt>
                <c:pt idx="14">
                  <c:v>43119</c:v>
                </c:pt>
                <c:pt idx="15">
                  <c:v>43122</c:v>
                </c:pt>
                <c:pt idx="16">
                  <c:v>43123</c:v>
                </c:pt>
                <c:pt idx="17">
                  <c:v>43124</c:v>
                </c:pt>
                <c:pt idx="18">
                  <c:v>43125</c:v>
                </c:pt>
                <c:pt idx="19">
                  <c:v>43126</c:v>
                </c:pt>
                <c:pt idx="20">
                  <c:v>43129</c:v>
                </c:pt>
                <c:pt idx="21">
                  <c:v>43130</c:v>
                </c:pt>
                <c:pt idx="22">
                  <c:v>43131</c:v>
                </c:pt>
                <c:pt idx="23">
                  <c:v>43132</c:v>
                </c:pt>
                <c:pt idx="24">
                  <c:v>43133</c:v>
                </c:pt>
                <c:pt idx="25">
                  <c:v>43136</c:v>
                </c:pt>
                <c:pt idx="26">
                  <c:v>43137</c:v>
                </c:pt>
                <c:pt idx="27">
                  <c:v>43138</c:v>
                </c:pt>
                <c:pt idx="28">
                  <c:v>43139</c:v>
                </c:pt>
                <c:pt idx="29">
                  <c:v>43140</c:v>
                </c:pt>
                <c:pt idx="30">
                  <c:v>43143</c:v>
                </c:pt>
                <c:pt idx="31">
                  <c:v>43144</c:v>
                </c:pt>
                <c:pt idx="32">
                  <c:v>43145</c:v>
                </c:pt>
                <c:pt idx="33">
                  <c:v>43146</c:v>
                </c:pt>
                <c:pt idx="34">
                  <c:v>43147</c:v>
                </c:pt>
                <c:pt idx="36">
                  <c:v>43151</c:v>
                </c:pt>
                <c:pt idx="37">
                  <c:v>43152</c:v>
                </c:pt>
                <c:pt idx="38">
                  <c:v>43153</c:v>
                </c:pt>
                <c:pt idx="39">
                  <c:v>43154</c:v>
                </c:pt>
                <c:pt idx="40">
                  <c:v>43157</c:v>
                </c:pt>
                <c:pt idx="41">
                  <c:v>43158</c:v>
                </c:pt>
                <c:pt idx="42">
                  <c:v>43159</c:v>
                </c:pt>
                <c:pt idx="43">
                  <c:v>43160</c:v>
                </c:pt>
                <c:pt idx="44">
                  <c:v>43161</c:v>
                </c:pt>
                <c:pt idx="45">
                  <c:v>43164</c:v>
                </c:pt>
                <c:pt idx="46">
                  <c:v>43165</c:v>
                </c:pt>
                <c:pt idx="47">
                  <c:v>43166</c:v>
                </c:pt>
                <c:pt idx="48">
                  <c:v>43167</c:v>
                </c:pt>
                <c:pt idx="49">
                  <c:v>43168</c:v>
                </c:pt>
                <c:pt idx="50">
                  <c:v>43171</c:v>
                </c:pt>
                <c:pt idx="51">
                  <c:v>43172</c:v>
                </c:pt>
                <c:pt idx="52">
                  <c:v>43173</c:v>
                </c:pt>
                <c:pt idx="53">
                  <c:v>43174</c:v>
                </c:pt>
                <c:pt idx="54">
                  <c:v>43175</c:v>
                </c:pt>
                <c:pt idx="55">
                  <c:v>43178</c:v>
                </c:pt>
                <c:pt idx="56">
                  <c:v>43179</c:v>
                </c:pt>
                <c:pt idx="57">
                  <c:v>43180</c:v>
                </c:pt>
                <c:pt idx="58">
                  <c:v>43181</c:v>
                </c:pt>
                <c:pt idx="59">
                  <c:v>43182</c:v>
                </c:pt>
                <c:pt idx="60">
                  <c:v>43185</c:v>
                </c:pt>
                <c:pt idx="61">
                  <c:v>43186</c:v>
                </c:pt>
                <c:pt idx="62">
                  <c:v>43187</c:v>
                </c:pt>
                <c:pt idx="63">
                  <c:v>43188</c:v>
                </c:pt>
                <c:pt idx="66">
                  <c:v>43193</c:v>
                </c:pt>
                <c:pt idx="67">
                  <c:v>43194</c:v>
                </c:pt>
                <c:pt idx="68">
                  <c:v>43195</c:v>
                </c:pt>
                <c:pt idx="69">
                  <c:v>43196</c:v>
                </c:pt>
                <c:pt idx="70">
                  <c:v>43199</c:v>
                </c:pt>
                <c:pt idx="71">
                  <c:v>43200</c:v>
                </c:pt>
                <c:pt idx="72">
                  <c:v>43201</c:v>
                </c:pt>
                <c:pt idx="73">
                  <c:v>43202</c:v>
                </c:pt>
                <c:pt idx="74">
                  <c:v>43203</c:v>
                </c:pt>
                <c:pt idx="75">
                  <c:v>43206</c:v>
                </c:pt>
                <c:pt idx="76">
                  <c:v>43207</c:v>
                </c:pt>
                <c:pt idx="77">
                  <c:v>43208</c:v>
                </c:pt>
                <c:pt idx="78">
                  <c:v>43209</c:v>
                </c:pt>
                <c:pt idx="79">
                  <c:v>43210</c:v>
                </c:pt>
                <c:pt idx="80">
                  <c:v>43213</c:v>
                </c:pt>
                <c:pt idx="81">
                  <c:v>43214</c:v>
                </c:pt>
                <c:pt idx="82">
                  <c:v>43215</c:v>
                </c:pt>
                <c:pt idx="83">
                  <c:v>43216</c:v>
                </c:pt>
                <c:pt idx="84">
                  <c:v>43217</c:v>
                </c:pt>
                <c:pt idx="85">
                  <c:v>43220</c:v>
                </c:pt>
                <c:pt idx="86">
                  <c:v>43221</c:v>
                </c:pt>
                <c:pt idx="87">
                  <c:v>43222</c:v>
                </c:pt>
                <c:pt idx="88">
                  <c:v>43223</c:v>
                </c:pt>
                <c:pt idx="89">
                  <c:v>43224</c:v>
                </c:pt>
                <c:pt idx="90">
                  <c:v>43227</c:v>
                </c:pt>
                <c:pt idx="91">
                  <c:v>43228</c:v>
                </c:pt>
                <c:pt idx="92">
                  <c:v>43229</c:v>
                </c:pt>
                <c:pt idx="93">
                  <c:v>43230</c:v>
                </c:pt>
                <c:pt idx="94">
                  <c:v>43231</c:v>
                </c:pt>
                <c:pt idx="95">
                  <c:v>43234</c:v>
                </c:pt>
                <c:pt idx="96">
                  <c:v>43235</c:v>
                </c:pt>
                <c:pt idx="97">
                  <c:v>43236</c:v>
                </c:pt>
                <c:pt idx="98">
                  <c:v>43237</c:v>
                </c:pt>
                <c:pt idx="99">
                  <c:v>43238</c:v>
                </c:pt>
                <c:pt idx="101">
                  <c:v>43242</c:v>
                </c:pt>
                <c:pt idx="102">
                  <c:v>43243</c:v>
                </c:pt>
                <c:pt idx="103">
                  <c:v>43244</c:v>
                </c:pt>
                <c:pt idx="104">
                  <c:v>43245</c:v>
                </c:pt>
                <c:pt idx="105">
                  <c:v>43248</c:v>
                </c:pt>
                <c:pt idx="106">
                  <c:v>43249</c:v>
                </c:pt>
                <c:pt idx="107">
                  <c:v>43250</c:v>
                </c:pt>
                <c:pt idx="108">
                  <c:v>43251</c:v>
                </c:pt>
                <c:pt idx="109">
                  <c:v>43252</c:v>
                </c:pt>
                <c:pt idx="110">
                  <c:v>43255</c:v>
                </c:pt>
                <c:pt idx="111">
                  <c:v>43256</c:v>
                </c:pt>
                <c:pt idx="112">
                  <c:v>43257</c:v>
                </c:pt>
                <c:pt idx="113">
                  <c:v>43258</c:v>
                </c:pt>
                <c:pt idx="114">
                  <c:v>43259</c:v>
                </c:pt>
                <c:pt idx="115">
                  <c:v>43262</c:v>
                </c:pt>
                <c:pt idx="116">
                  <c:v>43263</c:v>
                </c:pt>
                <c:pt idx="117">
                  <c:v>43264</c:v>
                </c:pt>
                <c:pt idx="118">
                  <c:v>43265</c:v>
                </c:pt>
                <c:pt idx="119">
                  <c:v>43266</c:v>
                </c:pt>
                <c:pt idx="120">
                  <c:v>43269</c:v>
                </c:pt>
                <c:pt idx="121">
                  <c:v>43270</c:v>
                </c:pt>
                <c:pt idx="122">
                  <c:v>43271</c:v>
                </c:pt>
                <c:pt idx="123">
                  <c:v>43272</c:v>
                </c:pt>
                <c:pt idx="124">
                  <c:v>43273</c:v>
                </c:pt>
                <c:pt idx="125">
                  <c:v>43276</c:v>
                </c:pt>
                <c:pt idx="126">
                  <c:v>43277</c:v>
                </c:pt>
                <c:pt idx="127">
                  <c:v>43278</c:v>
                </c:pt>
                <c:pt idx="128">
                  <c:v>43279</c:v>
                </c:pt>
                <c:pt idx="129">
                  <c:v>43280</c:v>
                </c:pt>
                <c:pt idx="130">
                  <c:v>43283</c:v>
                </c:pt>
                <c:pt idx="131">
                  <c:v>43284</c:v>
                </c:pt>
                <c:pt idx="132">
                  <c:v>43285</c:v>
                </c:pt>
                <c:pt idx="133">
                  <c:v>43286</c:v>
                </c:pt>
                <c:pt idx="134">
                  <c:v>43287</c:v>
                </c:pt>
                <c:pt idx="135">
                  <c:v>43290</c:v>
                </c:pt>
                <c:pt idx="136">
                  <c:v>43291</c:v>
                </c:pt>
                <c:pt idx="137">
                  <c:v>43292</c:v>
                </c:pt>
                <c:pt idx="138">
                  <c:v>43293</c:v>
                </c:pt>
                <c:pt idx="139">
                  <c:v>43294</c:v>
                </c:pt>
                <c:pt idx="140">
                  <c:v>43297</c:v>
                </c:pt>
                <c:pt idx="141">
                  <c:v>43298</c:v>
                </c:pt>
                <c:pt idx="142">
                  <c:v>43299</c:v>
                </c:pt>
                <c:pt idx="143">
                  <c:v>43300</c:v>
                </c:pt>
                <c:pt idx="144">
                  <c:v>43301</c:v>
                </c:pt>
                <c:pt idx="145">
                  <c:v>43304</c:v>
                </c:pt>
                <c:pt idx="146">
                  <c:v>43305</c:v>
                </c:pt>
                <c:pt idx="147">
                  <c:v>43306</c:v>
                </c:pt>
                <c:pt idx="148">
                  <c:v>43307</c:v>
                </c:pt>
                <c:pt idx="149">
                  <c:v>43308</c:v>
                </c:pt>
                <c:pt idx="150">
                  <c:v>43311</c:v>
                </c:pt>
                <c:pt idx="151">
                  <c:v>43312</c:v>
                </c:pt>
                <c:pt idx="152">
                  <c:v>43313</c:v>
                </c:pt>
                <c:pt idx="153">
                  <c:v>43314</c:v>
                </c:pt>
                <c:pt idx="154">
                  <c:v>43315</c:v>
                </c:pt>
                <c:pt idx="155">
                  <c:v>43318</c:v>
                </c:pt>
                <c:pt idx="156">
                  <c:v>43319</c:v>
                </c:pt>
                <c:pt idx="157">
                  <c:v>43320</c:v>
                </c:pt>
                <c:pt idx="158">
                  <c:v>43321</c:v>
                </c:pt>
                <c:pt idx="159">
                  <c:v>43322</c:v>
                </c:pt>
                <c:pt idx="160">
                  <c:v>43325</c:v>
                </c:pt>
                <c:pt idx="161">
                  <c:v>43326</c:v>
                </c:pt>
                <c:pt idx="162">
                  <c:v>43327</c:v>
                </c:pt>
                <c:pt idx="163">
                  <c:v>43328</c:v>
                </c:pt>
                <c:pt idx="164">
                  <c:v>43329</c:v>
                </c:pt>
                <c:pt idx="165">
                  <c:v>43332</c:v>
                </c:pt>
                <c:pt idx="166">
                  <c:v>43333</c:v>
                </c:pt>
                <c:pt idx="167">
                  <c:v>43334</c:v>
                </c:pt>
                <c:pt idx="168">
                  <c:v>43335</c:v>
                </c:pt>
                <c:pt idx="169">
                  <c:v>43336</c:v>
                </c:pt>
                <c:pt idx="170">
                  <c:v>43339</c:v>
                </c:pt>
                <c:pt idx="171">
                  <c:v>43340</c:v>
                </c:pt>
                <c:pt idx="172">
                  <c:v>43341</c:v>
                </c:pt>
                <c:pt idx="173">
                  <c:v>43342</c:v>
                </c:pt>
                <c:pt idx="174">
                  <c:v>43343</c:v>
                </c:pt>
                <c:pt idx="176">
                  <c:v>43347</c:v>
                </c:pt>
                <c:pt idx="177">
                  <c:v>43348</c:v>
                </c:pt>
                <c:pt idx="178">
                  <c:v>43349</c:v>
                </c:pt>
                <c:pt idx="179">
                  <c:v>43350</c:v>
                </c:pt>
                <c:pt idx="180">
                  <c:v>43353</c:v>
                </c:pt>
                <c:pt idx="181">
                  <c:v>43354</c:v>
                </c:pt>
                <c:pt idx="182">
                  <c:v>43355</c:v>
                </c:pt>
                <c:pt idx="183">
                  <c:v>43356</c:v>
                </c:pt>
                <c:pt idx="184">
                  <c:v>43357</c:v>
                </c:pt>
                <c:pt idx="185">
                  <c:v>43360</c:v>
                </c:pt>
                <c:pt idx="186">
                  <c:v>43361</c:v>
                </c:pt>
                <c:pt idx="187">
                  <c:v>43362</c:v>
                </c:pt>
                <c:pt idx="188">
                  <c:v>43363</c:v>
                </c:pt>
                <c:pt idx="189">
                  <c:v>43364</c:v>
                </c:pt>
                <c:pt idx="190">
                  <c:v>43367</c:v>
                </c:pt>
                <c:pt idx="191">
                  <c:v>43368</c:v>
                </c:pt>
                <c:pt idx="192">
                  <c:v>43369</c:v>
                </c:pt>
                <c:pt idx="193">
                  <c:v>43370</c:v>
                </c:pt>
                <c:pt idx="194">
                  <c:v>43371</c:v>
                </c:pt>
                <c:pt idx="195">
                  <c:v>43374</c:v>
                </c:pt>
                <c:pt idx="196">
                  <c:v>43375</c:v>
                </c:pt>
                <c:pt idx="197">
                  <c:v>43376</c:v>
                </c:pt>
                <c:pt idx="198">
                  <c:v>43377</c:v>
                </c:pt>
                <c:pt idx="199">
                  <c:v>43378</c:v>
                </c:pt>
                <c:pt idx="200">
                  <c:v>43381</c:v>
                </c:pt>
                <c:pt idx="201">
                  <c:v>43382</c:v>
                </c:pt>
                <c:pt idx="202">
                  <c:v>43383</c:v>
                </c:pt>
                <c:pt idx="203">
                  <c:v>43384</c:v>
                </c:pt>
                <c:pt idx="204">
                  <c:v>43385</c:v>
                </c:pt>
                <c:pt idx="205">
                  <c:v>43388</c:v>
                </c:pt>
                <c:pt idx="206">
                  <c:v>43389</c:v>
                </c:pt>
                <c:pt idx="207">
                  <c:v>43390</c:v>
                </c:pt>
                <c:pt idx="208">
                  <c:v>43391</c:v>
                </c:pt>
                <c:pt idx="209">
                  <c:v>43392</c:v>
                </c:pt>
                <c:pt idx="211">
                  <c:v>43396</c:v>
                </c:pt>
                <c:pt idx="212">
                  <c:v>43397</c:v>
                </c:pt>
                <c:pt idx="213">
                  <c:v>43398</c:v>
                </c:pt>
                <c:pt idx="214">
                  <c:v>43399</c:v>
                </c:pt>
                <c:pt idx="215">
                  <c:v>43402</c:v>
                </c:pt>
                <c:pt idx="216">
                  <c:v>43403</c:v>
                </c:pt>
                <c:pt idx="217">
                  <c:v>43404</c:v>
                </c:pt>
                <c:pt idx="218">
                  <c:v>43405</c:v>
                </c:pt>
                <c:pt idx="219">
                  <c:v>43406</c:v>
                </c:pt>
                <c:pt idx="220">
                  <c:v>43409</c:v>
                </c:pt>
                <c:pt idx="221">
                  <c:v>43410</c:v>
                </c:pt>
                <c:pt idx="222">
                  <c:v>43411</c:v>
                </c:pt>
                <c:pt idx="223">
                  <c:v>43412</c:v>
                </c:pt>
                <c:pt idx="224">
                  <c:v>43413</c:v>
                </c:pt>
                <c:pt idx="225">
                  <c:v>43416</c:v>
                </c:pt>
                <c:pt idx="226">
                  <c:v>43417</c:v>
                </c:pt>
                <c:pt idx="227">
                  <c:v>43418</c:v>
                </c:pt>
                <c:pt idx="228">
                  <c:v>43419</c:v>
                </c:pt>
                <c:pt idx="229">
                  <c:v>43420</c:v>
                </c:pt>
                <c:pt idx="230">
                  <c:v>43423</c:v>
                </c:pt>
                <c:pt idx="231">
                  <c:v>43424</c:v>
                </c:pt>
                <c:pt idx="232">
                  <c:v>43425</c:v>
                </c:pt>
                <c:pt idx="233">
                  <c:v>43427</c:v>
                </c:pt>
                <c:pt idx="234">
                  <c:v>43430</c:v>
                </c:pt>
                <c:pt idx="235">
                  <c:v>43431</c:v>
                </c:pt>
                <c:pt idx="236">
                  <c:v>43432</c:v>
                </c:pt>
                <c:pt idx="237">
                  <c:v>43433</c:v>
                </c:pt>
                <c:pt idx="238">
                  <c:v>43434</c:v>
                </c:pt>
                <c:pt idx="239">
                  <c:v>43437</c:v>
                </c:pt>
                <c:pt idx="240">
                  <c:v>43438</c:v>
                </c:pt>
                <c:pt idx="241">
                  <c:v>43439</c:v>
                </c:pt>
                <c:pt idx="242">
                  <c:v>43440</c:v>
                </c:pt>
                <c:pt idx="243">
                  <c:v>43441</c:v>
                </c:pt>
                <c:pt idx="244">
                  <c:v>43444</c:v>
                </c:pt>
                <c:pt idx="245">
                  <c:v>43445</c:v>
                </c:pt>
                <c:pt idx="246">
                  <c:v>43446</c:v>
                </c:pt>
                <c:pt idx="247">
                  <c:v>43447</c:v>
                </c:pt>
                <c:pt idx="248">
                  <c:v>43448</c:v>
                </c:pt>
                <c:pt idx="249">
                  <c:v>43451</c:v>
                </c:pt>
                <c:pt idx="250">
                  <c:v>43452</c:v>
                </c:pt>
                <c:pt idx="251">
                  <c:v>43453</c:v>
                </c:pt>
                <c:pt idx="252">
                  <c:v>43454</c:v>
                </c:pt>
                <c:pt idx="253">
                  <c:v>43455</c:v>
                </c:pt>
                <c:pt idx="254">
                  <c:v>43458</c:v>
                </c:pt>
                <c:pt idx="255">
                  <c:v>43459</c:v>
                </c:pt>
                <c:pt idx="256">
                  <c:v>43460</c:v>
                </c:pt>
                <c:pt idx="257">
                  <c:v>43461</c:v>
                </c:pt>
                <c:pt idx="258">
                  <c:v>43462</c:v>
                </c:pt>
                <c:pt idx="259">
                  <c:v>43465</c:v>
                </c:pt>
                <c:pt idx="260">
                  <c:v>43467</c:v>
                </c:pt>
                <c:pt idx="261">
                  <c:v>43468</c:v>
                </c:pt>
                <c:pt idx="262">
                  <c:v>43469</c:v>
                </c:pt>
                <c:pt idx="263">
                  <c:v>43472</c:v>
                </c:pt>
                <c:pt idx="264">
                  <c:v>43473</c:v>
                </c:pt>
                <c:pt idx="265">
                  <c:v>43474</c:v>
                </c:pt>
                <c:pt idx="266">
                  <c:v>43475</c:v>
                </c:pt>
                <c:pt idx="267">
                  <c:v>43476</c:v>
                </c:pt>
                <c:pt idx="268">
                  <c:v>43479</c:v>
                </c:pt>
                <c:pt idx="269">
                  <c:v>43480</c:v>
                </c:pt>
                <c:pt idx="270">
                  <c:v>43481</c:v>
                </c:pt>
                <c:pt idx="271">
                  <c:v>43482</c:v>
                </c:pt>
                <c:pt idx="272">
                  <c:v>43483</c:v>
                </c:pt>
                <c:pt idx="273">
                  <c:v>43486</c:v>
                </c:pt>
                <c:pt idx="274">
                  <c:v>43487</c:v>
                </c:pt>
                <c:pt idx="275">
                  <c:v>43488</c:v>
                </c:pt>
                <c:pt idx="276">
                  <c:v>43489</c:v>
                </c:pt>
                <c:pt idx="277">
                  <c:v>43490</c:v>
                </c:pt>
                <c:pt idx="278">
                  <c:v>43493</c:v>
                </c:pt>
                <c:pt idx="279">
                  <c:v>43494</c:v>
                </c:pt>
                <c:pt idx="280">
                  <c:v>43495</c:v>
                </c:pt>
                <c:pt idx="281">
                  <c:v>43496</c:v>
                </c:pt>
                <c:pt idx="282">
                  <c:v>43497</c:v>
                </c:pt>
                <c:pt idx="283">
                  <c:v>43500</c:v>
                </c:pt>
                <c:pt idx="284">
                  <c:v>43501</c:v>
                </c:pt>
                <c:pt idx="285">
                  <c:v>43502</c:v>
                </c:pt>
                <c:pt idx="286">
                  <c:v>43503</c:v>
                </c:pt>
                <c:pt idx="287">
                  <c:v>43504</c:v>
                </c:pt>
                <c:pt idx="288">
                  <c:v>43507</c:v>
                </c:pt>
                <c:pt idx="289">
                  <c:v>43508</c:v>
                </c:pt>
                <c:pt idx="290">
                  <c:v>43509</c:v>
                </c:pt>
                <c:pt idx="291">
                  <c:v>43510</c:v>
                </c:pt>
                <c:pt idx="292">
                  <c:v>43511</c:v>
                </c:pt>
                <c:pt idx="293">
                  <c:v>43514</c:v>
                </c:pt>
                <c:pt idx="294">
                  <c:v>43515</c:v>
                </c:pt>
                <c:pt idx="295">
                  <c:v>43516</c:v>
                </c:pt>
                <c:pt idx="296">
                  <c:v>43517</c:v>
                </c:pt>
                <c:pt idx="297">
                  <c:v>43518</c:v>
                </c:pt>
                <c:pt idx="298">
                  <c:v>43521</c:v>
                </c:pt>
                <c:pt idx="299">
                  <c:v>43522</c:v>
                </c:pt>
                <c:pt idx="300">
                  <c:v>43523</c:v>
                </c:pt>
                <c:pt idx="301">
                  <c:v>43524</c:v>
                </c:pt>
                <c:pt idx="302">
                  <c:v>43525</c:v>
                </c:pt>
                <c:pt idx="303">
                  <c:v>43528</c:v>
                </c:pt>
                <c:pt idx="304">
                  <c:v>43529</c:v>
                </c:pt>
                <c:pt idx="305">
                  <c:v>43530</c:v>
                </c:pt>
                <c:pt idx="306">
                  <c:v>43531</c:v>
                </c:pt>
                <c:pt idx="307">
                  <c:v>43532</c:v>
                </c:pt>
                <c:pt idx="308">
                  <c:v>43535</c:v>
                </c:pt>
                <c:pt idx="309">
                  <c:v>43536</c:v>
                </c:pt>
                <c:pt idx="310">
                  <c:v>43537</c:v>
                </c:pt>
                <c:pt idx="311">
                  <c:v>43538</c:v>
                </c:pt>
                <c:pt idx="312">
                  <c:v>43539</c:v>
                </c:pt>
                <c:pt idx="313">
                  <c:v>43542</c:v>
                </c:pt>
                <c:pt idx="314">
                  <c:v>43543</c:v>
                </c:pt>
                <c:pt idx="315">
                  <c:v>43544</c:v>
                </c:pt>
                <c:pt idx="316">
                  <c:v>43545</c:v>
                </c:pt>
                <c:pt idx="317">
                  <c:v>43546</c:v>
                </c:pt>
                <c:pt idx="318">
                  <c:v>43549</c:v>
                </c:pt>
                <c:pt idx="319">
                  <c:v>43551</c:v>
                </c:pt>
                <c:pt idx="320">
                  <c:v>43552</c:v>
                </c:pt>
                <c:pt idx="321">
                  <c:v>43553</c:v>
                </c:pt>
              </c:numCache>
            </c:numRef>
          </c:cat>
          <c:val>
            <c:numRef>
              <c:f>'Figure 1.16.'!$T$5:$T$326</c:f>
              <c:numCache>
                <c:formatCode>0.00</c:formatCode>
                <c:ptCount val="322"/>
                <c:pt idx="0">
                  <c:v>100</c:v>
                </c:pt>
                <c:pt idx="1">
                  <c:v>94.618834080717491</c:v>
                </c:pt>
                <c:pt idx="2">
                  <c:v>92.825112107623326</c:v>
                </c:pt>
                <c:pt idx="3">
                  <c:v>92.376681614349778</c:v>
                </c:pt>
                <c:pt idx="4">
                  <c:v>86.54708520179372</c:v>
                </c:pt>
                <c:pt idx="5">
                  <c:v>87.443946188340803</c:v>
                </c:pt>
                <c:pt idx="6">
                  <c:v>85.650224215246638</c:v>
                </c:pt>
                <c:pt idx="7">
                  <c:v>89.237668161434982</c:v>
                </c:pt>
                <c:pt idx="8">
                  <c:v>88.789237668161434</c:v>
                </c:pt>
                <c:pt idx="9">
                  <c:v>87.892376681614351</c:v>
                </c:pt>
                <c:pt idx="11">
                  <c:v>88.789237668161434</c:v>
                </c:pt>
                <c:pt idx="12">
                  <c:v>88.340807174887885</c:v>
                </c:pt>
                <c:pt idx="13">
                  <c:v>89.237668161434982</c:v>
                </c:pt>
                <c:pt idx="14">
                  <c:v>90.134529147982065</c:v>
                </c:pt>
                <c:pt idx="15">
                  <c:v>87.892376681614351</c:v>
                </c:pt>
                <c:pt idx="16">
                  <c:v>87.892376681614351</c:v>
                </c:pt>
                <c:pt idx="17">
                  <c:v>88.340807174887885</c:v>
                </c:pt>
                <c:pt idx="18">
                  <c:v>90.582959641255599</c:v>
                </c:pt>
                <c:pt idx="19">
                  <c:v>85.650224215246638</c:v>
                </c:pt>
                <c:pt idx="20">
                  <c:v>87.443946188340803</c:v>
                </c:pt>
                <c:pt idx="21">
                  <c:v>86.098654708520186</c:v>
                </c:pt>
                <c:pt idx="22">
                  <c:v>84.753363228699556</c:v>
                </c:pt>
                <c:pt idx="23">
                  <c:v>81.61434977578476</c:v>
                </c:pt>
                <c:pt idx="24">
                  <c:v>86.098654708520186</c:v>
                </c:pt>
                <c:pt idx="25">
                  <c:v>92.376681614349778</c:v>
                </c:pt>
                <c:pt idx="26">
                  <c:v>91.479820627802695</c:v>
                </c:pt>
                <c:pt idx="27">
                  <c:v>95.067264573991025</c:v>
                </c:pt>
                <c:pt idx="28">
                  <c:v>96.860986547085204</c:v>
                </c:pt>
                <c:pt idx="29">
                  <c:v>96.412556053811656</c:v>
                </c:pt>
                <c:pt idx="30">
                  <c:v>93.721973094170409</c:v>
                </c:pt>
                <c:pt idx="31">
                  <c:v>96.860986547085204</c:v>
                </c:pt>
                <c:pt idx="32">
                  <c:v>95.964125560538122</c:v>
                </c:pt>
                <c:pt idx="33">
                  <c:v>92.825112107623326</c:v>
                </c:pt>
                <c:pt idx="34">
                  <c:v>90.582959641255599</c:v>
                </c:pt>
                <c:pt idx="36">
                  <c:v>91.479820627802695</c:v>
                </c:pt>
                <c:pt idx="37">
                  <c:v>88.789237668161434</c:v>
                </c:pt>
                <c:pt idx="38">
                  <c:v>89.237668161434982</c:v>
                </c:pt>
                <c:pt idx="39">
                  <c:v>91.928251121076229</c:v>
                </c:pt>
                <c:pt idx="40">
                  <c:v>89.68609865470853</c:v>
                </c:pt>
                <c:pt idx="41">
                  <c:v>86.995515695067255</c:v>
                </c:pt>
                <c:pt idx="42">
                  <c:v>90.582959641255599</c:v>
                </c:pt>
                <c:pt idx="43">
                  <c:v>95.067264573991025</c:v>
                </c:pt>
                <c:pt idx="44">
                  <c:v>93.721973094170409</c:v>
                </c:pt>
                <c:pt idx="45">
                  <c:v>91.928251121076229</c:v>
                </c:pt>
                <c:pt idx="46">
                  <c:v>91.479820627802695</c:v>
                </c:pt>
                <c:pt idx="47">
                  <c:v>91.928251121076229</c:v>
                </c:pt>
                <c:pt idx="48">
                  <c:v>92.376681614349778</c:v>
                </c:pt>
                <c:pt idx="49">
                  <c:v>92.376681614349778</c:v>
                </c:pt>
                <c:pt idx="50">
                  <c:v>92.825112107623326</c:v>
                </c:pt>
                <c:pt idx="51">
                  <c:v>95.515695067264573</c:v>
                </c:pt>
                <c:pt idx="52">
                  <c:v>96.412556053811656</c:v>
                </c:pt>
                <c:pt idx="53">
                  <c:v>97.309417040358753</c:v>
                </c:pt>
                <c:pt idx="54">
                  <c:v>96.860986547085204</c:v>
                </c:pt>
                <c:pt idx="55">
                  <c:v>100.44843049327355</c:v>
                </c:pt>
                <c:pt idx="56">
                  <c:v>99.551569506726452</c:v>
                </c:pt>
                <c:pt idx="57">
                  <c:v>99.551569506726452</c:v>
                </c:pt>
                <c:pt idx="58">
                  <c:v>101.34529147982063</c:v>
                </c:pt>
                <c:pt idx="59">
                  <c:v>102.69058295964126</c:v>
                </c:pt>
                <c:pt idx="60">
                  <c:v>100</c:v>
                </c:pt>
                <c:pt idx="61">
                  <c:v>100.89686098654708</c:v>
                </c:pt>
                <c:pt idx="62">
                  <c:v>99.103139013452918</c:v>
                </c:pt>
                <c:pt idx="63">
                  <c:v>98.654708520179369</c:v>
                </c:pt>
                <c:pt idx="66">
                  <c:v>96.412556053811656</c:v>
                </c:pt>
                <c:pt idx="67">
                  <c:v>95.067264573991025</c:v>
                </c:pt>
                <c:pt idx="68">
                  <c:v>93.27354260089686</c:v>
                </c:pt>
                <c:pt idx="69">
                  <c:v>94.618834080717491</c:v>
                </c:pt>
                <c:pt idx="70">
                  <c:v>96.860986547085204</c:v>
                </c:pt>
                <c:pt idx="71">
                  <c:v>97.309417040358753</c:v>
                </c:pt>
                <c:pt idx="72">
                  <c:v>96.860986547085204</c:v>
                </c:pt>
                <c:pt idx="73">
                  <c:v>93.721973094170409</c:v>
                </c:pt>
                <c:pt idx="74">
                  <c:v>94.170403587443957</c:v>
                </c:pt>
                <c:pt idx="75">
                  <c:v>94.618834080717491</c:v>
                </c:pt>
                <c:pt idx="76">
                  <c:v>95.067264573991025</c:v>
                </c:pt>
                <c:pt idx="77">
                  <c:v>94.170403587443957</c:v>
                </c:pt>
                <c:pt idx="78">
                  <c:v>94.170403587443957</c:v>
                </c:pt>
                <c:pt idx="79">
                  <c:v>92.376681614349778</c:v>
                </c:pt>
                <c:pt idx="80">
                  <c:v>96.860986547085204</c:v>
                </c:pt>
                <c:pt idx="81">
                  <c:v>95.515695067264573</c:v>
                </c:pt>
                <c:pt idx="82">
                  <c:v>98.206278026905821</c:v>
                </c:pt>
                <c:pt idx="83">
                  <c:v>98.206278026905821</c:v>
                </c:pt>
                <c:pt idx="84">
                  <c:v>99.103139013452918</c:v>
                </c:pt>
                <c:pt idx="85">
                  <c:v>101.34529147982063</c:v>
                </c:pt>
                <c:pt idx="86">
                  <c:v>103.58744394618836</c:v>
                </c:pt>
                <c:pt idx="87">
                  <c:v>106.27802690582959</c:v>
                </c:pt>
                <c:pt idx="88">
                  <c:v>108.07174887892377</c:v>
                </c:pt>
                <c:pt idx="89">
                  <c:v>109.4170403587444</c:v>
                </c:pt>
                <c:pt idx="90">
                  <c:v>109.4170403587444</c:v>
                </c:pt>
                <c:pt idx="91">
                  <c:v>109.86547085201795</c:v>
                </c:pt>
                <c:pt idx="92">
                  <c:v>110.76233183856503</c:v>
                </c:pt>
                <c:pt idx="93">
                  <c:v>108.96860986547085</c:v>
                </c:pt>
                <c:pt idx="94">
                  <c:v>103.58744394618836</c:v>
                </c:pt>
                <c:pt idx="95">
                  <c:v>102.69058295964126</c:v>
                </c:pt>
                <c:pt idx="96">
                  <c:v>104.03587443946188</c:v>
                </c:pt>
                <c:pt idx="97">
                  <c:v>102.69058295964126</c:v>
                </c:pt>
                <c:pt idx="98">
                  <c:v>104.93273542600896</c:v>
                </c:pt>
                <c:pt idx="99">
                  <c:v>108.96860986547085</c:v>
                </c:pt>
                <c:pt idx="101">
                  <c:v>106.27802690582959</c:v>
                </c:pt>
                <c:pt idx="102">
                  <c:v>108.07174887892377</c:v>
                </c:pt>
                <c:pt idx="103">
                  <c:v>104.93273542600896</c:v>
                </c:pt>
                <c:pt idx="104">
                  <c:v>105.82959641255604</c:v>
                </c:pt>
                <c:pt idx="106">
                  <c:v>109.86547085201795</c:v>
                </c:pt>
                <c:pt idx="107">
                  <c:v>108.07174887892377</c:v>
                </c:pt>
                <c:pt idx="108">
                  <c:v>110.31390134529148</c:v>
                </c:pt>
                <c:pt idx="109">
                  <c:v>112.10762331838563</c:v>
                </c:pt>
                <c:pt idx="110">
                  <c:v>106.72645739910314</c:v>
                </c:pt>
                <c:pt idx="111">
                  <c:v>108.96860986547085</c:v>
                </c:pt>
                <c:pt idx="112">
                  <c:v>108.96860986547085</c:v>
                </c:pt>
                <c:pt idx="113">
                  <c:v>113.00448430493273</c:v>
                </c:pt>
                <c:pt idx="114">
                  <c:v>113.45291479820628</c:v>
                </c:pt>
                <c:pt idx="115">
                  <c:v>114.79820627802691</c:v>
                </c:pt>
                <c:pt idx="116">
                  <c:v>117.48878923766817</c:v>
                </c:pt>
                <c:pt idx="117">
                  <c:v>118.38565022421525</c:v>
                </c:pt>
                <c:pt idx="118">
                  <c:v>117.48878923766817</c:v>
                </c:pt>
                <c:pt idx="119">
                  <c:v>119.28251121076232</c:v>
                </c:pt>
                <c:pt idx="120">
                  <c:v>124.2152466367713</c:v>
                </c:pt>
                <c:pt idx="121">
                  <c:v>128.69955156950672</c:v>
                </c:pt>
                <c:pt idx="122">
                  <c:v>117.48878923766817</c:v>
                </c:pt>
                <c:pt idx="123">
                  <c:v>120.17937219730941</c:v>
                </c:pt>
                <c:pt idx="124">
                  <c:v>115.24663677130044</c:v>
                </c:pt>
                <c:pt idx="125">
                  <c:v>117.04035874439462</c:v>
                </c:pt>
                <c:pt idx="126">
                  <c:v>119.28251121076232</c:v>
                </c:pt>
                <c:pt idx="127">
                  <c:v>123.31838565022422</c:v>
                </c:pt>
                <c:pt idx="128">
                  <c:v>125.11210762331839</c:v>
                </c:pt>
                <c:pt idx="129">
                  <c:v>122.86995515695067</c:v>
                </c:pt>
                <c:pt idx="130">
                  <c:v>126.45739910313902</c:v>
                </c:pt>
                <c:pt idx="131">
                  <c:v>124.66367713004485</c:v>
                </c:pt>
                <c:pt idx="132">
                  <c:v>124.66367713004485</c:v>
                </c:pt>
                <c:pt idx="133">
                  <c:v>121.97309417040358</c:v>
                </c:pt>
                <c:pt idx="134">
                  <c:v>118.38565022421525</c:v>
                </c:pt>
                <c:pt idx="135">
                  <c:v>109.86547085201795</c:v>
                </c:pt>
                <c:pt idx="136">
                  <c:v>110.76233183856503</c:v>
                </c:pt>
                <c:pt idx="137">
                  <c:v>108.07174887892377</c:v>
                </c:pt>
                <c:pt idx="138">
                  <c:v>110.31390134529148</c:v>
                </c:pt>
                <c:pt idx="139">
                  <c:v>109.86547085201795</c:v>
                </c:pt>
                <c:pt idx="140">
                  <c:v>104.03587443946188</c:v>
                </c:pt>
                <c:pt idx="141">
                  <c:v>105.38116591928251</c:v>
                </c:pt>
                <c:pt idx="142">
                  <c:v>104.48430493273541</c:v>
                </c:pt>
                <c:pt idx="143">
                  <c:v>107.62331838565022</c:v>
                </c:pt>
                <c:pt idx="144">
                  <c:v>105.38116591928251</c:v>
                </c:pt>
                <c:pt idx="145">
                  <c:v>105.82959641255604</c:v>
                </c:pt>
                <c:pt idx="146">
                  <c:v>106.27802690582959</c:v>
                </c:pt>
                <c:pt idx="147">
                  <c:v>101.79372197309418</c:v>
                </c:pt>
                <c:pt idx="148">
                  <c:v>102.24215246636771</c:v>
                </c:pt>
                <c:pt idx="149">
                  <c:v>99.551569506726452</c:v>
                </c:pt>
                <c:pt idx="150">
                  <c:v>102.24215246636771</c:v>
                </c:pt>
                <c:pt idx="151">
                  <c:v>110.31390134529148</c:v>
                </c:pt>
                <c:pt idx="152">
                  <c:v>108.07174887892377</c:v>
                </c:pt>
                <c:pt idx="153">
                  <c:v>108.5201793721973</c:v>
                </c:pt>
                <c:pt idx="154">
                  <c:v>110.31390134529148</c:v>
                </c:pt>
                <c:pt idx="155">
                  <c:v>110.31390134529148</c:v>
                </c:pt>
                <c:pt idx="156">
                  <c:v>114.34977578475336</c:v>
                </c:pt>
                <c:pt idx="157">
                  <c:v>115.24663677130044</c:v>
                </c:pt>
                <c:pt idx="158">
                  <c:v>114.34977578475336</c:v>
                </c:pt>
                <c:pt idx="159">
                  <c:v>120.17937219730941</c:v>
                </c:pt>
                <c:pt idx="160">
                  <c:v>124.66367713004485</c:v>
                </c:pt>
                <c:pt idx="161">
                  <c:v>132.7354260089686</c:v>
                </c:pt>
                <c:pt idx="162">
                  <c:v>127.35426008968609</c:v>
                </c:pt>
                <c:pt idx="163">
                  <c:v>134.5291479820628</c:v>
                </c:pt>
                <c:pt idx="164">
                  <c:v>136.32286995515693</c:v>
                </c:pt>
                <c:pt idx="165">
                  <c:v>139.01345291479822</c:v>
                </c:pt>
                <c:pt idx="166">
                  <c:v>136.77130044843048</c:v>
                </c:pt>
                <c:pt idx="167">
                  <c:v>130.94170403587444</c:v>
                </c:pt>
                <c:pt idx="168">
                  <c:v>127.35426008968609</c:v>
                </c:pt>
                <c:pt idx="169">
                  <c:v>128.25112107623318</c:v>
                </c:pt>
                <c:pt idx="170">
                  <c:v>126.00896860986548</c:v>
                </c:pt>
                <c:pt idx="171">
                  <c:v>125.11210762331839</c:v>
                </c:pt>
                <c:pt idx="172">
                  <c:v>124.2152466367713</c:v>
                </c:pt>
                <c:pt idx="173">
                  <c:v>127.80269058295963</c:v>
                </c:pt>
                <c:pt idx="174">
                  <c:v>131.39013452914799</c:v>
                </c:pt>
                <c:pt idx="176">
                  <c:v>136.77130044843048</c:v>
                </c:pt>
                <c:pt idx="177">
                  <c:v>144.39461883408072</c:v>
                </c:pt>
                <c:pt idx="178">
                  <c:v>145.73991031390133</c:v>
                </c:pt>
                <c:pt idx="179">
                  <c:v>138.56502242152467</c:v>
                </c:pt>
                <c:pt idx="180">
                  <c:v>139.01345291479822</c:v>
                </c:pt>
                <c:pt idx="181">
                  <c:v>141.25560538116594</c:v>
                </c:pt>
                <c:pt idx="182">
                  <c:v>142.60089686098652</c:v>
                </c:pt>
                <c:pt idx="183">
                  <c:v>141.70403587443948</c:v>
                </c:pt>
                <c:pt idx="184">
                  <c:v>129.59641255605382</c:v>
                </c:pt>
                <c:pt idx="185">
                  <c:v>130.49327354260089</c:v>
                </c:pt>
                <c:pt idx="186">
                  <c:v>130.04484304932734</c:v>
                </c:pt>
                <c:pt idx="187">
                  <c:v>130.04484304932734</c:v>
                </c:pt>
                <c:pt idx="188">
                  <c:v>128.69955156950672</c:v>
                </c:pt>
                <c:pt idx="189">
                  <c:v>126.90582959641257</c:v>
                </c:pt>
                <c:pt idx="190">
                  <c:v>126.00896860986548</c:v>
                </c:pt>
                <c:pt idx="191">
                  <c:v>126.00896860986548</c:v>
                </c:pt>
                <c:pt idx="192">
                  <c:v>127.35426008968609</c:v>
                </c:pt>
                <c:pt idx="193">
                  <c:v>127.35426008968609</c:v>
                </c:pt>
                <c:pt idx="194">
                  <c:v>126.90582959641257</c:v>
                </c:pt>
                <c:pt idx="195">
                  <c:v>117.04035874439462</c:v>
                </c:pt>
                <c:pt idx="196">
                  <c:v>117.93721973094171</c:v>
                </c:pt>
                <c:pt idx="197">
                  <c:v>112.10762331838563</c:v>
                </c:pt>
                <c:pt idx="198">
                  <c:v>125.11210762331839</c:v>
                </c:pt>
                <c:pt idx="199">
                  <c:v>124.66367713004485</c:v>
                </c:pt>
                <c:pt idx="200">
                  <c:v>126.45739910313902</c:v>
                </c:pt>
                <c:pt idx="201">
                  <c:v>127.80269058295963</c:v>
                </c:pt>
                <c:pt idx="202">
                  <c:v>132.28699551569508</c:v>
                </c:pt>
                <c:pt idx="203">
                  <c:v>132.7354260089686</c:v>
                </c:pt>
                <c:pt idx="204">
                  <c:v>133.18385650224215</c:v>
                </c:pt>
                <c:pt idx="205">
                  <c:v>131.39013452914799</c:v>
                </c:pt>
                <c:pt idx="206">
                  <c:v>129.14798206278027</c:v>
                </c:pt>
                <c:pt idx="207">
                  <c:v>122.42152466367713</c:v>
                </c:pt>
                <c:pt idx="208">
                  <c:v>121.97309417040358</c:v>
                </c:pt>
                <c:pt idx="209">
                  <c:v>123.76681614349776</c:v>
                </c:pt>
                <c:pt idx="211">
                  <c:v>123.31838565022422</c:v>
                </c:pt>
                <c:pt idx="212">
                  <c:v>127.80269058295963</c:v>
                </c:pt>
                <c:pt idx="213">
                  <c:v>127.80269058295963</c:v>
                </c:pt>
                <c:pt idx="214">
                  <c:v>134.5291479820628</c:v>
                </c:pt>
                <c:pt idx="215">
                  <c:v>137.21973094170403</c:v>
                </c:pt>
                <c:pt idx="216">
                  <c:v>134.08071748878925</c:v>
                </c:pt>
                <c:pt idx="217">
                  <c:v>133.18385650224215</c:v>
                </c:pt>
                <c:pt idx="218">
                  <c:v>138.11659192825113</c:v>
                </c:pt>
                <c:pt idx="219">
                  <c:v>133.6322869955157</c:v>
                </c:pt>
                <c:pt idx="220">
                  <c:v>134.08071748878925</c:v>
                </c:pt>
                <c:pt idx="221">
                  <c:v>137.21973094170403</c:v>
                </c:pt>
                <c:pt idx="222">
                  <c:v>137.21973094170403</c:v>
                </c:pt>
                <c:pt idx="223">
                  <c:v>127.35426008968609</c:v>
                </c:pt>
                <c:pt idx="224">
                  <c:v>129.59641255605382</c:v>
                </c:pt>
                <c:pt idx="225">
                  <c:v>134.08071748878925</c:v>
                </c:pt>
                <c:pt idx="226">
                  <c:v>133.6322869955157</c:v>
                </c:pt>
                <c:pt idx="227">
                  <c:v>134.97757847533632</c:v>
                </c:pt>
                <c:pt idx="228">
                  <c:v>135.42600896860986</c:v>
                </c:pt>
                <c:pt idx="229">
                  <c:v>138.11659192825113</c:v>
                </c:pt>
                <c:pt idx="230">
                  <c:v>141.25560538116594</c:v>
                </c:pt>
                <c:pt idx="231">
                  <c:v>141.25560538116594</c:v>
                </c:pt>
                <c:pt idx="232">
                  <c:v>146.63677130044843</c:v>
                </c:pt>
                <c:pt idx="233">
                  <c:v>144.84304932735427</c:v>
                </c:pt>
                <c:pt idx="234">
                  <c:v>143.94618834080717</c:v>
                </c:pt>
                <c:pt idx="235">
                  <c:v>143.94618834080717</c:v>
                </c:pt>
                <c:pt idx="236">
                  <c:v>143.94618834080717</c:v>
                </c:pt>
                <c:pt idx="237">
                  <c:v>142.152466367713</c:v>
                </c:pt>
                <c:pt idx="238">
                  <c:v>139.01345291479822</c:v>
                </c:pt>
                <c:pt idx="239">
                  <c:v>135.42600896860986</c:v>
                </c:pt>
                <c:pt idx="240">
                  <c:v>138.11659192825113</c:v>
                </c:pt>
                <c:pt idx="241">
                  <c:v>135.42600896860986</c:v>
                </c:pt>
                <c:pt idx="242">
                  <c:v>136.32286995515693</c:v>
                </c:pt>
                <c:pt idx="243">
                  <c:v>140.35874439461884</c:v>
                </c:pt>
                <c:pt idx="244">
                  <c:v>140.80717488789239</c:v>
                </c:pt>
                <c:pt idx="245">
                  <c:v>137.66816143497758</c:v>
                </c:pt>
                <c:pt idx="246">
                  <c:v>137.66816143497758</c:v>
                </c:pt>
                <c:pt idx="247">
                  <c:v>135.87443946188341</c:v>
                </c:pt>
                <c:pt idx="248">
                  <c:v>135.42600896860986</c:v>
                </c:pt>
                <c:pt idx="249">
                  <c:v>137.66816143497758</c:v>
                </c:pt>
                <c:pt idx="250">
                  <c:v>139.91031390134529</c:v>
                </c:pt>
                <c:pt idx="251">
                  <c:v>139.46188340807174</c:v>
                </c:pt>
                <c:pt idx="252">
                  <c:v>135.87443946188341</c:v>
                </c:pt>
                <c:pt idx="253">
                  <c:v>135.42600896860986</c:v>
                </c:pt>
                <c:pt idx="254">
                  <c:v>137.66816143497758</c:v>
                </c:pt>
                <c:pt idx="255">
                  <c:v>138.56502242152467</c:v>
                </c:pt>
                <c:pt idx="256">
                  <c:v>134.97757847533632</c:v>
                </c:pt>
                <c:pt idx="257">
                  <c:v>135.42600896860986</c:v>
                </c:pt>
                <c:pt idx="258">
                  <c:v>139.91031390134529</c:v>
                </c:pt>
                <c:pt idx="259">
                  <c:v>142.60089686098652</c:v>
                </c:pt>
                <c:pt idx="260">
                  <c:v>143.04932735426007</c:v>
                </c:pt>
                <c:pt idx="261">
                  <c:v>145.73991031390133</c:v>
                </c:pt>
                <c:pt idx="262">
                  <c:v>138.11659192825113</c:v>
                </c:pt>
                <c:pt idx="263">
                  <c:v>136.77130044843048</c:v>
                </c:pt>
                <c:pt idx="264">
                  <c:v>125.56053811659194</c:v>
                </c:pt>
                <c:pt idx="265">
                  <c:v>128.69955156950672</c:v>
                </c:pt>
                <c:pt idx="266">
                  <c:v>125.11210762331839</c:v>
                </c:pt>
                <c:pt idx="267">
                  <c:v>128.69955156950672</c:v>
                </c:pt>
                <c:pt idx="268">
                  <c:v>128.25112107623318</c:v>
                </c:pt>
                <c:pt idx="269">
                  <c:v>127.80269058295963</c:v>
                </c:pt>
                <c:pt idx="270">
                  <c:v>126.45739910313902</c:v>
                </c:pt>
                <c:pt idx="271">
                  <c:v>126.45739910313902</c:v>
                </c:pt>
                <c:pt idx="272">
                  <c:v>127.35426008968609</c:v>
                </c:pt>
                <c:pt idx="273">
                  <c:v>127.80269058295963</c:v>
                </c:pt>
                <c:pt idx="274">
                  <c:v>127.80269058295963</c:v>
                </c:pt>
                <c:pt idx="275">
                  <c:v>129.14798206278027</c:v>
                </c:pt>
                <c:pt idx="276">
                  <c:v>127.35426008968609</c:v>
                </c:pt>
                <c:pt idx="277">
                  <c:v>121.97309417040358</c:v>
                </c:pt>
                <c:pt idx="278">
                  <c:v>122.42152466367713</c:v>
                </c:pt>
                <c:pt idx="279">
                  <c:v>125.11210762331839</c:v>
                </c:pt>
                <c:pt idx="280">
                  <c:v>126.45739910313902</c:v>
                </c:pt>
                <c:pt idx="281">
                  <c:v>125.56053811659194</c:v>
                </c:pt>
                <c:pt idx="282">
                  <c:v>118.38565022421525</c:v>
                </c:pt>
                <c:pt idx="283">
                  <c:v>117.04035874439462</c:v>
                </c:pt>
                <c:pt idx="284">
                  <c:v>117.04035874439462</c:v>
                </c:pt>
                <c:pt idx="285">
                  <c:v>106.27802690582959</c:v>
                </c:pt>
                <c:pt idx="286">
                  <c:v>110.76233183856503</c:v>
                </c:pt>
                <c:pt idx="287">
                  <c:v>125.56053811659194</c:v>
                </c:pt>
                <c:pt idx="288">
                  <c:v>127.35426008968609</c:v>
                </c:pt>
                <c:pt idx="289">
                  <c:v>125.56053811659194</c:v>
                </c:pt>
                <c:pt idx="290">
                  <c:v>122.86995515695067</c:v>
                </c:pt>
                <c:pt idx="291">
                  <c:v>126.45739910313902</c:v>
                </c:pt>
                <c:pt idx="292">
                  <c:v>126.00896860986548</c:v>
                </c:pt>
                <c:pt idx="293">
                  <c:v>125.11210762331839</c:v>
                </c:pt>
                <c:pt idx="294">
                  <c:v>125.56053811659194</c:v>
                </c:pt>
                <c:pt idx="295">
                  <c:v>125.11210762331839</c:v>
                </c:pt>
                <c:pt idx="296">
                  <c:v>122.86995515695067</c:v>
                </c:pt>
                <c:pt idx="297">
                  <c:v>124.2152466367713</c:v>
                </c:pt>
                <c:pt idx="298">
                  <c:v>121.52466367713004</c:v>
                </c:pt>
                <c:pt idx="299">
                  <c:v>121.97309417040358</c:v>
                </c:pt>
                <c:pt idx="300">
                  <c:v>120.17937219730941</c:v>
                </c:pt>
                <c:pt idx="301">
                  <c:v>118.8340807174888</c:v>
                </c:pt>
                <c:pt idx="302">
                  <c:v>118.38565022421525</c:v>
                </c:pt>
                <c:pt idx="303">
                  <c:v>121.52466367713004</c:v>
                </c:pt>
                <c:pt idx="304">
                  <c:v>122.42152466367713</c:v>
                </c:pt>
                <c:pt idx="305">
                  <c:v>122.86995515695067</c:v>
                </c:pt>
                <c:pt idx="306">
                  <c:v>125.11210762331839</c:v>
                </c:pt>
                <c:pt idx="307">
                  <c:v>124.2152466367713</c:v>
                </c:pt>
                <c:pt idx="308">
                  <c:v>121.97309417040358</c:v>
                </c:pt>
                <c:pt idx="309">
                  <c:v>127.35426008968609</c:v>
                </c:pt>
                <c:pt idx="310">
                  <c:v>126.00896860986548</c:v>
                </c:pt>
                <c:pt idx="311">
                  <c:v>125.56053811659194</c:v>
                </c:pt>
                <c:pt idx="312">
                  <c:v>126.45739910313902</c:v>
                </c:pt>
                <c:pt idx="313">
                  <c:v>126.00896860986548</c:v>
                </c:pt>
                <c:pt idx="314" formatCode="General">
                  <c:v>125.56053811659194</c:v>
                </c:pt>
                <c:pt idx="315" formatCode="General">
                  <c:v>129.14798206278027</c:v>
                </c:pt>
                <c:pt idx="316" formatCode="General">
                  <c:v>125.56053811659194</c:v>
                </c:pt>
                <c:pt idx="317" formatCode="General">
                  <c:v>131.83856502242153</c:v>
                </c:pt>
                <c:pt idx="318" formatCode="General">
                  <c:v>134.5291479820628</c:v>
                </c:pt>
                <c:pt idx="319" formatCode="General">
                  <c:v>135.42600896860986</c:v>
                </c:pt>
                <c:pt idx="320" formatCode="General">
                  <c:v>134.97757847533632</c:v>
                </c:pt>
                <c:pt idx="321" formatCode="General">
                  <c:v>130.04484304932734</c:v>
                </c:pt>
              </c:numCache>
            </c:numRef>
          </c:val>
          <c:smooth val="0"/>
          <c:extLst>
            <c:ext xmlns:c16="http://schemas.microsoft.com/office/drawing/2014/chart" uri="{C3380CC4-5D6E-409C-BE32-E72D297353CC}">
              <c16:uniqueId val="{00000003-41C3-4299-B75A-4A2FDBDB666D}"/>
            </c:ext>
          </c:extLst>
        </c:ser>
        <c:ser>
          <c:idx val="5"/>
          <c:order val="4"/>
          <c:tx>
            <c:strRef>
              <c:f>'Figure 1.16.'!$U$4</c:f>
              <c:strCache>
                <c:ptCount val="1"/>
                <c:pt idx="0">
                  <c:v>Mexico</c:v>
                </c:pt>
              </c:strCache>
            </c:strRef>
          </c:tx>
          <c:spPr>
            <a:ln w="22225" cap="rnd">
              <a:solidFill>
                <a:srgbClr val="002060"/>
              </a:solidFill>
              <a:round/>
            </a:ln>
            <a:effectLst/>
          </c:spPr>
          <c:marker>
            <c:symbol val="none"/>
          </c:marker>
          <c:cat>
            <c:numRef>
              <c:f>'Figure 1.16.'!$P$5:$P$326</c:f>
              <c:numCache>
                <c:formatCode>m/d/yyyy</c:formatCode>
                <c:ptCount val="322"/>
                <c:pt idx="0">
                  <c:v>43101</c:v>
                </c:pt>
                <c:pt idx="1">
                  <c:v>43102</c:v>
                </c:pt>
                <c:pt idx="2">
                  <c:v>43103</c:v>
                </c:pt>
                <c:pt idx="3">
                  <c:v>43104</c:v>
                </c:pt>
                <c:pt idx="4">
                  <c:v>43105</c:v>
                </c:pt>
                <c:pt idx="5">
                  <c:v>43108</c:v>
                </c:pt>
                <c:pt idx="6">
                  <c:v>43109</c:v>
                </c:pt>
                <c:pt idx="7">
                  <c:v>43110</c:v>
                </c:pt>
                <c:pt idx="8">
                  <c:v>43111</c:v>
                </c:pt>
                <c:pt idx="9">
                  <c:v>43112</c:v>
                </c:pt>
                <c:pt idx="11">
                  <c:v>43116</c:v>
                </c:pt>
                <c:pt idx="12">
                  <c:v>43117</c:v>
                </c:pt>
                <c:pt idx="13">
                  <c:v>43118</c:v>
                </c:pt>
                <c:pt idx="14">
                  <c:v>43119</c:v>
                </c:pt>
                <c:pt idx="15">
                  <c:v>43122</c:v>
                </c:pt>
                <c:pt idx="16">
                  <c:v>43123</c:v>
                </c:pt>
                <c:pt idx="17">
                  <c:v>43124</c:v>
                </c:pt>
                <c:pt idx="18">
                  <c:v>43125</c:v>
                </c:pt>
                <c:pt idx="19">
                  <c:v>43126</c:v>
                </c:pt>
                <c:pt idx="20">
                  <c:v>43129</c:v>
                </c:pt>
                <c:pt idx="21">
                  <c:v>43130</c:v>
                </c:pt>
                <c:pt idx="22">
                  <c:v>43131</c:v>
                </c:pt>
                <c:pt idx="23">
                  <c:v>43132</c:v>
                </c:pt>
                <c:pt idx="24">
                  <c:v>43133</c:v>
                </c:pt>
                <c:pt idx="25">
                  <c:v>43136</c:v>
                </c:pt>
                <c:pt idx="26">
                  <c:v>43137</c:v>
                </c:pt>
                <c:pt idx="27">
                  <c:v>43138</c:v>
                </c:pt>
                <c:pt idx="28">
                  <c:v>43139</c:v>
                </c:pt>
                <c:pt idx="29">
                  <c:v>43140</c:v>
                </c:pt>
                <c:pt idx="30">
                  <c:v>43143</c:v>
                </c:pt>
                <c:pt idx="31">
                  <c:v>43144</c:v>
                </c:pt>
                <c:pt idx="32">
                  <c:v>43145</c:v>
                </c:pt>
                <c:pt idx="33">
                  <c:v>43146</c:v>
                </c:pt>
                <c:pt idx="34">
                  <c:v>43147</c:v>
                </c:pt>
                <c:pt idx="36">
                  <c:v>43151</c:v>
                </c:pt>
                <c:pt idx="37">
                  <c:v>43152</c:v>
                </c:pt>
                <c:pt idx="38">
                  <c:v>43153</c:v>
                </c:pt>
                <c:pt idx="39">
                  <c:v>43154</c:v>
                </c:pt>
                <c:pt idx="40">
                  <c:v>43157</c:v>
                </c:pt>
                <c:pt idx="41">
                  <c:v>43158</c:v>
                </c:pt>
                <c:pt idx="42">
                  <c:v>43159</c:v>
                </c:pt>
                <c:pt idx="43">
                  <c:v>43160</c:v>
                </c:pt>
                <c:pt idx="44">
                  <c:v>43161</c:v>
                </c:pt>
                <c:pt idx="45">
                  <c:v>43164</c:v>
                </c:pt>
                <c:pt idx="46">
                  <c:v>43165</c:v>
                </c:pt>
                <c:pt idx="47">
                  <c:v>43166</c:v>
                </c:pt>
                <c:pt idx="48">
                  <c:v>43167</c:v>
                </c:pt>
                <c:pt idx="49">
                  <c:v>43168</c:v>
                </c:pt>
                <c:pt idx="50">
                  <c:v>43171</c:v>
                </c:pt>
                <c:pt idx="51">
                  <c:v>43172</c:v>
                </c:pt>
                <c:pt idx="52">
                  <c:v>43173</c:v>
                </c:pt>
                <c:pt idx="53">
                  <c:v>43174</c:v>
                </c:pt>
                <c:pt idx="54">
                  <c:v>43175</c:v>
                </c:pt>
                <c:pt idx="55">
                  <c:v>43178</c:v>
                </c:pt>
                <c:pt idx="56">
                  <c:v>43179</c:v>
                </c:pt>
                <c:pt idx="57">
                  <c:v>43180</c:v>
                </c:pt>
                <c:pt idx="58">
                  <c:v>43181</c:v>
                </c:pt>
                <c:pt idx="59">
                  <c:v>43182</c:v>
                </c:pt>
                <c:pt idx="60">
                  <c:v>43185</c:v>
                </c:pt>
                <c:pt idx="61">
                  <c:v>43186</c:v>
                </c:pt>
                <c:pt idx="62">
                  <c:v>43187</c:v>
                </c:pt>
                <c:pt idx="63">
                  <c:v>43188</c:v>
                </c:pt>
                <c:pt idx="66">
                  <c:v>43193</c:v>
                </c:pt>
                <c:pt idx="67">
                  <c:v>43194</c:v>
                </c:pt>
                <c:pt idx="68">
                  <c:v>43195</c:v>
                </c:pt>
                <c:pt idx="69">
                  <c:v>43196</c:v>
                </c:pt>
                <c:pt idx="70">
                  <c:v>43199</c:v>
                </c:pt>
                <c:pt idx="71">
                  <c:v>43200</c:v>
                </c:pt>
                <c:pt idx="72">
                  <c:v>43201</c:v>
                </c:pt>
                <c:pt idx="73">
                  <c:v>43202</c:v>
                </c:pt>
                <c:pt idx="74">
                  <c:v>43203</c:v>
                </c:pt>
                <c:pt idx="75">
                  <c:v>43206</c:v>
                </c:pt>
                <c:pt idx="76">
                  <c:v>43207</c:v>
                </c:pt>
                <c:pt idx="77">
                  <c:v>43208</c:v>
                </c:pt>
                <c:pt idx="78">
                  <c:v>43209</c:v>
                </c:pt>
                <c:pt idx="79">
                  <c:v>43210</c:v>
                </c:pt>
                <c:pt idx="80">
                  <c:v>43213</c:v>
                </c:pt>
                <c:pt idx="81">
                  <c:v>43214</c:v>
                </c:pt>
                <c:pt idx="82">
                  <c:v>43215</c:v>
                </c:pt>
                <c:pt idx="83">
                  <c:v>43216</c:v>
                </c:pt>
                <c:pt idx="84">
                  <c:v>43217</c:v>
                </c:pt>
                <c:pt idx="85">
                  <c:v>43220</c:v>
                </c:pt>
                <c:pt idx="86">
                  <c:v>43221</c:v>
                </c:pt>
                <c:pt idx="87">
                  <c:v>43222</c:v>
                </c:pt>
                <c:pt idx="88">
                  <c:v>43223</c:v>
                </c:pt>
                <c:pt idx="89">
                  <c:v>43224</c:v>
                </c:pt>
                <c:pt idx="90">
                  <c:v>43227</c:v>
                </c:pt>
                <c:pt idx="91">
                  <c:v>43228</c:v>
                </c:pt>
                <c:pt idx="92">
                  <c:v>43229</c:v>
                </c:pt>
                <c:pt idx="93">
                  <c:v>43230</c:v>
                </c:pt>
                <c:pt idx="94">
                  <c:v>43231</c:v>
                </c:pt>
                <c:pt idx="95">
                  <c:v>43234</c:v>
                </c:pt>
                <c:pt idx="96">
                  <c:v>43235</c:v>
                </c:pt>
                <c:pt idx="97">
                  <c:v>43236</c:v>
                </c:pt>
                <c:pt idx="98">
                  <c:v>43237</c:v>
                </c:pt>
                <c:pt idx="99">
                  <c:v>43238</c:v>
                </c:pt>
                <c:pt idx="101">
                  <c:v>43242</c:v>
                </c:pt>
                <c:pt idx="102">
                  <c:v>43243</c:v>
                </c:pt>
                <c:pt idx="103">
                  <c:v>43244</c:v>
                </c:pt>
                <c:pt idx="104">
                  <c:v>43245</c:v>
                </c:pt>
                <c:pt idx="105">
                  <c:v>43248</c:v>
                </c:pt>
                <c:pt idx="106">
                  <c:v>43249</c:v>
                </c:pt>
                <c:pt idx="107">
                  <c:v>43250</c:v>
                </c:pt>
                <c:pt idx="108">
                  <c:v>43251</c:v>
                </c:pt>
                <c:pt idx="109">
                  <c:v>43252</c:v>
                </c:pt>
                <c:pt idx="110">
                  <c:v>43255</c:v>
                </c:pt>
                <c:pt idx="111">
                  <c:v>43256</c:v>
                </c:pt>
                <c:pt idx="112">
                  <c:v>43257</c:v>
                </c:pt>
                <c:pt idx="113">
                  <c:v>43258</c:v>
                </c:pt>
                <c:pt idx="114">
                  <c:v>43259</c:v>
                </c:pt>
                <c:pt idx="115">
                  <c:v>43262</c:v>
                </c:pt>
                <c:pt idx="116">
                  <c:v>43263</c:v>
                </c:pt>
                <c:pt idx="117">
                  <c:v>43264</c:v>
                </c:pt>
                <c:pt idx="118">
                  <c:v>43265</c:v>
                </c:pt>
                <c:pt idx="119">
                  <c:v>43266</c:v>
                </c:pt>
                <c:pt idx="120">
                  <c:v>43269</c:v>
                </c:pt>
                <c:pt idx="121">
                  <c:v>43270</c:v>
                </c:pt>
                <c:pt idx="122">
                  <c:v>43271</c:v>
                </c:pt>
                <c:pt idx="123">
                  <c:v>43272</c:v>
                </c:pt>
                <c:pt idx="124">
                  <c:v>43273</c:v>
                </c:pt>
                <c:pt idx="125">
                  <c:v>43276</c:v>
                </c:pt>
                <c:pt idx="126">
                  <c:v>43277</c:v>
                </c:pt>
                <c:pt idx="127">
                  <c:v>43278</c:v>
                </c:pt>
                <c:pt idx="128">
                  <c:v>43279</c:v>
                </c:pt>
                <c:pt idx="129">
                  <c:v>43280</c:v>
                </c:pt>
                <c:pt idx="130">
                  <c:v>43283</c:v>
                </c:pt>
                <c:pt idx="131">
                  <c:v>43284</c:v>
                </c:pt>
                <c:pt idx="132">
                  <c:v>43285</c:v>
                </c:pt>
                <c:pt idx="133">
                  <c:v>43286</c:v>
                </c:pt>
                <c:pt idx="134">
                  <c:v>43287</c:v>
                </c:pt>
                <c:pt idx="135">
                  <c:v>43290</c:v>
                </c:pt>
                <c:pt idx="136">
                  <c:v>43291</c:v>
                </c:pt>
                <c:pt idx="137">
                  <c:v>43292</c:v>
                </c:pt>
                <c:pt idx="138">
                  <c:v>43293</c:v>
                </c:pt>
                <c:pt idx="139">
                  <c:v>43294</c:v>
                </c:pt>
                <c:pt idx="140">
                  <c:v>43297</c:v>
                </c:pt>
                <c:pt idx="141">
                  <c:v>43298</c:v>
                </c:pt>
                <c:pt idx="142">
                  <c:v>43299</c:v>
                </c:pt>
                <c:pt idx="143">
                  <c:v>43300</c:v>
                </c:pt>
                <c:pt idx="144">
                  <c:v>43301</c:v>
                </c:pt>
                <c:pt idx="145">
                  <c:v>43304</c:v>
                </c:pt>
                <c:pt idx="146">
                  <c:v>43305</c:v>
                </c:pt>
                <c:pt idx="147">
                  <c:v>43306</c:v>
                </c:pt>
                <c:pt idx="148">
                  <c:v>43307</c:v>
                </c:pt>
                <c:pt idx="149">
                  <c:v>43308</c:v>
                </c:pt>
                <c:pt idx="150">
                  <c:v>43311</c:v>
                </c:pt>
                <c:pt idx="151">
                  <c:v>43312</c:v>
                </c:pt>
                <c:pt idx="152">
                  <c:v>43313</c:v>
                </c:pt>
                <c:pt idx="153">
                  <c:v>43314</c:v>
                </c:pt>
                <c:pt idx="154">
                  <c:v>43315</c:v>
                </c:pt>
                <c:pt idx="155">
                  <c:v>43318</c:v>
                </c:pt>
                <c:pt idx="156">
                  <c:v>43319</c:v>
                </c:pt>
                <c:pt idx="157">
                  <c:v>43320</c:v>
                </c:pt>
                <c:pt idx="158">
                  <c:v>43321</c:v>
                </c:pt>
                <c:pt idx="159">
                  <c:v>43322</c:v>
                </c:pt>
                <c:pt idx="160">
                  <c:v>43325</c:v>
                </c:pt>
                <c:pt idx="161">
                  <c:v>43326</c:v>
                </c:pt>
                <c:pt idx="162">
                  <c:v>43327</c:v>
                </c:pt>
                <c:pt idx="163">
                  <c:v>43328</c:v>
                </c:pt>
                <c:pt idx="164">
                  <c:v>43329</c:v>
                </c:pt>
                <c:pt idx="165">
                  <c:v>43332</c:v>
                </c:pt>
                <c:pt idx="166">
                  <c:v>43333</c:v>
                </c:pt>
                <c:pt idx="167">
                  <c:v>43334</c:v>
                </c:pt>
                <c:pt idx="168">
                  <c:v>43335</c:v>
                </c:pt>
                <c:pt idx="169">
                  <c:v>43336</c:v>
                </c:pt>
                <c:pt idx="170">
                  <c:v>43339</c:v>
                </c:pt>
                <c:pt idx="171">
                  <c:v>43340</c:v>
                </c:pt>
                <c:pt idx="172">
                  <c:v>43341</c:v>
                </c:pt>
                <c:pt idx="173">
                  <c:v>43342</c:v>
                </c:pt>
                <c:pt idx="174">
                  <c:v>43343</c:v>
                </c:pt>
                <c:pt idx="176">
                  <c:v>43347</c:v>
                </c:pt>
                <c:pt idx="177">
                  <c:v>43348</c:v>
                </c:pt>
                <c:pt idx="178">
                  <c:v>43349</c:v>
                </c:pt>
                <c:pt idx="179">
                  <c:v>43350</c:v>
                </c:pt>
                <c:pt idx="180">
                  <c:v>43353</c:v>
                </c:pt>
                <c:pt idx="181">
                  <c:v>43354</c:v>
                </c:pt>
                <c:pt idx="182">
                  <c:v>43355</c:v>
                </c:pt>
                <c:pt idx="183">
                  <c:v>43356</c:v>
                </c:pt>
                <c:pt idx="184">
                  <c:v>43357</c:v>
                </c:pt>
                <c:pt idx="185">
                  <c:v>43360</c:v>
                </c:pt>
                <c:pt idx="186">
                  <c:v>43361</c:v>
                </c:pt>
                <c:pt idx="187">
                  <c:v>43362</c:v>
                </c:pt>
                <c:pt idx="188">
                  <c:v>43363</c:v>
                </c:pt>
                <c:pt idx="189">
                  <c:v>43364</c:v>
                </c:pt>
                <c:pt idx="190">
                  <c:v>43367</c:v>
                </c:pt>
                <c:pt idx="191">
                  <c:v>43368</c:v>
                </c:pt>
                <c:pt idx="192">
                  <c:v>43369</c:v>
                </c:pt>
                <c:pt idx="193">
                  <c:v>43370</c:v>
                </c:pt>
                <c:pt idx="194">
                  <c:v>43371</c:v>
                </c:pt>
                <c:pt idx="195">
                  <c:v>43374</c:v>
                </c:pt>
                <c:pt idx="196">
                  <c:v>43375</c:v>
                </c:pt>
                <c:pt idx="197">
                  <c:v>43376</c:v>
                </c:pt>
                <c:pt idx="198">
                  <c:v>43377</c:v>
                </c:pt>
                <c:pt idx="199">
                  <c:v>43378</c:v>
                </c:pt>
                <c:pt idx="200">
                  <c:v>43381</c:v>
                </c:pt>
                <c:pt idx="201">
                  <c:v>43382</c:v>
                </c:pt>
                <c:pt idx="202">
                  <c:v>43383</c:v>
                </c:pt>
                <c:pt idx="203">
                  <c:v>43384</c:v>
                </c:pt>
                <c:pt idx="204">
                  <c:v>43385</c:v>
                </c:pt>
                <c:pt idx="205">
                  <c:v>43388</c:v>
                </c:pt>
                <c:pt idx="206">
                  <c:v>43389</c:v>
                </c:pt>
                <c:pt idx="207">
                  <c:v>43390</c:v>
                </c:pt>
                <c:pt idx="208">
                  <c:v>43391</c:v>
                </c:pt>
                <c:pt idx="209">
                  <c:v>43392</c:v>
                </c:pt>
                <c:pt idx="211">
                  <c:v>43396</c:v>
                </c:pt>
                <c:pt idx="212">
                  <c:v>43397</c:v>
                </c:pt>
                <c:pt idx="213">
                  <c:v>43398</c:v>
                </c:pt>
                <c:pt idx="214">
                  <c:v>43399</c:v>
                </c:pt>
                <c:pt idx="215">
                  <c:v>43402</c:v>
                </c:pt>
                <c:pt idx="216">
                  <c:v>43403</c:v>
                </c:pt>
                <c:pt idx="217">
                  <c:v>43404</c:v>
                </c:pt>
                <c:pt idx="218">
                  <c:v>43405</c:v>
                </c:pt>
                <c:pt idx="219">
                  <c:v>43406</c:v>
                </c:pt>
                <c:pt idx="220">
                  <c:v>43409</c:v>
                </c:pt>
                <c:pt idx="221">
                  <c:v>43410</c:v>
                </c:pt>
                <c:pt idx="222">
                  <c:v>43411</c:v>
                </c:pt>
                <c:pt idx="223">
                  <c:v>43412</c:v>
                </c:pt>
                <c:pt idx="224">
                  <c:v>43413</c:v>
                </c:pt>
                <c:pt idx="225">
                  <c:v>43416</c:v>
                </c:pt>
                <c:pt idx="226">
                  <c:v>43417</c:v>
                </c:pt>
                <c:pt idx="227">
                  <c:v>43418</c:v>
                </c:pt>
                <c:pt idx="228">
                  <c:v>43419</c:v>
                </c:pt>
                <c:pt idx="229">
                  <c:v>43420</c:v>
                </c:pt>
                <c:pt idx="230">
                  <c:v>43423</c:v>
                </c:pt>
                <c:pt idx="231">
                  <c:v>43424</c:v>
                </c:pt>
                <c:pt idx="232">
                  <c:v>43425</c:v>
                </c:pt>
                <c:pt idx="233">
                  <c:v>43427</c:v>
                </c:pt>
                <c:pt idx="234">
                  <c:v>43430</c:v>
                </c:pt>
                <c:pt idx="235">
                  <c:v>43431</c:v>
                </c:pt>
                <c:pt idx="236">
                  <c:v>43432</c:v>
                </c:pt>
                <c:pt idx="237">
                  <c:v>43433</c:v>
                </c:pt>
                <c:pt idx="238">
                  <c:v>43434</c:v>
                </c:pt>
                <c:pt idx="239">
                  <c:v>43437</c:v>
                </c:pt>
                <c:pt idx="240">
                  <c:v>43438</c:v>
                </c:pt>
                <c:pt idx="241">
                  <c:v>43439</c:v>
                </c:pt>
                <c:pt idx="242">
                  <c:v>43440</c:v>
                </c:pt>
                <c:pt idx="243">
                  <c:v>43441</c:v>
                </c:pt>
                <c:pt idx="244">
                  <c:v>43444</c:v>
                </c:pt>
                <c:pt idx="245">
                  <c:v>43445</c:v>
                </c:pt>
                <c:pt idx="246">
                  <c:v>43446</c:v>
                </c:pt>
                <c:pt idx="247">
                  <c:v>43447</c:v>
                </c:pt>
                <c:pt idx="248">
                  <c:v>43448</c:v>
                </c:pt>
                <c:pt idx="249">
                  <c:v>43451</c:v>
                </c:pt>
                <c:pt idx="250">
                  <c:v>43452</c:v>
                </c:pt>
                <c:pt idx="251">
                  <c:v>43453</c:v>
                </c:pt>
                <c:pt idx="252">
                  <c:v>43454</c:v>
                </c:pt>
                <c:pt idx="253">
                  <c:v>43455</c:v>
                </c:pt>
                <c:pt idx="254">
                  <c:v>43458</c:v>
                </c:pt>
                <c:pt idx="255">
                  <c:v>43459</c:v>
                </c:pt>
                <c:pt idx="256">
                  <c:v>43460</c:v>
                </c:pt>
                <c:pt idx="257">
                  <c:v>43461</c:v>
                </c:pt>
                <c:pt idx="258">
                  <c:v>43462</c:v>
                </c:pt>
                <c:pt idx="259">
                  <c:v>43465</c:v>
                </c:pt>
                <c:pt idx="260">
                  <c:v>43467</c:v>
                </c:pt>
                <c:pt idx="261">
                  <c:v>43468</c:v>
                </c:pt>
                <c:pt idx="262">
                  <c:v>43469</c:v>
                </c:pt>
                <c:pt idx="263">
                  <c:v>43472</c:v>
                </c:pt>
                <c:pt idx="264">
                  <c:v>43473</c:v>
                </c:pt>
                <c:pt idx="265">
                  <c:v>43474</c:v>
                </c:pt>
                <c:pt idx="266">
                  <c:v>43475</c:v>
                </c:pt>
                <c:pt idx="267">
                  <c:v>43476</c:v>
                </c:pt>
                <c:pt idx="268">
                  <c:v>43479</c:v>
                </c:pt>
                <c:pt idx="269">
                  <c:v>43480</c:v>
                </c:pt>
                <c:pt idx="270">
                  <c:v>43481</c:v>
                </c:pt>
                <c:pt idx="271">
                  <c:v>43482</c:v>
                </c:pt>
                <c:pt idx="272">
                  <c:v>43483</c:v>
                </c:pt>
                <c:pt idx="273">
                  <c:v>43486</c:v>
                </c:pt>
                <c:pt idx="274">
                  <c:v>43487</c:v>
                </c:pt>
                <c:pt idx="275">
                  <c:v>43488</c:v>
                </c:pt>
                <c:pt idx="276">
                  <c:v>43489</c:v>
                </c:pt>
                <c:pt idx="277">
                  <c:v>43490</c:v>
                </c:pt>
                <c:pt idx="278">
                  <c:v>43493</c:v>
                </c:pt>
                <c:pt idx="279">
                  <c:v>43494</c:v>
                </c:pt>
                <c:pt idx="280">
                  <c:v>43495</c:v>
                </c:pt>
                <c:pt idx="281">
                  <c:v>43496</c:v>
                </c:pt>
                <c:pt idx="282">
                  <c:v>43497</c:v>
                </c:pt>
                <c:pt idx="283">
                  <c:v>43500</c:v>
                </c:pt>
                <c:pt idx="284">
                  <c:v>43501</c:v>
                </c:pt>
                <c:pt idx="285">
                  <c:v>43502</c:v>
                </c:pt>
                <c:pt idx="286">
                  <c:v>43503</c:v>
                </c:pt>
                <c:pt idx="287">
                  <c:v>43504</c:v>
                </c:pt>
                <c:pt idx="288">
                  <c:v>43507</c:v>
                </c:pt>
                <c:pt idx="289">
                  <c:v>43508</c:v>
                </c:pt>
                <c:pt idx="290">
                  <c:v>43509</c:v>
                </c:pt>
                <c:pt idx="291">
                  <c:v>43510</c:v>
                </c:pt>
                <c:pt idx="292">
                  <c:v>43511</c:v>
                </c:pt>
                <c:pt idx="293">
                  <c:v>43514</c:v>
                </c:pt>
                <c:pt idx="294">
                  <c:v>43515</c:v>
                </c:pt>
                <c:pt idx="295">
                  <c:v>43516</c:v>
                </c:pt>
                <c:pt idx="296">
                  <c:v>43517</c:v>
                </c:pt>
                <c:pt idx="297">
                  <c:v>43518</c:v>
                </c:pt>
                <c:pt idx="298">
                  <c:v>43521</c:v>
                </c:pt>
                <c:pt idx="299">
                  <c:v>43522</c:v>
                </c:pt>
                <c:pt idx="300">
                  <c:v>43523</c:v>
                </c:pt>
                <c:pt idx="301">
                  <c:v>43524</c:v>
                </c:pt>
                <c:pt idx="302">
                  <c:v>43525</c:v>
                </c:pt>
                <c:pt idx="303">
                  <c:v>43528</c:v>
                </c:pt>
                <c:pt idx="304">
                  <c:v>43529</c:v>
                </c:pt>
                <c:pt idx="305">
                  <c:v>43530</c:v>
                </c:pt>
                <c:pt idx="306">
                  <c:v>43531</c:v>
                </c:pt>
                <c:pt idx="307">
                  <c:v>43532</c:v>
                </c:pt>
                <c:pt idx="308">
                  <c:v>43535</c:v>
                </c:pt>
                <c:pt idx="309">
                  <c:v>43536</c:v>
                </c:pt>
                <c:pt idx="310">
                  <c:v>43537</c:v>
                </c:pt>
                <c:pt idx="311">
                  <c:v>43538</c:v>
                </c:pt>
                <c:pt idx="312">
                  <c:v>43539</c:v>
                </c:pt>
                <c:pt idx="313">
                  <c:v>43542</c:v>
                </c:pt>
                <c:pt idx="314">
                  <c:v>43543</c:v>
                </c:pt>
                <c:pt idx="315">
                  <c:v>43544</c:v>
                </c:pt>
                <c:pt idx="316">
                  <c:v>43545</c:v>
                </c:pt>
                <c:pt idx="317">
                  <c:v>43546</c:v>
                </c:pt>
                <c:pt idx="318">
                  <c:v>43549</c:v>
                </c:pt>
                <c:pt idx="319">
                  <c:v>43551</c:v>
                </c:pt>
                <c:pt idx="320">
                  <c:v>43552</c:v>
                </c:pt>
                <c:pt idx="321">
                  <c:v>43553</c:v>
                </c:pt>
              </c:numCache>
            </c:numRef>
          </c:cat>
          <c:val>
            <c:numRef>
              <c:f>'Figure 1.16.'!$U$5:$U$326</c:f>
              <c:numCache>
                <c:formatCode>0.00</c:formatCode>
                <c:ptCount val="322"/>
                <c:pt idx="0">
                  <c:v>100</c:v>
                </c:pt>
                <c:pt idx="1">
                  <c:v>94.300518134715034</c:v>
                </c:pt>
                <c:pt idx="2">
                  <c:v>92.746113989637308</c:v>
                </c:pt>
                <c:pt idx="3">
                  <c:v>94.818652849740943</c:v>
                </c:pt>
                <c:pt idx="4">
                  <c:v>93.782383419689126</c:v>
                </c:pt>
                <c:pt idx="5">
                  <c:v>94.300518134715034</c:v>
                </c:pt>
                <c:pt idx="6">
                  <c:v>92.2279792746114</c:v>
                </c:pt>
                <c:pt idx="7">
                  <c:v>94.300518134715034</c:v>
                </c:pt>
                <c:pt idx="8">
                  <c:v>94.818652849740943</c:v>
                </c:pt>
                <c:pt idx="9">
                  <c:v>95.336787564766837</c:v>
                </c:pt>
                <c:pt idx="11">
                  <c:v>95.854922279792746</c:v>
                </c:pt>
                <c:pt idx="12">
                  <c:v>94.818652849740943</c:v>
                </c:pt>
                <c:pt idx="13">
                  <c:v>93.782383419689126</c:v>
                </c:pt>
                <c:pt idx="14">
                  <c:v>93.264248704663217</c:v>
                </c:pt>
                <c:pt idx="15">
                  <c:v>93.782383419689126</c:v>
                </c:pt>
                <c:pt idx="16">
                  <c:v>93.264248704663217</c:v>
                </c:pt>
                <c:pt idx="17">
                  <c:v>91.709844559585491</c:v>
                </c:pt>
                <c:pt idx="18">
                  <c:v>93.264248704663217</c:v>
                </c:pt>
                <c:pt idx="19">
                  <c:v>90.155440414507765</c:v>
                </c:pt>
                <c:pt idx="20">
                  <c:v>89.119170984455948</c:v>
                </c:pt>
                <c:pt idx="21">
                  <c:v>89.119170984455948</c:v>
                </c:pt>
                <c:pt idx="22">
                  <c:v>88.082901554404145</c:v>
                </c:pt>
                <c:pt idx="23">
                  <c:v>87.046632124352328</c:v>
                </c:pt>
                <c:pt idx="24">
                  <c:v>89.119170984455948</c:v>
                </c:pt>
                <c:pt idx="25">
                  <c:v>92.746113989637308</c:v>
                </c:pt>
                <c:pt idx="26">
                  <c:v>92.2279792746114</c:v>
                </c:pt>
                <c:pt idx="27">
                  <c:v>100</c:v>
                </c:pt>
                <c:pt idx="28">
                  <c:v>103.62694300518133</c:v>
                </c:pt>
                <c:pt idx="29">
                  <c:v>98.445595854922274</c:v>
                </c:pt>
                <c:pt idx="30">
                  <c:v>97.409326424870471</c:v>
                </c:pt>
                <c:pt idx="31">
                  <c:v>98.963730569948183</c:v>
                </c:pt>
                <c:pt idx="32">
                  <c:v>97.409326424870471</c:v>
                </c:pt>
                <c:pt idx="33">
                  <c:v>92.746113989637308</c:v>
                </c:pt>
                <c:pt idx="34">
                  <c:v>92.2279792746114</c:v>
                </c:pt>
                <c:pt idx="36">
                  <c:v>93.264248704663217</c:v>
                </c:pt>
                <c:pt idx="37">
                  <c:v>93.782383419689126</c:v>
                </c:pt>
                <c:pt idx="38">
                  <c:v>93.264248704663217</c:v>
                </c:pt>
                <c:pt idx="39">
                  <c:v>94.300518134715034</c:v>
                </c:pt>
                <c:pt idx="40">
                  <c:v>92.746113989637308</c:v>
                </c:pt>
                <c:pt idx="41">
                  <c:v>92.746113989637308</c:v>
                </c:pt>
                <c:pt idx="42">
                  <c:v>94.300518134715034</c:v>
                </c:pt>
                <c:pt idx="43">
                  <c:v>96.891191709844563</c:v>
                </c:pt>
                <c:pt idx="44">
                  <c:v>94.818652849740943</c:v>
                </c:pt>
                <c:pt idx="45">
                  <c:v>94.300518134715034</c:v>
                </c:pt>
                <c:pt idx="46">
                  <c:v>94.818652849740943</c:v>
                </c:pt>
                <c:pt idx="47">
                  <c:v>95.336787564766837</c:v>
                </c:pt>
                <c:pt idx="48">
                  <c:v>95.336787564766837</c:v>
                </c:pt>
                <c:pt idx="49">
                  <c:v>93.782383419689126</c:v>
                </c:pt>
                <c:pt idx="50">
                  <c:v>94.818652849740943</c:v>
                </c:pt>
                <c:pt idx="51">
                  <c:v>96.891191709844563</c:v>
                </c:pt>
                <c:pt idx="52">
                  <c:v>97.409326424870471</c:v>
                </c:pt>
                <c:pt idx="53">
                  <c:v>97.92746113989638</c:v>
                </c:pt>
                <c:pt idx="54">
                  <c:v>96.891191709844563</c:v>
                </c:pt>
                <c:pt idx="55">
                  <c:v>98.445595854922274</c:v>
                </c:pt>
                <c:pt idx="56">
                  <c:v>96.891191709844563</c:v>
                </c:pt>
                <c:pt idx="57">
                  <c:v>96.891191709844563</c:v>
                </c:pt>
                <c:pt idx="58">
                  <c:v>100</c:v>
                </c:pt>
                <c:pt idx="59">
                  <c:v>101.03626943005182</c:v>
                </c:pt>
                <c:pt idx="60">
                  <c:v>97.92746113989638</c:v>
                </c:pt>
                <c:pt idx="61">
                  <c:v>99.481865284974091</c:v>
                </c:pt>
                <c:pt idx="62">
                  <c:v>98.445595854922274</c:v>
                </c:pt>
                <c:pt idx="63">
                  <c:v>97.92746113989638</c:v>
                </c:pt>
                <c:pt idx="66">
                  <c:v>96.891191709844563</c:v>
                </c:pt>
                <c:pt idx="67">
                  <c:v>94.300518134715034</c:v>
                </c:pt>
                <c:pt idx="68">
                  <c:v>92.2279792746114</c:v>
                </c:pt>
                <c:pt idx="69">
                  <c:v>95.336787564766837</c:v>
                </c:pt>
                <c:pt idx="70">
                  <c:v>94.300518134715034</c:v>
                </c:pt>
                <c:pt idx="71">
                  <c:v>92.746113989637308</c:v>
                </c:pt>
                <c:pt idx="72">
                  <c:v>92.746113989637308</c:v>
                </c:pt>
                <c:pt idx="73">
                  <c:v>92.2279792746114</c:v>
                </c:pt>
                <c:pt idx="74">
                  <c:v>92.746113989637308</c:v>
                </c:pt>
                <c:pt idx="75">
                  <c:v>92.746113989637308</c:v>
                </c:pt>
                <c:pt idx="76">
                  <c:v>93.782383419689126</c:v>
                </c:pt>
                <c:pt idx="77">
                  <c:v>93.264248704663217</c:v>
                </c:pt>
                <c:pt idx="78">
                  <c:v>94.818652849740943</c:v>
                </c:pt>
                <c:pt idx="79">
                  <c:v>94.300518134715034</c:v>
                </c:pt>
                <c:pt idx="80">
                  <c:v>95.854922279792746</c:v>
                </c:pt>
                <c:pt idx="81">
                  <c:v>95.854922279792746</c:v>
                </c:pt>
                <c:pt idx="82">
                  <c:v>96.891191709844563</c:v>
                </c:pt>
                <c:pt idx="83">
                  <c:v>100</c:v>
                </c:pt>
                <c:pt idx="84">
                  <c:v>101.03626943005182</c:v>
                </c:pt>
                <c:pt idx="85">
                  <c:v>103.10880829015545</c:v>
                </c:pt>
                <c:pt idx="86">
                  <c:v>102.59067357512954</c:v>
                </c:pt>
                <c:pt idx="87">
                  <c:v>105.69948186528497</c:v>
                </c:pt>
                <c:pt idx="88">
                  <c:v>108.29015544041451</c:v>
                </c:pt>
                <c:pt idx="89">
                  <c:v>106.21761658031087</c:v>
                </c:pt>
                <c:pt idx="90">
                  <c:v>105.69948186528497</c:v>
                </c:pt>
                <c:pt idx="91">
                  <c:v>107.25388601036269</c:v>
                </c:pt>
                <c:pt idx="92">
                  <c:v>105.18134715025906</c:v>
                </c:pt>
                <c:pt idx="93">
                  <c:v>102.59067357512954</c:v>
                </c:pt>
                <c:pt idx="94">
                  <c:v>101.55440414507773</c:v>
                </c:pt>
                <c:pt idx="95">
                  <c:v>101.55440414507773</c:v>
                </c:pt>
                <c:pt idx="96">
                  <c:v>101.03626943005182</c:v>
                </c:pt>
                <c:pt idx="97">
                  <c:v>100</c:v>
                </c:pt>
                <c:pt idx="98">
                  <c:v>103.10880829015545</c:v>
                </c:pt>
                <c:pt idx="99">
                  <c:v>107.25388601036269</c:v>
                </c:pt>
                <c:pt idx="101">
                  <c:v>105.69948186528497</c:v>
                </c:pt>
                <c:pt idx="102">
                  <c:v>104.14507772020724</c:v>
                </c:pt>
                <c:pt idx="103">
                  <c:v>105.18134715025906</c:v>
                </c:pt>
                <c:pt idx="104">
                  <c:v>105.18134715025906</c:v>
                </c:pt>
                <c:pt idx="105">
                  <c:v>103.10880829015545</c:v>
                </c:pt>
                <c:pt idx="106">
                  <c:v>110.88082901554404</c:v>
                </c:pt>
                <c:pt idx="107">
                  <c:v>110.36269430051813</c:v>
                </c:pt>
                <c:pt idx="108">
                  <c:v>113.98963730569949</c:v>
                </c:pt>
                <c:pt idx="109">
                  <c:v>111.39896373056995</c:v>
                </c:pt>
                <c:pt idx="110">
                  <c:v>110.36269430051813</c:v>
                </c:pt>
                <c:pt idx="111">
                  <c:v>113.98963730569949</c:v>
                </c:pt>
                <c:pt idx="112">
                  <c:v>111.91709844559585</c:v>
                </c:pt>
                <c:pt idx="113">
                  <c:v>117.09844559585491</c:v>
                </c:pt>
                <c:pt idx="114">
                  <c:v>117.09844559585491</c:v>
                </c:pt>
                <c:pt idx="115">
                  <c:v>118.13471502590673</c:v>
                </c:pt>
                <c:pt idx="116">
                  <c:v>119.17098445595855</c:v>
                </c:pt>
                <c:pt idx="117">
                  <c:v>117.09844559585491</c:v>
                </c:pt>
                <c:pt idx="118">
                  <c:v>119.68911917098445</c:v>
                </c:pt>
                <c:pt idx="119">
                  <c:v>115.54404145077721</c:v>
                </c:pt>
                <c:pt idx="120">
                  <c:v>117.61658031088082</c:v>
                </c:pt>
                <c:pt idx="121">
                  <c:v>115.54404145077721</c:v>
                </c:pt>
                <c:pt idx="122">
                  <c:v>111.39896373056995</c:v>
                </c:pt>
                <c:pt idx="123">
                  <c:v>109.32642487046633</c:v>
                </c:pt>
                <c:pt idx="124">
                  <c:v>107.7720207253886</c:v>
                </c:pt>
                <c:pt idx="125">
                  <c:v>109.84455958549222</c:v>
                </c:pt>
                <c:pt idx="126">
                  <c:v>109.84455958549222</c:v>
                </c:pt>
                <c:pt idx="127">
                  <c:v>111.39896373056995</c:v>
                </c:pt>
                <c:pt idx="128">
                  <c:v>109.32642487046633</c:v>
                </c:pt>
                <c:pt idx="129">
                  <c:v>109.32642487046633</c:v>
                </c:pt>
                <c:pt idx="130">
                  <c:v>109.32642487046633</c:v>
                </c:pt>
                <c:pt idx="131">
                  <c:v>107.25388601036269</c:v>
                </c:pt>
                <c:pt idx="132">
                  <c:v>106.73575129533678</c:v>
                </c:pt>
                <c:pt idx="133">
                  <c:v>104.66321243523315</c:v>
                </c:pt>
                <c:pt idx="134">
                  <c:v>104.66321243523315</c:v>
                </c:pt>
                <c:pt idx="135">
                  <c:v>101.03626943005182</c:v>
                </c:pt>
                <c:pt idx="136">
                  <c:v>103.10880829015545</c:v>
                </c:pt>
                <c:pt idx="137">
                  <c:v>104.66321243523315</c:v>
                </c:pt>
                <c:pt idx="138">
                  <c:v>102.59067357512954</c:v>
                </c:pt>
                <c:pt idx="139">
                  <c:v>101.03626943005182</c:v>
                </c:pt>
                <c:pt idx="140">
                  <c:v>100</c:v>
                </c:pt>
                <c:pt idx="141">
                  <c:v>101.03626943005182</c:v>
                </c:pt>
                <c:pt idx="142">
                  <c:v>100</c:v>
                </c:pt>
                <c:pt idx="143">
                  <c:v>102.07253886010363</c:v>
                </c:pt>
                <c:pt idx="144">
                  <c:v>101.55440414507773</c:v>
                </c:pt>
                <c:pt idx="145">
                  <c:v>100.51813471502591</c:v>
                </c:pt>
                <c:pt idx="146">
                  <c:v>100</c:v>
                </c:pt>
                <c:pt idx="147">
                  <c:v>100</c:v>
                </c:pt>
                <c:pt idx="148">
                  <c:v>95.854922279792746</c:v>
                </c:pt>
                <c:pt idx="149">
                  <c:v>97.92746113989638</c:v>
                </c:pt>
                <c:pt idx="150">
                  <c:v>99.481865284974091</c:v>
                </c:pt>
                <c:pt idx="151">
                  <c:v>102.59067357512954</c:v>
                </c:pt>
                <c:pt idx="152">
                  <c:v>102.07253886010363</c:v>
                </c:pt>
                <c:pt idx="153">
                  <c:v>100</c:v>
                </c:pt>
                <c:pt idx="154">
                  <c:v>101.03626943005182</c:v>
                </c:pt>
                <c:pt idx="155">
                  <c:v>101.03626943005182</c:v>
                </c:pt>
                <c:pt idx="156">
                  <c:v>100</c:v>
                </c:pt>
                <c:pt idx="157">
                  <c:v>100</c:v>
                </c:pt>
                <c:pt idx="158">
                  <c:v>98.445595854922274</c:v>
                </c:pt>
                <c:pt idx="159">
                  <c:v>106.21761658031087</c:v>
                </c:pt>
                <c:pt idx="160">
                  <c:v>106.21761658031087</c:v>
                </c:pt>
                <c:pt idx="161">
                  <c:v>104.14507772020724</c:v>
                </c:pt>
                <c:pt idx="162">
                  <c:v>105.69948186528497</c:v>
                </c:pt>
                <c:pt idx="163">
                  <c:v>104.66321243523315</c:v>
                </c:pt>
                <c:pt idx="164">
                  <c:v>102.07253886010363</c:v>
                </c:pt>
                <c:pt idx="165">
                  <c:v>101.55440414507773</c:v>
                </c:pt>
                <c:pt idx="166">
                  <c:v>100.51813471502591</c:v>
                </c:pt>
                <c:pt idx="167">
                  <c:v>101.03626943005182</c:v>
                </c:pt>
                <c:pt idx="168">
                  <c:v>102.59067357512954</c:v>
                </c:pt>
                <c:pt idx="169">
                  <c:v>103.62694300518133</c:v>
                </c:pt>
                <c:pt idx="170">
                  <c:v>100.51813471502591</c:v>
                </c:pt>
                <c:pt idx="171">
                  <c:v>97.92746113989638</c:v>
                </c:pt>
                <c:pt idx="172">
                  <c:v>97.92746113989638</c:v>
                </c:pt>
                <c:pt idx="173">
                  <c:v>100.51813471502591</c:v>
                </c:pt>
                <c:pt idx="174">
                  <c:v>102.07253886010363</c:v>
                </c:pt>
                <c:pt idx="176">
                  <c:v>105.18134715025906</c:v>
                </c:pt>
                <c:pt idx="177">
                  <c:v>103.10880829015545</c:v>
                </c:pt>
                <c:pt idx="178">
                  <c:v>102.59067357512954</c:v>
                </c:pt>
                <c:pt idx="179">
                  <c:v>101.55440414507773</c:v>
                </c:pt>
                <c:pt idx="180">
                  <c:v>102.59067357512954</c:v>
                </c:pt>
                <c:pt idx="181">
                  <c:v>101.55440414507773</c:v>
                </c:pt>
                <c:pt idx="182">
                  <c:v>100.51813471502591</c:v>
                </c:pt>
                <c:pt idx="183">
                  <c:v>96.373056994818654</c:v>
                </c:pt>
                <c:pt idx="184">
                  <c:v>96.373056994818654</c:v>
                </c:pt>
                <c:pt idx="185">
                  <c:v>96.891191709844563</c:v>
                </c:pt>
                <c:pt idx="186">
                  <c:v>95.336787564766837</c:v>
                </c:pt>
                <c:pt idx="187">
                  <c:v>94.818652849740943</c:v>
                </c:pt>
                <c:pt idx="188">
                  <c:v>95.336787564766837</c:v>
                </c:pt>
                <c:pt idx="189">
                  <c:v>94.818652849740943</c:v>
                </c:pt>
                <c:pt idx="190">
                  <c:v>94.818652849740943</c:v>
                </c:pt>
                <c:pt idx="191">
                  <c:v>95.336787564766837</c:v>
                </c:pt>
                <c:pt idx="192">
                  <c:v>93.264248704663217</c:v>
                </c:pt>
                <c:pt idx="193">
                  <c:v>92.746113989637308</c:v>
                </c:pt>
                <c:pt idx="194">
                  <c:v>93.264248704663217</c:v>
                </c:pt>
                <c:pt idx="195">
                  <c:v>92.2279792746114</c:v>
                </c:pt>
                <c:pt idx="196">
                  <c:v>91.709844559585491</c:v>
                </c:pt>
                <c:pt idx="197">
                  <c:v>89.119170984455948</c:v>
                </c:pt>
                <c:pt idx="198">
                  <c:v>90.673575129533674</c:v>
                </c:pt>
                <c:pt idx="199">
                  <c:v>90.673575129533674</c:v>
                </c:pt>
                <c:pt idx="201">
                  <c:v>92.746113989637308</c:v>
                </c:pt>
                <c:pt idx="202">
                  <c:v>92.746113989637308</c:v>
                </c:pt>
                <c:pt idx="203">
                  <c:v>97.409326424870471</c:v>
                </c:pt>
                <c:pt idx="204">
                  <c:v>96.373056994818654</c:v>
                </c:pt>
                <c:pt idx="205">
                  <c:v>96.891191709844563</c:v>
                </c:pt>
                <c:pt idx="206">
                  <c:v>94.300518134715034</c:v>
                </c:pt>
                <c:pt idx="207">
                  <c:v>94.300518134715034</c:v>
                </c:pt>
                <c:pt idx="208">
                  <c:v>98.963730569948183</c:v>
                </c:pt>
                <c:pt idx="209">
                  <c:v>100</c:v>
                </c:pt>
                <c:pt idx="211">
                  <c:v>101.55440414507773</c:v>
                </c:pt>
                <c:pt idx="212">
                  <c:v>106.21761658031087</c:v>
                </c:pt>
                <c:pt idx="213">
                  <c:v>105.18134715025906</c:v>
                </c:pt>
                <c:pt idx="214">
                  <c:v>107.25388601036269</c:v>
                </c:pt>
                <c:pt idx="215">
                  <c:v>111.91709844559585</c:v>
                </c:pt>
                <c:pt idx="216">
                  <c:v>110.88082901554404</c:v>
                </c:pt>
                <c:pt idx="217">
                  <c:v>110.36269430051813</c:v>
                </c:pt>
                <c:pt idx="218">
                  <c:v>109.32642487046633</c:v>
                </c:pt>
                <c:pt idx="219">
                  <c:v>105.18134715025906</c:v>
                </c:pt>
                <c:pt idx="220">
                  <c:v>106.21761658031087</c:v>
                </c:pt>
                <c:pt idx="221">
                  <c:v>111.39896373056995</c:v>
                </c:pt>
                <c:pt idx="222">
                  <c:v>114.5077720207254</c:v>
                </c:pt>
                <c:pt idx="223">
                  <c:v>109.32642487046633</c:v>
                </c:pt>
                <c:pt idx="224">
                  <c:v>107.25388601036269</c:v>
                </c:pt>
                <c:pt idx="225">
                  <c:v>109.32642487046633</c:v>
                </c:pt>
                <c:pt idx="226">
                  <c:v>117.61658031088082</c:v>
                </c:pt>
                <c:pt idx="227">
                  <c:v>119.17098445595855</c:v>
                </c:pt>
                <c:pt idx="228">
                  <c:v>119.17098445595855</c:v>
                </c:pt>
                <c:pt idx="229">
                  <c:v>116.580310880829</c:v>
                </c:pt>
                <c:pt idx="230">
                  <c:v>120.72538860103627</c:v>
                </c:pt>
                <c:pt idx="231">
                  <c:v>120.72538860103627</c:v>
                </c:pt>
                <c:pt idx="232">
                  <c:v>121.24352331606218</c:v>
                </c:pt>
                <c:pt idx="233">
                  <c:v>120.72538860103627</c:v>
                </c:pt>
                <c:pt idx="234">
                  <c:v>121.24352331606218</c:v>
                </c:pt>
                <c:pt idx="235">
                  <c:v>122.79792746113989</c:v>
                </c:pt>
                <c:pt idx="236">
                  <c:v>122.27979274611398</c:v>
                </c:pt>
                <c:pt idx="237">
                  <c:v>116.06217616580309</c:v>
                </c:pt>
                <c:pt idx="238">
                  <c:v>118.13471502590673</c:v>
                </c:pt>
                <c:pt idx="239">
                  <c:v>119.68911917098445</c:v>
                </c:pt>
                <c:pt idx="240">
                  <c:v>124.35233160621762</c:v>
                </c:pt>
                <c:pt idx="241">
                  <c:v>124.35233160621762</c:v>
                </c:pt>
                <c:pt idx="242">
                  <c:v>121.24352331606218</c:v>
                </c:pt>
                <c:pt idx="243">
                  <c:v>120.20725388601036</c:v>
                </c:pt>
                <c:pt idx="244">
                  <c:v>121.76165803108809</c:v>
                </c:pt>
                <c:pt idx="245">
                  <c:v>119.17098445595855</c:v>
                </c:pt>
                <c:pt idx="246">
                  <c:v>116.580310880829</c:v>
                </c:pt>
                <c:pt idx="247">
                  <c:v>116.06217616580309</c:v>
                </c:pt>
                <c:pt idx="248">
                  <c:v>117.09844559585491</c:v>
                </c:pt>
                <c:pt idx="249">
                  <c:v>116.06217616580309</c:v>
                </c:pt>
                <c:pt idx="250">
                  <c:v>118.65284974093264</c:v>
                </c:pt>
                <c:pt idx="251">
                  <c:v>120.72538860103627</c:v>
                </c:pt>
                <c:pt idx="252">
                  <c:v>122.27979274611398</c:v>
                </c:pt>
                <c:pt idx="253">
                  <c:v>122.27979274611398</c:v>
                </c:pt>
                <c:pt idx="254">
                  <c:v>124.35233160621762</c:v>
                </c:pt>
                <c:pt idx="255">
                  <c:v>123.83419689119171</c:v>
                </c:pt>
                <c:pt idx="256">
                  <c:v>120.20725388601036</c:v>
                </c:pt>
                <c:pt idx="257">
                  <c:v>122.27979274611398</c:v>
                </c:pt>
                <c:pt idx="258">
                  <c:v>122.27979274611398</c:v>
                </c:pt>
                <c:pt idx="259">
                  <c:v>123.3160621761658</c:v>
                </c:pt>
                <c:pt idx="260">
                  <c:v>125.90673575129534</c:v>
                </c:pt>
                <c:pt idx="261">
                  <c:v>124.87046632124353</c:v>
                </c:pt>
                <c:pt idx="262">
                  <c:v>116.580310880829</c:v>
                </c:pt>
                <c:pt idx="263">
                  <c:v>112.43523316062176</c:v>
                </c:pt>
                <c:pt idx="264">
                  <c:v>111.91709844559585</c:v>
                </c:pt>
                <c:pt idx="265">
                  <c:v>113.47150259067358</c:v>
                </c:pt>
                <c:pt idx="266">
                  <c:v>112.43523316062176</c:v>
                </c:pt>
                <c:pt idx="267">
                  <c:v>113.98963730569949</c:v>
                </c:pt>
                <c:pt idx="268">
                  <c:v>112.43523316062176</c:v>
                </c:pt>
                <c:pt idx="269">
                  <c:v>111.39896373056995</c:v>
                </c:pt>
                <c:pt idx="270">
                  <c:v>113.47150259067358</c:v>
                </c:pt>
                <c:pt idx="271">
                  <c:v>112.43523316062176</c:v>
                </c:pt>
                <c:pt idx="272">
                  <c:v>110.36269430051813</c:v>
                </c:pt>
                <c:pt idx="273">
                  <c:v>110.88082901554404</c:v>
                </c:pt>
                <c:pt idx="274">
                  <c:v>113.98963730569949</c:v>
                </c:pt>
                <c:pt idx="275">
                  <c:v>113.47150259067358</c:v>
                </c:pt>
                <c:pt idx="276">
                  <c:v>113.47150259067358</c:v>
                </c:pt>
                <c:pt idx="277">
                  <c:v>110.88082901554404</c:v>
                </c:pt>
                <c:pt idx="278">
                  <c:v>110.36269430051813</c:v>
                </c:pt>
                <c:pt idx="279">
                  <c:v>111.91709844559585</c:v>
                </c:pt>
                <c:pt idx="280">
                  <c:v>113.47150259067358</c:v>
                </c:pt>
                <c:pt idx="281">
                  <c:v>110.88082901554404</c:v>
                </c:pt>
                <c:pt idx="282">
                  <c:v>109.32642487046633</c:v>
                </c:pt>
                <c:pt idx="283">
                  <c:v>107.7720207253886</c:v>
                </c:pt>
                <c:pt idx="284">
                  <c:v>108.80829015544042</c:v>
                </c:pt>
                <c:pt idx="285">
                  <c:v>100.51813471502591</c:v>
                </c:pt>
                <c:pt idx="286">
                  <c:v>101.55440414507773</c:v>
                </c:pt>
                <c:pt idx="287">
                  <c:v>114.5077720207254</c:v>
                </c:pt>
                <c:pt idx="288">
                  <c:v>116.06217616580309</c:v>
                </c:pt>
                <c:pt idx="289">
                  <c:v>112.43523316062176</c:v>
                </c:pt>
                <c:pt idx="290">
                  <c:v>112.43523316062176</c:v>
                </c:pt>
                <c:pt idx="291">
                  <c:v>113.47150259067358</c:v>
                </c:pt>
                <c:pt idx="292">
                  <c:v>112.95336787564767</c:v>
                </c:pt>
                <c:pt idx="294">
                  <c:v>112.95336787564767</c:v>
                </c:pt>
                <c:pt idx="295">
                  <c:v>111.91709844559585</c:v>
                </c:pt>
                <c:pt idx="296">
                  <c:v>112.95336787564767</c:v>
                </c:pt>
                <c:pt idx="297">
                  <c:v>111.91709844559585</c:v>
                </c:pt>
                <c:pt idx="298">
                  <c:v>112.95336787564767</c:v>
                </c:pt>
                <c:pt idx="299">
                  <c:v>111.39896373056995</c:v>
                </c:pt>
                <c:pt idx="300">
                  <c:v>107.25388601036269</c:v>
                </c:pt>
                <c:pt idx="301">
                  <c:v>106.21761658031087</c:v>
                </c:pt>
                <c:pt idx="302">
                  <c:v>105.69948186528497</c:v>
                </c:pt>
                <c:pt idx="303">
                  <c:v>107.25388601036269</c:v>
                </c:pt>
                <c:pt idx="304">
                  <c:v>107.7720207253886</c:v>
                </c:pt>
                <c:pt idx="305">
                  <c:v>109.32642487046633</c:v>
                </c:pt>
                <c:pt idx="306">
                  <c:v>111.91709844559585</c:v>
                </c:pt>
                <c:pt idx="307">
                  <c:v>105.69948186528497</c:v>
                </c:pt>
                <c:pt idx="308">
                  <c:v>105.18134715025906</c:v>
                </c:pt>
                <c:pt idx="309">
                  <c:v>108.80829015544042</c:v>
                </c:pt>
                <c:pt idx="310">
                  <c:v>107.25388601036269</c:v>
                </c:pt>
                <c:pt idx="311">
                  <c:v>106.73575129533678</c:v>
                </c:pt>
                <c:pt idx="312">
                  <c:v>108.29015544041451</c:v>
                </c:pt>
                <c:pt idx="313">
                  <c:v>106.21761658031087</c:v>
                </c:pt>
                <c:pt idx="314" formatCode="General">
                  <c:v>104.66321243523315</c:v>
                </c:pt>
                <c:pt idx="315" formatCode="General">
                  <c:v>105.18134715025906</c:v>
                </c:pt>
                <c:pt idx="316" formatCode="General">
                  <c:v>100</c:v>
                </c:pt>
                <c:pt idx="317" formatCode="General">
                  <c:v>105.18134715025906</c:v>
                </c:pt>
                <c:pt idx="318" formatCode="General">
                  <c:v>105.69948186528497</c:v>
                </c:pt>
                <c:pt idx="319" formatCode="General">
                  <c:v>105.69948186528497</c:v>
                </c:pt>
                <c:pt idx="320" formatCode="General">
                  <c:v>104.66321243523315</c:v>
                </c:pt>
                <c:pt idx="321" formatCode="General">
                  <c:v>107.25388601036269</c:v>
                </c:pt>
              </c:numCache>
            </c:numRef>
          </c:val>
          <c:smooth val="0"/>
          <c:extLst>
            <c:ext xmlns:c16="http://schemas.microsoft.com/office/drawing/2014/chart" uri="{C3380CC4-5D6E-409C-BE32-E72D297353CC}">
              <c16:uniqueId val="{00000004-41C3-4299-B75A-4A2FDBDB666D}"/>
            </c:ext>
          </c:extLst>
        </c:ser>
        <c:ser>
          <c:idx val="6"/>
          <c:order val="5"/>
          <c:tx>
            <c:strRef>
              <c:f>'Figure 1.16.'!$V$4</c:f>
              <c:strCache>
                <c:ptCount val="1"/>
                <c:pt idx="0">
                  <c:v>Brazil</c:v>
                </c:pt>
              </c:strCache>
            </c:strRef>
          </c:tx>
          <c:spPr>
            <a:ln w="22225" cap="rnd">
              <a:solidFill>
                <a:srgbClr val="FFC000"/>
              </a:solidFill>
              <a:round/>
            </a:ln>
            <a:effectLst/>
          </c:spPr>
          <c:marker>
            <c:symbol val="none"/>
          </c:marker>
          <c:cat>
            <c:numRef>
              <c:f>'Figure 1.16.'!$P$5:$P$326</c:f>
              <c:numCache>
                <c:formatCode>m/d/yyyy</c:formatCode>
                <c:ptCount val="322"/>
                <c:pt idx="0">
                  <c:v>43101</c:v>
                </c:pt>
                <c:pt idx="1">
                  <c:v>43102</c:v>
                </c:pt>
                <c:pt idx="2">
                  <c:v>43103</c:v>
                </c:pt>
                <c:pt idx="3">
                  <c:v>43104</c:v>
                </c:pt>
                <c:pt idx="4">
                  <c:v>43105</c:v>
                </c:pt>
                <c:pt idx="5">
                  <c:v>43108</c:v>
                </c:pt>
                <c:pt idx="6">
                  <c:v>43109</c:v>
                </c:pt>
                <c:pt idx="7">
                  <c:v>43110</c:v>
                </c:pt>
                <c:pt idx="8">
                  <c:v>43111</c:v>
                </c:pt>
                <c:pt idx="9">
                  <c:v>43112</c:v>
                </c:pt>
                <c:pt idx="11">
                  <c:v>43116</c:v>
                </c:pt>
                <c:pt idx="12">
                  <c:v>43117</c:v>
                </c:pt>
                <c:pt idx="13">
                  <c:v>43118</c:v>
                </c:pt>
                <c:pt idx="14">
                  <c:v>43119</c:v>
                </c:pt>
                <c:pt idx="15">
                  <c:v>43122</c:v>
                </c:pt>
                <c:pt idx="16">
                  <c:v>43123</c:v>
                </c:pt>
                <c:pt idx="17">
                  <c:v>43124</c:v>
                </c:pt>
                <c:pt idx="18">
                  <c:v>43125</c:v>
                </c:pt>
                <c:pt idx="19">
                  <c:v>43126</c:v>
                </c:pt>
                <c:pt idx="20">
                  <c:v>43129</c:v>
                </c:pt>
                <c:pt idx="21">
                  <c:v>43130</c:v>
                </c:pt>
                <c:pt idx="22">
                  <c:v>43131</c:v>
                </c:pt>
                <c:pt idx="23">
                  <c:v>43132</c:v>
                </c:pt>
                <c:pt idx="24">
                  <c:v>43133</c:v>
                </c:pt>
                <c:pt idx="25">
                  <c:v>43136</c:v>
                </c:pt>
                <c:pt idx="26">
                  <c:v>43137</c:v>
                </c:pt>
                <c:pt idx="27">
                  <c:v>43138</c:v>
                </c:pt>
                <c:pt idx="28">
                  <c:v>43139</c:v>
                </c:pt>
                <c:pt idx="29">
                  <c:v>43140</c:v>
                </c:pt>
                <c:pt idx="30">
                  <c:v>43143</c:v>
                </c:pt>
                <c:pt idx="31">
                  <c:v>43144</c:v>
                </c:pt>
                <c:pt idx="32">
                  <c:v>43145</c:v>
                </c:pt>
                <c:pt idx="33">
                  <c:v>43146</c:v>
                </c:pt>
                <c:pt idx="34">
                  <c:v>43147</c:v>
                </c:pt>
                <c:pt idx="36">
                  <c:v>43151</c:v>
                </c:pt>
                <c:pt idx="37">
                  <c:v>43152</c:v>
                </c:pt>
                <c:pt idx="38">
                  <c:v>43153</c:v>
                </c:pt>
                <c:pt idx="39">
                  <c:v>43154</c:v>
                </c:pt>
                <c:pt idx="40">
                  <c:v>43157</c:v>
                </c:pt>
                <c:pt idx="41">
                  <c:v>43158</c:v>
                </c:pt>
                <c:pt idx="42">
                  <c:v>43159</c:v>
                </c:pt>
                <c:pt idx="43">
                  <c:v>43160</c:v>
                </c:pt>
                <c:pt idx="44">
                  <c:v>43161</c:v>
                </c:pt>
                <c:pt idx="45">
                  <c:v>43164</c:v>
                </c:pt>
                <c:pt idx="46">
                  <c:v>43165</c:v>
                </c:pt>
                <c:pt idx="47">
                  <c:v>43166</c:v>
                </c:pt>
                <c:pt idx="48">
                  <c:v>43167</c:v>
                </c:pt>
                <c:pt idx="49">
                  <c:v>43168</c:v>
                </c:pt>
                <c:pt idx="50">
                  <c:v>43171</c:v>
                </c:pt>
                <c:pt idx="51">
                  <c:v>43172</c:v>
                </c:pt>
                <c:pt idx="52">
                  <c:v>43173</c:v>
                </c:pt>
                <c:pt idx="53">
                  <c:v>43174</c:v>
                </c:pt>
                <c:pt idx="54">
                  <c:v>43175</c:v>
                </c:pt>
                <c:pt idx="55">
                  <c:v>43178</c:v>
                </c:pt>
                <c:pt idx="56">
                  <c:v>43179</c:v>
                </c:pt>
                <c:pt idx="57">
                  <c:v>43180</c:v>
                </c:pt>
                <c:pt idx="58">
                  <c:v>43181</c:v>
                </c:pt>
                <c:pt idx="59">
                  <c:v>43182</c:v>
                </c:pt>
                <c:pt idx="60">
                  <c:v>43185</c:v>
                </c:pt>
                <c:pt idx="61">
                  <c:v>43186</c:v>
                </c:pt>
                <c:pt idx="62">
                  <c:v>43187</c:v>
                </c:pt>
                <c:pt idx="63">
                  <c:v>43188</c:v>
                </c:pt>
                <c:pt idx="66">
                  <c:v>43193</c:v>
                </c:pt>
                <c:pt idx="67">
                  <c:v>43194</c:v>
                </c:pt>
                <c:pt idx="68">
                  <c:v>43195</c:v>
                </c:pt>
                <c:pt idx="69">
                  <c:v>43196</c:v>
                </c:pt>
                <c:pt idx="70">
                  <c:v>43199</c:v>
                </c:pt>
                <c:pt idx="71">
                  <c:v>43200</c:v>
                </c:pt>
                <c:pt idx="72">
                  <c:v>43201</c:v>
                </c:pt>
                <c:pt idx="73">
                  <c:v>43202</c:v>
                </c:pt>
                <c:pt idx="74">
                  <c:v>43203</c:v>
                </c:pt>
                <c:pt idx="75">
                  <c:v>43206</c:v>
                </c:pt>
                <c:pt idx="76">
                  <c:v>43207</c:v>
                </c:pt>
                <c:pt idx="77">
                  <c:v>43208</c:v>
                </c:pt>
                <c:pt idx="78">
                  <c:v>43209</c:v>
                </c:pt>
                <c:pt idx="79">
                  <c:v>43210</c:v>
                </c:pt>
                <c:pt idx="80">
                  <c:v>43213</c:v>
                </c:pt>
                <c:pt idx="81">
                  <c:v>43214</c:v>
                </c:pt>
                <c:pt idx="82">
                  <c:v>43215</c:v>
                </c:pt>
                <c:pt idx="83">
                  <c:v>43216</c:v>
                </c:pt>
                <c:pt idx="84">
                  <c:v>43217</c:v>
                </c:pt>
                <c:pt idx="85">
                  <c:v>43220</c:v>
                </c:pt>
                <c:pt idx="86">
                  <c:v>43221</c:v>
                </c:pt>
                <c:pt idx="87">
                  <c:v>43222</c:v>
                </c:pt>
                <c:pt idx="88">
                  <c:v>43223</c:v>
                </c:pt>
                <c:pt idx="89">
                  <c:v>43224</c:v>
                </c:pt>
                <c:pt idx="90">
                  <c:v>43227</c:v>
                </c:pt>
                <c:pt idx="91">
                  <c:v>43228</c:v>
                </c:pt>
                <c:pt idx="92">
                  <c:v>43229</c:v>
                </c:pt>
                <c:pt idx="93">
                  <c:v>43230</c:v>
                </c:pt>
                <c:pt idx="94">
                  <c:v>43231</c:v>
                </c:pt>
                <c:pt idx="95">
                  <c:v>43234</c:v>
                </c:pt>
                <c:pt idx="96">
                  <c:v>43235</c:v>
                </c:pt>
                <c:pt idx="97">
                  <c:v>43236</c:v>
                </c:pt>
                <c:pt idx="98">
                  <c:v>43237</c:v>
                </c:pt>
                <c:pt idx="99">
                  <c:v>43238</c:v>
                </c:pt>
                <c:pt idx="101">
                  <c:v>43242</c:v>
                </c:pt>
                <c:pt idx="102">
                  <c:v>43243</c:v>
                </c:pt>
                <c:pt idx="103">
                  <c:v>43244</c:v>
                </c:pt>
                <c:pt idx="104">
                  <c:v>43245</c:v>
                </c:pt>
                <c:pt idx="105">
                  <c:v>43248</c:v>
                </c:pt>
                <c:pt idx="106">
                  <c:v>43249</c:v>
                </c:pt>
                <c:pt idx="107">
                  <c:v>43250</c:v>
                </c:pt>
                <c:pt idx="108">
                  <c:v>43251</c:v>
                </c:pt>
                <c:pt idx="109">
                  <c:v>43252</c:v>
                </c:pt>
                <c:pt idx="110">
                  <c:v>43255</c:v>
                </c:pt>
                <c:pt idx="111">
                  <c:v>43256</c:v>
                </c:pt>
                <c:pt idx="112">
                  <c:v>43257</c:v>
                </c:pt>
                <c:pt idx="113">
                  <c:v>43258</c:v>
                </c:pt>
                <c:pt idx="114">
                  <c:v>43259</c:v>
                </c:pt>
                <c:pt idx="115">
                  <c:v>43262</c:v>
                </c:pt>
                <c:pt idx="116">
                  <c:v>43263</c:v>
                </c:pt>
                <c:pt idx="117">
                  <c:v>43264</c:v>
                </c:pt>
                <c:pt idx="118">
                  <c:v>43265</c:v>
                </c:pt>
                <c:pt idx="119">
                  <c:v>43266</c:v>
                </c:pt>
                <c:pt idx="120">
                  <c:v>43269</c:v>
                </c:pt>
                <c:pt idx="121">
                  <c:v>43270</c:v>
                </c:pt>
                <c:pt idx="122">
                  <c:v>43271</c:v>
                </c:pt>
                <c:pt idx="123">
                  <c:v>43272</c:v>
                </c:pt>
                <c:pt idx="124">
                  <c:v>43273</c:v>
                </c:pt>
                <c:pt idx="125">
                  <c:v>43276</c:v>
                </c:pt>
                <c:pt idx="126">
                  <c:v>43277</c:v>
                </c:pt>
                <c:pt idx="127">
                  <c:v>43278</c:v>
                </c:pt>
                <c:pt idx="128">
                  <c:v>43279</c:v>
                </c:pt>
                <c:pt idx="129">
                  <c:v>43280</c:v>
                </c:pt>
                <c:pt idx="130">
                  <c:v>43283</c:v>
                </c:pt>
                <c:pt idx="131">
                  <c:v>43284</c:v>
                </c:pt>
                <c:pt idx="132">
                  <c:v>43285</c:v>
                </c:pt>
                <c:pt idx="133">
                  <c:v>43286</c:v>
                </c:pt>
                <c:pt idx="134">
                  <c:v>43287</c:v>
                </c:pt>
                <c:pt idx="135">
                  <c:v>43290</c:v>
                </c:pt>
                <c:pt idx="136">
                  <c:v>43291</c:v>
                </c:pt>
                <c:pt idx="137">
                  <c:v>43292</c:v>
                </c:pt>
                <c:pt idx="138">
                  <c:v>43293</c:v>
                </c:pt>
                <c:pt idx="139">
                  <c:v>43294</c:v>
                </c:pt>
                <c:pt idx="140">
                  <c:v>43297</c:v>
                </c:pt>
                <c:pt idx="141">
                  <c:v>43298</c:v>
                </c:pt>
                <c:pt idx="142">
                  <c:v>43299</c:v>
                </c:pt>
                <c:pt idx="143">
                  <c:v>43300</c:v>
                </c:pt>
                <c:pt idx="144">
                  <c:v>43301</c:v>
                </c:pt>
                <c:pt idx="145">
                  <c:v>43304</c:v>
                </c:pt>
                <c:pt idx="146">
                  <c:v>43305</c:v>
                </c:pt>
                <c:pt idx="147">
                  <c:v>43306</c:v>
                </c:pt>
                <c:pt idx="148">
                  <c:v>43307</c:v>
                </c:pt>
                <c:pt idx="149">
                  <c:v>43308</c:v>
                </c:pt>
                <c:pt idx="150">
                  <c:v>43311</c:v>
                </c:pt>
                <c:pt idx="151">
                  <c:v>43312</c:v>
                </c:pt>
                <c:pt idx="152">
                  <c:v>43313</c:v>
                </c:pt>
                <c:pt idx="153">
                  <c:v>43314</c:v>
                </c:pt>
                <c:pt idx="154">
                  <c:v>43315</c:v>
                </c:pt>
                <c:pt idx="155">
                  <c:v>43318</c:v>
                </c:pt>
                <c:pt idx="156">
                  <c:v>43319</c:v>
                </c:pt>
                <c:pt idx="157">
                  <c:v>43320</c:v>
                </c:pt>
                <c:pt idx="158">
                  <c:v>43321</c:v>
                </c:pt>
                <c:pt idx="159">
                  <c:v>43322</c:v>
                </c:pt>
                <c:pt idx="160">
                  <c:v>43325</c:v>
                </c:pt>
                <c:pt idx="161">
                  <c:v>43326</c:v>
                </c:pt>
                <c:pt idx="162">
                  <c:v>43327</c:v>
                </c:pt>
                <c:pt idx="163">
                  <c:v>43328</c:v>
                </c:pt>
                <c:pt idx="164">
                  <c:v>43329</c:v>
                </c:pt>
                <c:pt idx="165">
                  <c:v>43332</c:v>
                </c:pt>
                <c:pt idx="166">
                  <c:v>43333</c:v>
                </c:pt>
                <c:pt idx="167">
                  <c:v>43334</c:v>
                </c:pt>
                <c:pt idx="168">
                  <c:v>43335</c:v>
                </c:pt>
                <c:pt idx="169">
                  <c:v>43336</c:v>
                </c:pt>
                <c:pt idx="170">
                  <c:v>43339</c:v>
                </c:pt>
                <c:pt idx="171">
                  <c:v>43340</c:v>
                </c:pt>
                <c:pt idx="172">
                  <c:v>43341</c:v>
                </c:pt>
                <c:pt idx="173">
                  <c:v>43342</c:v>
                </c:pt>
                <c:pt idx="174">
                  <c:v>43343</c:v>
                </c:pt>
                <c:pt idx="176">
                  <c:v>43347</c:v>
                </c:pt>
                <c:pt idx="177">
                  <c:v>43348</c:v>
                </c:pt>
                <c:pt idx="178">
                  <c:v>43349</c:v>
                </c:pt>
                <c:pt idx="179">
                  <c:v>43350</c:v>
                </c:pt>
                <c:pt idx="180">
                  <c:v>43353</c:v>
                </c:pt>
                <c:pt idx="181">
                  <c:v>43354</c:v>
                </c:pt>
                <c:pt idx="182">
                  <c:v>43355</c:v>
                </c:pt>
                <c:pt idx="183">
                  <c:v>43356</c:v>
                </c:pt>
                <c:pt idx="184">
                  <c:v>43357</c:v>
                </c:pt>
                <c:pt idx="185">
                  <c:v>43360</c:v>
                </c:pt>
                <c:pt idx="186">
                  <c:v>43361</c:v>
                </c:pt>
                <c:pt idx="187">
                  <c:v>43362</c:v>
                </c:pt>
                <c:pt idx="188">
                  <c:v>43363</c:v>
                </c:pt>
                <c:pt idx="189">
                  <c:v>43364</c:v>
                </c:pt>
                <c:pt idx="190">
                  <c:v>43367</c:v>
                </c:pt>
                <c:pt idx="191">
                  <c:v>43368</c:v>
                </c:pt>
                <c:pt idx="192">
                  <c:v>43369</c:v>
                </c:pt>
                <c:pt idx="193">
                  <c:v>43370</c:v>
                </c:pt>
                <c:pt idx="194">
                  <c:v>43371</c:v>
                </c:pt>
                <c:pt idx="195">
                  <c:v>43374</c:v>
                </c:pt>
                <c:pt idx="196">
                  <c:v>43375</c:v>
                </c:pt>
                <c:pt idx="197">
                  <c:v>43376</c:v>
                </c:pt>
                <c:pt idx="198">
                  <c:v>43377</c:v>
                </c:pt>
                <c:pt idx="199">
                  <c:v>43378</c:v>
                </c:pt>
                <c:pt idx="200">
                  <c:v>43381</c:v>
                </c:pt>
                <c:pt idx="201">
                  <c:v>43382</c:v>
                </c:pt>
                <c:pt idx="202">
                  <c:v>43383</c:v>
                </c:pt>
                <c:pt idx="203">
                  <c:v>43384</c:v>
                </c:pt>
                <c:pt idx="204">
                  <c:v>43385</c:v>
                </c:pt>
                <c:pt idx="205">
                  <c:v>43388</c:v>
                </c:pt>
                <c:pt idx="206">
                  <c:v>43389</c:v>
                </c:pt>
                <c:pt idx="207">
                  <c:v>43390</c:v>
                </c:pt>
                <c:pt idx="208">
                  <c:v>43391</c:v>
                </c:pt>
                <c:pt idx="209">
                  <c:v>43392</c:v>
                </c:pt>
                <c:pt idx="211">
                  <c:v>43396</c:v>
                </c:pt>
                <c:pt idx="212">
                  <c:v>43397</c:v>
                </c:pt>
                <c:pt idx="213">
                  <c:v>43398</c:v>
                </c:pt>
                <c:pt idx="214">
                  <c:v>43399</c:v>
                </c:pt>
                <c:pt idx="215">
                  <c:v>43402</c:v>
                </c:pt>
                <c:pt idx="216">
                  <c:v>43403</c:v>
                </c:pt>
                <c:pt idx="217">
                  <c:v>43404</c:v>
                </c:pt>
                <c:pt idx="218">
                  <c:v>43405</c:v>
                </c:pt>
                <c:pt idx="219">
                  <c:v>43406</c:v>
                </c:pt>
                <c:pt idx="220">
                  <c:v>43409</c:v>
                </c:pt>
                <c:pt idx="221">
                  <c:v>43410</c:v>
                </c:pt>
                <c:pt idx="222">
                  <c:v>43411</c:v>
                </c:pt>
                <c:pt idx="223">
                  <c:v>43412</c:v>
                </c:pt>
                <c:pt idx="224">
                  <c:v>43413</c:v>
                </c:pt>
                <c:pt idx="225">
                  <c:v>43416</c:v>
                </c:pt>
                <c:pt idx="226">
                  <c:v>43417</c:v>
                </c:pt>
                <c:pt idx="227">
                  <c:v>43418</c:v>
                </c:pt>
                <c:pt idx="228">
                  <c:v>43419</c:v>
                </c:pt>
                <c:pt idx="229">
                  <c:v>43420</c:v>
                </c:pt>
                <c:pt idx="230">
                  <c:v>43423</c:v>
                </c:pt>
                <c:pt idx="231">
                  <c:v>43424</c:v>
                </c:pt>
                <c:pt idx="232">
                  <c:v>43425</c:v>
                </c:pt>
                <c:pt idx="233">
                  <c:v>43427</c:v>
                </c:pt>
                <c:pt idx="234">
                  <c:v>43430</c:v>
                </c:pt>
                <c:pt idx="235">
                  <c:v>43431</c:v>
                </c:pt>
                <c:pt idx="236">
                  <c:v>43432</c:v>
                </c:pt>
                <c:pt idx="237">
                  <c:v>43433</c:v>
                </c:pt>
                <c:pt idx="238">
                  <c:v>43434</c:v>
                </c:pt>
                <c:pt idx="239">
                  <c:v>43437</c:v>
                </c:pt>
                <c:pt idx="240">
                  <c:v>43438</c:v>
                </c:pt>
                <c:pt idx="241">
                  <c:v>43439</c:v>
                </c:pt>
                <c:pt idx="242">
                  <c:v>43440</c:v>
                </c:pt>
                <c:pt idx="243">
                  <c:v>43441</c:v>
                </c:pt>
                <c:pt idx="244">
                  <c:v>43444</c:v>
                </c:pt>
                <c:pt idx="245">
                  <c:v>43445</c:v>
                </c:pt>
                <c:pt idx="246">
                  <c:v>43446</c:v>
                </c:pt>
                <c:pt idx="247">
                  <c:v>43447</c:v>
                </c:pt>
                <c:pt idx="248">
                  <c:v>43448</c:v>
                </c:pt>
                <c:pt idx="249">
                  <c:v>43451</c:v>
                </c:pt>
                <c:pt idx="250">
                  <c:v>43452</c:v>
                </c:pt>
                <c:pt idx="251">
                  <c:v>43453</c:v>
                </c:pt>
                <c:pt idx="252">
                  <c:v>43454</c:v>
                </c:pt>
                <c:pt idx="253">
                  <c:v>43455</c:v>
                </c:pt>
                <c:pt idx="254">
                  <c:v>43458</c:v>
                </c:pt>
                <c:pt idx="255">
                  <c:v>43459</c:v>
                </c:pt>
                <c:pt idx="256">
                  <c:v>43460</c:v>
                </c:pt>
                <c:pt idx="257">
                  <c:v>43461</c:v>
                </c:pt>
                <c:pt idx="258">
                  <c:v>43462</c:v>
                </c:pt>
                <c:pt idx="259">
                  <c:v>43465</c:v>
                </c:pt>
                <c:pt idx="260">
                  <c:v>43467</c:v>
                </c:pt>
                <c:pt idx="261">
                  <c:v>43468</c:v>
                </c:pt>
                <c:pt idx="262">
                  <c:v>43469</c:v>
                </c:pt>
                <c:pt idx="263">
                  <c:v>43472</c:v>
                </c:pt>
                <c:pt idx="264">
                  <c:v>43473</c:v>
                </c:pt>
                <c:pt idx="265">
                  <c:v>43474</c:v>
                </c:pt>
                <c:pt idx="266">
                  <c:v>43475</c:v>
                </c:pt>
                <c:pt idx="267">
                  <c:v>43476</c:v>
                </c:pt>
                <c:pt idx="268">
                  <c:v>43479</c:v>
                </c:pt>
                <c:pt idx="269">
                  <c:v>43480</c:v>
                </c:pt>
                <c:pt idx="270">
                  <c:v>43481</c:v>
                </c:pt>
                <c:pt idx="271">
                  <c:v>43482</c:v>
                </c:pt>
                <c:pt idx="272">
                  <c:v>43483</c:v>
                </c:pt>
                <c:pt idx="273">
                  <c:v>43486</c:v>
                </c:pt>
                <c:pt idx="274">
                  <c:v>43487</c:v>
                </c:pt>
                <c:pt idx="275">
                  <c:v>43488</c:v>
                </c:pt>
                <c:pt idx="276">
                  <c:v>43489</c:v>
                </c:pt>
                <c:pt idx="277">
                  <c:v>43490</c:v>
                </c:pt>
                <c:pt idx="278">
                  <c:v>43493</c:v>
                </c:pt>
                <c:pt idx="279">
                  <c:v>43494</c:v>
                </c:pt>
                <c:pt idx="280">
                  <c:v>43495</c:v>
                </c:pt>
                <c:pt idx="281">
                  <c:v>43496</c:v>
                </c:pt>
                <c:pt idx="282">
                  <c:v>43497</c:v>
                </c:pt>
                <c:pt idx="283">
                  <c:v>43500</c:v>
                </c:pt>
                <c:pt idx="284">
                  <c:v>43501</c:v>
                </c:pt>
                <c:pt idx="285">
                  <c:v>43502</c:v>
                </c:pt>
                <c:pt idx="286">
                  <c:v>43503</c:v>
                </c:pt>
                <c:pt idx="287">
                  <c:v>43504</c:v>
                </c:pt>
                <c:pt idx="288">
                  <c:v>43507</c:v>
                </c:pt>
                <c:pt idx="289">
                  <c:v>43508</c:v>
                </c:pt>
                <c:pt idx="290">
                  <c:v>43509</c:v>
                </c:pt>
                <c:pt idx="291">
                  <c:v>43510</c:v>
                </c:pt>
                <c:pt idx="292">
                  <c:v>43511</c:v>
                </c:pt>
                <c:pt idx="293">
                  <c:v>43514</c:v>
                </c:pt>
                <c:pt idx="294">
                  <c:v>43515</c:v>
                </c:pt>
                <c:pt idx="295">
                  <c:v>43516</c:v>
                </c:pt>
                <c:pt idx="296">
                  <c:v>43517</c:v>
                </c:pt>
                <c:pt idx="297">
                  <c:v>43518</c:v>
                </c:pt>
                <c:pt idx="298">
                  <c:v>43521</c:v>
                </c:pt>
                <c:pt idx="299">
                  <c:v>43522</c:v>
                </c:pt>
                <c:pt idx="300">
                  <c:v>43523</c:v>
                </c:pt>
                <c:pt idx="301">
                  <c:v>43524</c:v>
                </c:pt>
                <c:pt idx="302">
                  <c:v>43525</c:v>
                </c:pt>
                <c:pt idx="303">
                  <c:v>43528</c:v>
                </c:pt>
                <c:pt idx="304">
                  <c:v>43529</c:v>
                </c:pt>
                <c:pt idx="305">
                  <c:v>43530</c:v>
                </c:pt>
                <c:pt idx="306">
                  <c:v>43531</c:v>
                </c:pt>
                <c:pt idx="307">
                  <c:v>43532</c:v>
                </c:pt>
                <c:pt idx="308">
                  <c:v>43535</c:v>
                </c:pt>
                <c:pt idx="309">
                  <c:v>43536</c:v>
                </c:pt>
                <c:pt idx="310">
                  <c:v>43537</c:v>
                </c:pt>
                <c:pt idx="311">
                  <c:v>43538</c:v>
                </c:pt>
                <c:pt idx="312">
                  <c:v>43539</c:v>
                </c:pt>
                <c:pt idx="313">
                  <c:v>43542</c:v>
                </c:pt>
                <c:pt idx="314">
                  <c:v>43543</c:v>
                </c:pt>
                <c:pt idx="315">
                  <c:v>43544</c:v>
                </c:pt>
                <c:pt idx="316">
                  <c:v>43545</c:v>
                </c:pt>
                <c:pt idx="317">
                  <c:v>43546</c:v>
                </c:pt>
                <c:pt idx="318">
                  <c:v>43549</c:v>
                </c:pt>
                <c:pt idx="319">
                  <c:v>43551</c:v>
                </c:pt>
                <c:pt idx="320">
                  <c:v>43552</c:v>
                </c:pt>
                <c:pt idx="321">
                  <c:v>43553</c:v>
                </c:pt>
              </c:numCache>
            </c:numRef>
          </c:cat>
          <c:val>
            <c:numRef>
              <c:f>'Figure 1.16.'!$V$5:$V$326</c:f>
              <c:numCache>
                <c:formatCode>0.00</c:formatCode>
                <c:ptCount val="322"/>
                <c:pt idx="0">
                  <c:v>100</c:v>
                </c:pt>
                <c:pt idx="1">
                  <c:v>95.510204081632651</c:v>
                </c:pt>
                <c:pt idx="2">
                  <c:v>93.469387755102034</c:v>
                </c:pt>
                <c:pt idx="3">
                  <c:v>92.65306122448979</c:v>
                </c:pt>
                <c:pt idx="4">
                  <c:v>90.612244897959187</c:v>
                </c:pt>
                <c:pt idx="5">
                  <c:v>90.612244897959187</c:v>
                </c:pt>
                <c:pt idx="6">
                  <c:v>88.979591836734699</c:v>
                </c:pt>
                <c:pt idx="7">
                  <c:v>91.020408163265316</c:v>
                </c:pt>
                <c:pt idx="8">
                  <c:v>91.428571428571431</c:v>
                </c:pt>
                <c:pt idx="9">
                  <c:v>92.244897959183675</c:v>
                </c:pt>
                <c:pt idx="10">
                  <c:v>97.551020408163268</c:v>
                </c:pt>
                <c:pt idx="11">
                  <c:v>93.469387755102034</c:v>
                </c:pt>
                <c:pt idx="12">
                  <c:v>92.65306122448979</c:v>
                </c:pt>
                <c:pt idx="13">
                  <c:v>93.469387755102034</c:v>
                </c:pt>
                <c:pt idx="14">
                  <c:v>93.877551020408163</c:v>
                </c:pt>
                <c:pt idx="15">
                  <c:v>95.102040816326522</c:v>
                </c:pt>
                <c:pt idx="16">
                  <c:v>95.918367346938766</c:v>
                </c:pt>
                <c:pt idx="17">
                  <c:v>93.061224489795919</c:v>
                </c:pt>
                <c:pt idx="18">
                  <c:v>92.244897959183675</c:v>
                </c:pt>
                <c:pt idx="19">
                  <c:v>91.020408163265316</c:v>
                </c:pt>
                <c:pt idx="20">
                  <c:v>90.612244897959187</c:v>
                </c:pt>
                <c:pt idx="21">
                  <c:v>91.428571428571431</c:v>
                </c:pt>
                <c:pt idx="22">
                  <c:v>93.061224489795919</c:v>
                </c:pt>
                <c:pt idx="23">
                  <c:v>91.83673469387756</c:v>
                </c:pt>
                <c:pt idx="24">
                  <c:v>93.061224489795919</c:v>
                </c:pt>
                <c:pt idx="25">
                  <c:v>97.959183673469383</c:v>
                </c:pt>
                <c:pt idx="26">
                  <c:v>98.367346938775512</c:v>
                </c:pt>
                <c:pt idx="27">
                  <c:v>102.85714285714285</c:v>
                </c:pt>
                <c:pt idx="28">
                  <c:v>103.26530612244898</c:v>
                </c:pt>
                <c:pt idx="29">
                  <c:v>101.22448979591836</c:v>
                </c:pt>
                <c:pt idx="30">
                  <c:v>100</c:v>
                </c:pt>
                <c:pt idx="31">
                  <c:v>100.81632653061226</c:v>
                </c:pt>
                <c:pt idx="32">
                  <c:v>101.63265306122449</c:v>
                </c:pt>
                <c:pt idx="33">
                  <c:v>94.693877551020407</c:v>
                </c:pt>
                <c:pt idx="34">
                  <c:v>93.061224489795919</c:v>
                </c:pt>
                <c:pt idx="36">
                  <c:v>96.326530612244895</c:v>
                </c:pt>
                <c:pt idx="37">
                  <c:v>95.918367346938766</c:v>
                </c:pt>
                <c:pt idx="38">
                  <c:v>96.326530612244895</c:v>
                </c:pt>
                <c:pt idx="39">
                  <c:v>96.326530612244895</c:v>
                </c:pt>
                <c:pt idx="40">
                  <c:v>93.469387755102034</c:v>
                </c:pt>
                <c:pt idx="41">
                  <c:v>94.285714285714278</c:v>
                </c:pt>
                <c:pt idx="42">
                  <c:v>96.734693877551024</c:v>
                </c:pt>
                <c:pt idx="43">
                  <c:v>99.183673469387756</c:v>
                </c:pt>
                <c:pt idx="44">
                  <c:v>97.551020408163268</c:v>
                </c:pt>
                <c:pt idx="45">
                  <c:v>97.142857142857139</c:v>
                </c:pt>
                <c:pt idx="46">
                  <c:v>97.142857142857139</c:v>
                </c:pt>
                <c:pt idx="47">
                  <c:v>97.551020408163268</c:v>
                </c:pt>
                <c:pt idx="48">
                  <c:v>98.775510204081627</c:v>
                </c:pt>
                <c:pt idx="49">
                  <c:v>95.918367346938766</c:v>
                </c:pt>
                <c:pt idx="50">
                  <c:v>96.326530612244895</c:v>
                </c:pt>
                <c:pt idx="51">
                  <c:v>99.591836734693871</c:v>
                </c:pt>
                <c:pt idx="52">
                  <c:v>100</c:v>
                </c:pt>
                <c:pt idx="53">
                  <c:v>101.63265306122449</c:v>
                </c:pt>
                <c:pt idx="54">
                  <c:v>100.81632653061226</c:v>
                </c:pt>
                <c:pt idx="55">
                  <c:v>102.44897959183675</c:v>
                </c:pt>
                <c:pt idx="56">
                  <c:v>100.81632653061226</c:v>
                </c:pt>
                <c:pt idx="57">
                  <c:v>100.81632653061226</c:v>
                </c:pt>
                <c:pt idx="58">
                  <c:v>102.85714285714285</c:v>
                </c:pt>
                <c:pt idx="59">
                  <c:v>103.26530612244898</c:v>
                </c:pt>
                <c:pt idx="60">
                  <c:v>100.40816326530613</c:v>
                </c:pt>
                <c:pt idx="61">
                  <c:v>102.44897959183675</c:v>
                </c:pt>
                <c:pt idx="62">
                  <c:v>102.44897959183675</c:v>
                </c:pt>
                <c:pt idx="63">
                  <c:v>100.40816326530613</c:v>
                </c:pt>
                <c:pt idx="66">
                  <c:v>99.591836734693871</c:v>
                </c:pt>
                <c:pt idx="67">
                  <c:v>98.367346938775512</c:v>
                </c:pt>
                <c:pt idx="68">
                  <c:v>97.551020408163268</c:v>
                </c:pt>
                <c:pt idx="69">
                  <c:v>100.81632653061226</c:v>
                </c:pt>
                <c:pt idx="70">
                  <c:v>101.22448979591836</c:v>
                </c:pt>
                <c:pt idx="71">
                  <c:v>100.40816326530613</c:v>
                </c:pt>
                <c:pt idx="72">
                  <c:v>101.22448979591836</c:v>
                </c:pt>
                <c:pt idx="73">
                  <c:v>100</c:v>
                </c:pt>
                <c:pt idx="74">
                  <c:v>100.40816326530613</c:v>
                </c:pt>
                <c:pt idx="75">
                  <c:v>100.81632653061226</c:v>
                </c:pt>
                <c:pt idx="76">
                  <c:v>100.40816326530613</c:v>
                </c:pt>
                <c:pt idx="77">
                  <c:v>98.775510204081627</c:v>
                </c:pt>
                <c:pt idx="78">
                  <c:v>100</c:v>
                </c:pt>
                <c:pt idx="79">
                  <c:v>98.775510204081627</c:v>
                </c:pt>
                <c:pt idx="80">
                  <c:v>99.183673469387756</c:v>
                </c:pt>
                <c:pt idx="81">
                  <c:v>98.775510204081627</c:v>
                </c:pt>
                <c:pt idx="82">
                  <c:v>100</c:v>
                </c:pt>
                <c:pt idx="83">
                  <c:v>99.183673469387756</c:v>
                </c:pt>
                <c:pt idx="84">
                  <c:v>102.04081632653062</c:v>
                </c:pt>
                <c:pt idx="85">
                  <c:v>101.63265306122449</c:v>
                </c:pt>
                <c:pt idx="86">
                  <c:v>103.26530612244898</c:v>
                </c:pt>
                <c:pt idx="87">
                  <c:v>104.48979591836735</c:v>
                </c:pt>
                <c:pt idx="88">
                  <c:v>108.97959183673468</c:v>
                </c:pt>
                <c:pt idx="89">
                  <c:v>106.12244897959184</c:v>
                </c:pt>
                <c:pt idx="90">
                  <c:v>107.75510204081633</c:v>
                </c:pt>
                <c:pt idx="91">
                  <c:v>110.20408163265304</c:v>
                </c:pt>
                <c:pt idx="92">
                  <c:v>108.16326530612245</c:v>
                </c:pt>
                <c:pt idx="93">
                  <c:v>103.26530612244898</c:v>
                </c:pt>
                <c:pt idx="94">
                  <c:v>102.44897959183675</c:v>
                </c:pt>
                <c:pt idx="95">
                  <c:v>103.26530612244898</c:v>
                </c:pt>
                <c:pt idx="96">
                  <c:v>106.12244897959184</c:v>
                </c:pt>
                <c:pt idx="97">
                  <c:v>104.48979591836735</c:v>
                </c:pt>
                <c:pt idx="98">
                  <c:v>106.53061224489795</c:v>
                </c:pt>
                <c:pt idx="99">
                  <c:v>111.83673469387756</c:v>
                </c:pt>
                <c:pt idx="101">
                  <c:v>108.57142857142857</c:v>
                </c:pt>
                <c:pt idx="102">
                  <c:v>108.97959183673468</c:v>
                </c:pt>
                <c:pt idx="103">
                  <c:v>110.20408163265304</c:v>
                </c:pt>
                <c:pt idx="104">
                  <c:v>110.61224489795917</c:v>
                </c:pt>
                <c:pt idx="106">
                  <c:v>120.81632653061224</c:v>
                </c:pt>
                <c:pt idx="107">
                  <c:v>120.40816326530613</c:v>
                </c:pt>
                <c:pt idx="108">
                  <c:v>124.48979591836735</c:v>
                </c:pt>
                <c:pt idx="109">
                  <c:v>125.71428571428571</c:v>
                </c:pt>
                <c:pt idx="110">
                  <c:v>122.0408163265306</c:v>
                </c:pt>
                <c:pt idx="111">
                  <c:v>124.89795918367348</c:v>
                </c:pt>
                <c:pt idx="112">
                  <c:v>127.75510204081633</c:v>
                </c:pt>
                <c:pt idx="113">
                  <c:v>134.28571428571428</c:v>
                </c:pt>
                <c:pt idx="114">
                  <c:v>131.83673469387756</c:v>
                </c:pt>
                <c:pt idx="115">
                  <c:v>135.10204081632654</c:v>
                </c:pt>
                <c:pt idx="116">
                  <c:v>134.69387755102039</c:v>
                </c:pt>
                <c:pt idx="117">
                  <c:v>135.91836734693879</c:v>
                </c:pt>
                <c:pt idx="118">
                  <c:v>137.14285714285714</c:v>
                </c:pt>
                <c:pt idx="119">
                  <c:v>138.36734693877551</c:v>
                </c:pt>
                <c:pt idx="120">
                  <c:v>140.81632653061226</c:v>
                </c:pt>
                <c:pt idx="121">
                  <c:v>140.81632653061226</c:v>
                </c:pt>
                <c:pt idx="122">
                  <c:v>135.91836734693879</c:v>
                </c:pt>
                <c:pt idx="123">
                  <c:v>133.0612244897959</c:v>
                </c:pt>
                <c:pt idx="124">
                  <c:v>130.20408163265307</c:v>
                </c:pt>
                <c:pt idx="125">
                  <c:v>131.42857142857142</c:v>
                </c:pt>
                <c:pt idx="126">
                  <c:v>131.0204081632653</c:v>
                </c:pt>
                <c:pt idx="127">
                  <c:v>135.10204081632654</c:v>
                </c:pt>
                <c:pt idx="128">
                  <c:v>134.69387755102039</c:v>
                </c:pt>
                <c:pt idx="129">
                  <c:v>134.69387755102039</c:v>
                </c:pt>
                <c:pt idx="130">
                  <c:v>137.14285714285714</c:v>
                </c:pt>
                <c:pt idx="131">
                  <c:v>135.91836734693879</c:v>
                </c:pt>
                <c:pt idx="132">
                  <c:v>133.0612244897959</c:v>
                </c:pt>
                <c:pt idx="133">
                  <c:v>131.42857142857142</c:v>
                </c:pt>
                <c:pt idx="134">
                  <c:v>127.75510204081633</c:v>
                </c:pt>
                <c:pt idx="135">
                  <c:v>124.48979591836735</c:v>
                </c:pt>
                <c:pt idx="136">
                  <c:v>122.85714285714286</c:v>
                </c:pt>
                <c:pt idx="137">
                  <c:v>124.08163265306122</c:v>
                </c:pt>
                <c:pt idx="138">
                  <c:v>122.44897959183673</c:v>
                </c:pt>
                <c:pt idx="139">
                  <c:v>122.44897959183673</c:v>
                </c:pt>
                <c:pt idx="140">
                  <c:v>121.63265306122449</c:v>
                </c:pt>
                <c:pt idx="141">
                  <c:v>121.63265306122449</c:v>
                </c:pt>
                <c:pt idx="142">
                  <c:v>120</c:v>
                </c:pt>
                <c:pt idx="143">
                  <c:v>122.85714285714286</c:v>
                </c:pt>
                <c:pt idx="144">
                  <c:v>115.51020408163266</c:v>
                </c:pt>
                <c:pt idx="145">
                  <c:v>114.28571428571428</c:v>
                </c:pt>
                <c:pt idx="146">
                  <c:v>113.46938775510205</c:v>
                </c:pt>
                <c:pt idx="147">
                  <c:v>110.20408163265304</c:v>
                </c:pt>
                <c:pt idx="148">
                  <c:v>108.57142857142857</c:v>
                </c:pt>
                <c:pt idx="149">
                  <c:v>108.97959183673468</c:v>
                </c:pt>
                <c:pt idx="150">
                  <c:v>108.97959183673468</c:v>
                </c:pt>
                <c:pt idx="151">
                  <c:v>111.0204081632653</c:v>
                </c:pt>
                <c:pt idx="152">
                  <c:v>111.0204081632653</c:v>
                </c:pt>
                <c:pt idx="153">
                  <c:v>111.83673469387756</c:v>
                </c:pt>
                <c:pt idx="154">
                  <c:v>111.0204081632653</c:v>
                </c:pt>
                <c:pt idx="155">
                  <c:v>107.75510204081633</c:v>
                </c:pt>
                <c:pt idx="156">
                  <c:v>112.24489795918366</c:v>
                </c:pt>
                <c:pt idx="157">
                  <c:v>111.0204081632653</c:v>
                </c:pt>
                <c:pt idx="158">
                  <c:v>114.28571428571428</c:v>
                </c:pt>
                <c:pt idx="159">
                  <c:v>122.44897959183673</c:v>
                </c:pt>
                <c:pt idx="160">
                  <c:v>124.08163265306122</c:v>
                </c:pt>
                <c:pt idx="161">
                  <c:v>121.63265306122449</c:v>
                </c:pt>
                <c:pt idx="162">
                  <c:v>125.71428571428571</c:v>
                </c:pt>
                <c:pt idx="163">
                  <c:v>124.48979591836735</c:v>
                </c:pt>
                <c:pt idx="164">
                  <c:v>125.30612244897958</c:v>
                </c:pt>
                <c:pt idx="165">
                  <c:v>127.3469387755102</c:v>
                </c:pt>
                <c:pt idx="166">
                  <c:v>127.75510204081633</c:v>
                </c:pt>
                <c:pt idx="167">
                  <c:v>131.0204081632653</c:v>
                </c:pt>
                <c:pt idx="168">
                  <c:v>135.91836734693879</c:v>
                </c:pt>
                <c:pt idx="169">
                  <c:v>135.91836734693879</c:v>
                </c:pt>
                <c:pt idx="170">
                  <c:v>135.51020408163265</c:v>
                </c:pt>
                <c:pt idx="171">
                  <c:v>135.51020408163265</c:v>
                </c:pt>
                <c:pt idx="172">
                  <c:v>138.36734693877551</c:v>
                </c:pt>
                <c:pt idx="173">
                  <c:v>141.22448979591837</c:v>
                </c:pt>
                <c:pt idx="174">
                  <c:v>140.81632653061226</c:v>
                </c:pt>
                <c:pt idx="176">
                  <c:v>143.26530612244898</c:v>
                </c:pt>
                <c:pt idx="177">
                  <c:v>139.59183673469389</c:v>
                </c:pt>
                <c:pt idx="178">
                  <c:v>137.55102040816328</c:v>
                </c:pt>
                <c:pt idx="179">
                  <c:v>133.0612244897959</c:v>
                </c:pt>
                <c:pt idx="180">
                  <c:v>135.91836734693879</c:v>
                </c:pt>
                <c:pt idx="181">
                  <c:v>137.55102040816328</c:v>
                </c:pt>
                <c:pt idx="182">
                  <c:v>136.32653061224488</c:v>
                </c:pt>
                <c:pt idx="183">
                  <c:v>137.55102040816328</c:v>
                </c:pt>
                <c:pt idx="184">
                  <c:v>137.55102040816328</c:v>
                </c:pt>
                <c:pt idx="185">
                  <c:v>137.55102040816328</c:v>
                </c:pt>
                <c:pt idx="186">
                  <c:v>136.73469387755102</c:v>
                </c:pt>
                <c:pt idx="187">
                  <c:v>133.87755102040816</c:v>
                </c:pt>
                <c:pt idx="188">
                  <c:v>126.12244897959184</c:v>
                </c:pt>
                <c:pt idx="189">
                  <c:v>117.14285714285715</c:v>
                </c:pt>
                <c:pt idx="190">
                  <c:v>119.59183673469387</c:v>
                </c:pt>
                <c:pt idx="191">
                  <c:v>120.40816326530613</c:v>
                </c:pt>
                <c:pt idx="192">
                  <c:v>120</c:v>
                </c:pt>
                <c:pt idx="193">
                  <c:v>118.77551020408164</c:v>
                </c:pt>
                <c:pt idx="194">
                  <c:v>119.59183673469387</c:v>
                </c:pt>
                <c:pt idx="195">
                  <c:v>120.81632653061224</c:v>
                </c:pt>
                <c:pt idx="196">
                  <c:v>116.32653061224489</c:v>
                </c:pt>
                <c:pt idx="197">
                  <c:v>111.42857142857143</c:v>
                </c:pt>
                <c:pt idx="198">
                  <c:v>113.46938775510205</c:v>
                </c:pt>
                <c:pt idx="199">
                  <c:v>111.0204081632653</c:v>
                </c:pt>
                <c:pt idx="201">
                  <c:v>106.12244897959184</c:v>
                </c:pt>
                <c:pt idx="202">
                  <c:v>109.38775510204081</c:v>
                </c:pt>
                <c:pt idx="203">
                  <c:v>111.0204081632653</c:v>
                </c:pt>
                <c:pt idx="204">
                  <c:v>108.57142857142857</c:v>
                </c:pt>
                <c:pt idx="205">
                  <c:v>106.53061224489795</c:v>
                </c:pt>
                <c:pt idx="206">
                  <c:v>103.67346938775511</c:v>
                </c:pt>
                <c:pt idx="207">
                  <c:v>104.08163265306123</c:v>
                </c:pt>
                <c:pt idx="208">
                  <c:v>107.75510204081633</c:v>
                </c:pt>
                <c:pt idx="209">
                  <c:v>107.34693877551021</c:v>
                </c:pt>
                <c:pt idx="210">
                  <c:v>106.53061224489795</c:v>
                </c:pt>
                <c:pt idx="211">
                  <c:v>106.12244897959184</c:v>
                </c:pt>
                <c:pt idx="212">
                  <c:v>110.61224489795917</c:v>
                </c:pt>
                <c:pt idx="213">
                  <c:v>108.97959183673468</c:v>
                </c:pt>
                <c:pt idx="214">
                  <c:v>108.97959183673468</c:v>
                </c:pt>
                <c:pt idx="215">
                  <c:v>110.20408163265304</c:v>
                </c:pt>
                <c:pt idx="216">
                  <c:v>106.93877551020408</c:v>
                </c:pt>
                <c:pt idx="217">
                  <c:v>106.53061224489795</c:v>
                </c:pt>
                <c:pt idx="218">
                  <c:v>104.48979591836735</c:v>
                </c:pt>
                <c:pt idx="219">
                  <c:v>101.63265306122449</c:v>
                </c:pt>
                <c:pt idx="220">
                  <c:v>100.81632653061226</c:v>
                </c:pt>
                <c:pt idx="221">
                  <c:v>106.93877551020408</c:v>
                </c:pt>
                <c:pt idx="222">
                  <c:v>106.53061224489795</c:v>
                </c:pt>
                <c:pt idx="223">
                  <c:v>103.26530612244898</c:v>
                </c:pt>
                <c:pt idx="224">
                  <c:v>104.48979591836735</c:v>
                </c:pt>
                <c:pt idx="225">
                  <c:v>106.12244897959184</c:v>
                </c:pt>
                <c:pt idx="226">
                  <c:v>107.34693877551021</c:v>
                </c:pt>
                <c:pt idx="227">
                  <c:v>107.75510204081633</c:v>
                </c:pt>
                <c:pt idx="228">
                  <c:v>106.93877551020408</c:v>
                </c:pt>
                <c:pt idx="229">
                  <c:v>108.16326530612245</c:v>
                </c:pt>
                <c:pt idx="230">
                  <c:v>108.97959183673468</c:v>
                </c:pt>
                <c:pt idx="231">
                  <c:v>111.42857142857143</c:v>
                </c:pt>
                <c:pt idx="232">
                  <c:v>111.42857142857143</c:v>
                </c:pt>
                <c:pt idx="233">
                  <c:v>111.83673469387756</c:v>
                </c:pt>
                <c:pt idx="234">
                  <c:v>113.46938775510205</c:v>
                </c:pt>
                <c:pt idx="235">
                  <c:v>114.69387755102041</c:v>
                </c:pt>
                <c:pt idx="236">
                  <c:v>112.24489795918366</c:v>
                </c:pt>
                <c:pt idx="237">
                  <c:v>112.24489795918366</c:v>
                </c:pt>
                <c:pt idx="238">
                  <c:v>111.42857142857143</c:v>
                </c:pt>
                <c:pt idx="239">
                  <c:v>110.61224489795917</c:v>
                </c:pt>
                <c:pt idx="240">
                  <c:v>112.24489795918366</c:v>
                </c:pt>
                <c:pt idx="241">
                  <c:v>111.83673469387756</c:v>
                </c:pt>
                <c:pt idx="242">
                  <c:v>112.24489795918366</c:v>
                </c:pt>
                <c:pt idx="243">
                  <c:v>111.42857142857143</c:v>
                </c:pt>
                <c:pt idx="244">
                  <c:v>112.65306122448979</c:v>
                </c:pt>
                <c:pt idx="245">
                  <c:v>109.79591836734694</c:v>
                </c:pt>
                <c:pt idx="246">
                  <c:v>106.93877551020408</c:v>
                </c:pt>
                <c:pt idx="247">
                  <c:v>105.30612244897959</c:v>
                </c:pt>
                <c:pt idx="248">
                  <c:v>106.12244897959184</c:v>
                </c:pt>
                <c:pt idx="249">
                  <c:v>105.71428571428572</c:v>
                </c:pt>
                <c:pt idx="250">
                  <c:v>108.16326530612245</c:v>
                </c:pt>
                <c:pt idx="251">
                  <c:v>109.79591836734694</c:v>
                </c:pt>
                <c:pt idx="252">
                  <c:v>110.20408163265304</c:v>
                </c:pt>
                <c:pt idx="253">
                  <c:v>111.0204081632653</c:v>
                </c:pt>
                <c:pt idx="254">
                  <c:v>113.46938775510205</c:v>
                </c:pt>
                <c:pt idx="255">
                  <c:v>112.65306122448979</c:v>
                </c:pt>
                <c:pt idx="256">
                  <c:v>109.79591836734694</c:v>
                </c:pt>
                <c:pt idx="257">
                  <c:v>110.20408163265304</c:v>
                </c:pt>
                <c:pt idx="258">
                  <c:v>111.83673469387756</c:v>
                </c:pt>
                <c:pt idx="259">
                  <c:v>112.65306122448979</c:v>
                </c:pt>
                <c:pt idx="260">
                  <c:v>113.46938775510205</c:v>
                </c:pt>
                <c:pt idx="261">
                  <c:v>113.46938775510205</c:v>
                </c:pt>
                <c:pt idx="262">
                  <c:v>107.75510204081633</c:v>
                </c:pt>
                <c:pt idx="263">
                  <c:v>104.48979591836735</c:v>
                </c:pt>
                <c:pt idx="264">
                  <c:v>103.26530612244898</c:v>
                </c:pt>
                <c:pt idx="265">
                  <c:v>104.08163265306123</c:v>
                </c:pt>
                <c:pt idx="266">
                  <c:v>104.08163265306123</c:v>
                </c:pt>
                <c:pt idx="267">
                  <c:v>105.71428571428572</c:v>
                </c:pt>
                <c:pt idx="268">
                  <c:v>105.30612244897959</c:v>
                </c:pt>
                <c:pt idx="269">
                  <c:v>104.89795918367346</c:v>
                </c:pt>
                <c:pt idx="270">
                  <c:v>104.48979591836735</c:v>
                </c:pt>
                <c:pt idx="271">
                  <c:v>103.67346938775511</c:v>
                </c:pt>
                <c:pt idx="272">
                  <c:v>100</c:v>
                </c:pt>
                <c:pt idx="273">
                  <c:v>100.40816326530613</c:v>
                </c:pt>
                <c:pt idx="274">
                  <c:v>102.44897959183675</c:v>
                </c:pt>
                <c:pt idx="275">
                  <c:v>101.22448979591836</c:v>
                </c:pt>
                <c:pt idx="276">
                  <c:v>100.81632653061226</c:v>
                </c:pt>
                <c:pt idx="277">
                  <c:v>97.551020408163268</c:v>
                </c:pt>
                <c:pt idx="278">
                  <c:v>98.367346938775512</c:v>
                </c:pt>
                <c:pt idx="279">
                  <c:v>100</c:v>
                </c:pt>
                <c:pt idx="280">
                  <c:v>98.775510204081627</c:v>
                </c:pt>
                <c:pt idx="281">
                  <c:v>97.142857142857139</c:v>
                </c:pt>
                <c:pt idx="282">
                  <c:v>97.142857142857139</c:v>
                </c:pt>
                <c:pt idx="283">
                  <c:v>96.326530612244895</c:v>
                </c:pt>
                <c:pt idx="284">
                  <c:v>95.510204081632651</c:v>
                </c:pt>
                <c:pt idx="285">
                  <c:v>88.571428571428569</c:v>
                </c:pt>
                <c:pt idx="286">
                  <c:v>93.877551020408163</c:v>
                </c:pt>
                <c:pt idx="287">
                  <c:v>101.63265306122449</c:v>
                </c:pt>
                <c:pt idx="288">
                  <c:v>102.04081632653062</c:v>
                </c:pt>
                <c:pt idx="289">
                  <c:v>99.183673469387756</c:v>
                </c:pt>
                <c:pt idx="290">
                  <c:v>99.183673469387756</c:v>
                </c:pt>
                <c:pt idx="291">
                  <c:v>98.775510204081627</c:v>
                </c:pt>
                <c:pt idx="292">
                  <c:v>97.959183673469383</c:v>
                </c:pt>
                <c:pt idx="294">
                  <c:v>99.183673469387756</c:v>
                </c:pt>
                <c:pt idx="295">
                  <c:v>99.183673469387756</c:v>
                </c:pt>
                <c:pt idx="296">
                  <c:v>100</c:v>
                </c:pt>
                <c:pt idx="297">
                  <c:v>99.183673469387756</c:v>
                </c:pt>
                <c:pt idx="298">
                  <c:v>98.367346938775512</c:v>
                </c:pt>
                <c:pt idx="299">
                  <c:v>98.367346938775512</c:v>
                </c:pt>
                <c:pt idx="300">
                  <c:v>97.551020408163268</c:v>
                </c:pt>
                <c:pt idx="301">
                  <c:v>97.551020408163268</c:v>
                </c:pt>
                <c:pt idx="302">
                  <c:v>96.326530612244895</c:v>
                </c:pt>
                <c:pt idx="303">
                  <c:v>98.367346938775512</c:v>
                </c:pt>
                <c:pt idx="304">
                  <c:v>99.591836734693871</c:v>
                </c:pt>
                <c:pt idx="305">
                  <c:v>100.40816326530613</c:v>
                </c:pt>
                <c:pt idx="306">
                  <c:v>102.04081632653062</c:v>
                </c:pt>
                <c:pt idx="307">
                  <c:v>99.183673469387756</c:v>
                </c:pt>
                <c:pt idx="308">
                  <c:v>96.326530612244895</c:v>
                </c:pt>
                <c:pt idx="309">
                  <c:v>100.40816326530613</c:v>
                </c:pt>
                <c:pt idx="310">
                  <c:v>100.81632653061226</c:v>
                </c:pt>
                <c:pt idx="311">
                  <c:v>100.81632653061226</c:v>
                </c:pt>
                <c:pt idx="312">
                  <c:v>100.81632653061226</c:v>
                </c:pt>
                <c:pt idx="313">
                  <c:v>98.775510204081627</c:v>
                </c:pt>
                <c:pt idx="314" formatCode="General">
                  <c:v>97.142857142857139</c:v>
                </c:pt>
                <c:pt idx="315" formatCode="General">
                  <c:v>97.142857142857139</c:v>
                </c:pt>
                <c:pt idx="316" formatCode="General">
                  <c:v>97.959183673469383</c:v>
                </c:pt>
                <c:pt idx="317" formatCode="General">
                  <c:v>104.48979591836735</c:v>
                </c:pt>
                <c:pt idx="318" formatCode="General">
                  <c:v>104.48979591836735</c:v>
                </c:pt>
                <c:pt idx="319" formatCode="General">
                  <c:v>107.34693877551021</c:v>
                </c:pt>
                <c:pt idx="320" formatCode="General">
                  <c:v>104.89795918367346</c:v>
                </c:pt>
                <c:pt idx="321" formatCode="General">
                  <c:v>103.26530612244898</c:v>
                </c:pt>
              </c:numCache>
            </c:numRef>
          </c:val>
          <c:smooth val="0"/>
          <c:extLst xmlns:c15="http://schemas.microsoft.com/office/drawing/2012/chart">
            <c:ext xmlns:c16="http://schemas.microsoft.com/office/drawing/2014/chart" uri="{C3380CC4-5D6E-409C-BE32-E72D297353CC}">
              <c16:uniqueId val="{00000005-41C3-4299-B75A-4A2FDBDB666D}"/>
            </c:ext>
          </c:extLst>
        </c:ser>
        <c:dLbls>
          <c:showLegendKey val="0"/>
          <c:showVal val="0"/>
          <c:showCatName val="0"/>
          <c:showSerName val="0"/>
          <c:showPercent val="0"/>
          <c:showBubbleSize val="0"/>
        </c:dLbls>
        <c:smooth val="0"/>
        <c:axId val="640090384"/>
        <c:axId val="420249504"/>
        <c:extLst/>
      </c:lineChart>
      <c:dateAx>
        <c:axId val="640090384"/>
        <c:scaling>
          <c:orientation val="minMax"/>
          <c:max val="43549"/>
          <c:min val="43101"/>
        </c:scaling>
        <c:delete val="0"/>
        <c:axPos val="b"/>
        <c:numFmt formatCode="[$-409]mmm\-yy;@" sourceLinked="0"/>
        <c:majorTickMark val="none"/>
        <c:minorTickMark val="none"/>
        <c:tickLblPos val="nextTo"/>
        <c:spPr>
          <a:noFill/>
          <a:ln w="9525" cap="flat" cmpd="sng" algn="ctr">
            <a:solidFill>
              <a:schemeClr val="bg1">
                <a:lumMod val="65000"/>
              </a:schemeClr>
            </a:solidFill>
            <a:round/>
          </a:ln>
          <a:effectLst/>
        </c:spPr>
        <c:txPr>
          <a:bodyPr rot="0" spcFirstLastPara="1" vertOverflow="ellipsis"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crossAx val="420249504"/>
        <c:crosses val="autoZero"/>
        <c:auto val="1"/>
        <c:lblOffset val="100"/>
        <c:baseTimeUnit val="days"/>
      </c:dateAx>
      <c:valAx>
        <c:axId val="420249504"/>
        <c:scaling>
          <c:orientation val="minMax"/>
          <c:max val="250"/>
          <c:min val="70"/>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mn-cs"/>
              </a:defRPr>
            </a:pPr>
            <a:endParaRPr lang="en-US"/>
          </a:p>
        </c:txPr>
        <c:crossAx val="640090384"/>
        <c:crosses val="autoZero"/>
        <c:crossBetween val="between"/>
        <c:majorUnit val="30"/>
      </c:valAx>
      <c:spPr>
        <a:noFill/>
        <a:ln>
          <a:solidFill>
            <a:schemeClr val="bg1">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0927384076991E-2"/>
          <c:y val="2.4137868183143767E-2"/>
          <c:w val="0.91168007531667239"/>
          <c:h val="0.86149424030329547"/>
        </c:manualLayout>
      </c:layout>
      <c:areaChart>
        <c:grouping val="stacked"/>
        <c:varyColors val="0"/>
        <c:ser>
          <c:idx val="0"/>
          <c:order val="0"/>
          <c:tx>
            <c:v>of which oil exporters</c:v>
          </c:tx>
          <c:spPr>
            <a:solidFill>
              <a:srgbClr val="C00000">
                <a:alpha val="42000"/>
              </a:srgbClr>
            </a:solidFill>
            <a:ln>
              <a:noFill/>
            </a:ln>
            <a:effectLst/>
          </c:spPr>
          <c:cat>
            <c:numRef>
              <c:extLst>
                <c:ext xmlns:c15="http://schemas.microsoft.com/office/drawing/2012/chart" uri="{02D57815-91ED-43cb-92C2-25804820EDAC}">
                  <c15:fullRef>
                    <c15:sqref>'Figure 1.17.'!$N$4:$AK$4</c15:sqref>
                  </c15:fullRef>
                </c:ext>
              </c:extLst>
              <c:f>'Figure 1.17.'!$Q$4:$AK$4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extLst>
                <c:ext xmlns:c15="http://schemas.microsoft.com/office/drawing/2012/chart" uri="{02D57815-91ED-43cb-92C2-25804820EDAC}">
                  <c15:fullRef>
                    <c15:sqref>'Figure 1.17.'!$N$6:$AK$6</c15:sqref>
                  </c15:fullRef>
                </c:ext>
              </c:extLst>
              <c:f>'Figure 1.17.'!$Q$6:$AK$6</c:f>
              <c:numCache>
                <c:formatCode>0.0</c:formatCode>
                <c:ptCount val="21"/>
                <c:pt idx="0">
                  <c:v>2.61167473634349</c:v>
                </c:pt>
                <c:pt idx="1">
                  <c:v>3.1107407708876966</c:v>
                </c:pt>
                <c:pt idx="2">
                  <c:v>3.3588334344068942</c:v>
                </c:pt>
                <c:pt idx="3">
                  <c:v>3.3238782668440483</c:v>
                </c:pt>
                <c:pt idx="4">
                  <c:v>3.3104964736639979</c:v>
                </c:pt>
                <c:pt idx="5">
                  <c:v>3.2604177960438063</c:v>
                </c:pt>
                <c:pt idx="6">
                  <c:v>3.1202050945865949</c:v>
                </c:pt>
                <c:pt idx="7">
                  <c:v>3.3048678527227455</c:v>
                </c:pt>
                <c:pt idx="8">
                  <c:v>3.4172139747803141</c:v>
                </c:pt>
                <c:pt idx="9">
                  <c:v>3.159479678884034</c:v>
                </c:pt>
                <c:pt idx="10">
                  <c:v>3.5020504391916809</c:v>
                </c:pt>
                <c:pt idx="11">
                  <c:v>2.5908243271994329</c:v>
                </c:pt>
                <c:pt idx="12">
                  <c:v>2.6233189840454005</c:v>
                </c:pt>
                <c:pt idx="13">
                  <c:v>2.9284240593793887</c:v>
                </c:pt>
                <c:pt idx="14">
                  <c:v>2.6779712488460707</c:v>
                </c:pt>
                <c:pt idx="15">
                  <c:v>2.5416230995886955</c:v>
                </c:pt>
                <c:pt idx="16">
                  <c:v>2.3694020532989288</c:v>
                </c:pt>
                <c:pt idx="17">
                  <c:v>2.0842131234110459</c:v>
                </c:pt>
                <c:pt idx="18">
                  <c:v>1.9866707879587657</c:v>
                </c:pt>
                <c:pt idx="19">
                  <c:v>1.9603537706076921</c:v>
                </c:pt>
                <c:pt idx="20">
                  <c:v>2.0040414316483526</c:v>
                </c:pt>
              </c:numCache>
            </c:numRef>
          </c:val>
          <c:extLst>
            <c:ext xmlns:c16="http://schemas.microsoft.com/office/drawing/2014/chart" uri="{C3380CC4-5D6E-409C-BE32-E72D297353CC}">
              <c16:uniqueId val="{00000000-633D-4ACE-B07A-E4248AB1237D}"/>
            </c:ext>
          </c:extLst>
        </c:ser>
        <c:ser>
          <c:idx val="1"/>
          <c:order val="1"/>
          <c:tx>
            <c:v>Tax revenue, EMMIEs</c:v>
          </c:tx>
          <c:spPr>
            <a:solidFill>
              <a:srgbClr val="C00000"/>
            </a:solidFill>
            <a:ln>
              <a:noFill/>
            </a:ln>
            <a:effectLst/>
          </c:spPr>
          <c:cat>
            <c:numRef>
              <c:extLst>
                <c:ext xmlns:c15="http://schemas.microsoft.com/office/drawing/2012/chart" uri="{02D57815-91ED-43cb-92C2-25804820EDAC}">
                  <c15:fullRef>
                    <c15:sqref>'Figure 1.17.'!$N$4:$AK$4</c15:sqref>
                  </c15:fullRef>
                </c:ext>
              </c:extLst>
              <c:f>'Figure 1.17.'!$Q$4:$AK$4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extLst>
                <c:ext xmlns:c15="http://schemas.microsoft.com/office/drawing/2012/chart" uri="{02D57815-91ED-43cb-92C2-25804820EDAC}">
                  <c15:fullRef>
                    <c15:sqref>'Figure 1.17.'!$N$7:$AK$7</c15:sqref>
                  </c15:fullRef>
                </c:ext>
              </c:extLst>
              <c:f>'Figure 1.17.'!$Q$7:$AK$7</c:f>
              <c:numCache>
                <c:formatCode>0.0</c:formatCode>
                <c:ptCount val="21"/>
                <c:pt idx="0">
                  <c:v>9.267832563602159</c:v>
                </c:pt>
                <c:pt idx="1">
                  <c:v>8.9748896819582917</c:v>
                </c:pt>
                <c:pt idx="2">
                  <c:v>8.7532969286070355</c:v>
                </c:pt>
                <c:pt idx="3">
                  <c:v>9.1059896801961688</c:v>
                </c:pt>
                <c:pt idx="4">
                  <c:v>9.6918285180080321</c:v>
                </c:pt>
                <c:pt idx="5">
                  <c:v>10.145644043606731</c:v>
                </c:pt>
                <c:pt idx="6">
                  <c:v>10.597139674804694</c:v>
                </c:pt>
                <c:pt idx="7">
                  <c:v>10.848894908981723</c:v>
                </c:pt>
                <c:pt idx="8">
                  <c:v>11.273063339300439</c:v>
                </c:pt>
                <c:pt idx="9">
                  <c:v>12.240920955252138</c:v>
                </c:pt>
                <c:pt idx="10">
                  <c:v>12.280590041470399</c:v>
                </c:pt>
                <c:pt idx="11">
                  <c:v>12.499504499094927</c:v>
                </c:pt>
                <c:pt idx="12">
                  <c:v>12.969542566589309</c:v>
                </c:pt>
                <c:pt idx="13">
                  <c:v>13.362762144686576</c:v>
                </c:pt>
                <c:pt idx="14">
                  <c:v>13.849615198753181</c:v>
                </c:pt>
                <c:pt idx="15">
                  <c:v>13.964627178269833</c:v>
                </c:pt>
                <c:pt idx="16">
                  <c:v>14.030460280338954</c:v>
                </c:pt>
                <c:pt idx="17">
                  <c:v>14.346937910547224</c:v>
                </c:pt>
                <c:pt idx="18">
                  <c:v>14.210183672300422</c:v>
                </c:pt>
                <c:pt idx="19">
                  <c:v>14.409142338429062</c:v>
                </c:pt>
                <c:pt idx="20">
                  <c:v>14.481259758789758</c:v>
                </c:pt>
              </c:numCache>
            </c:numRef>
          </c:val>
          <c:extLst>
            <c:ext xmlns:c16="http://schemas.microsoft.com/office/drawing/2014/chart" uri="{C3380CC4-5D6E-409C-BE32-E72D297353CC}">
              <c16:uniqueId val="{00000001-633D-4ACE-B07A-E4248AB1237D}"/>
            </c:ext>
          </c:extLst>
        </c:ser>
        <c:ser>
          <c:idx val="2"/>
          <c:order val="2"/>
          <c:tx>
            <c:v>of which oil exporters</c:v>
          </c:tx>
          <c:spPr>
            <a:solidFill>
              <a:schemeClr val="accent1">
                <a:alpha val="51000"/>
              </a:schemeClr>
            </a:solidFill>
            <a:ln>
              <a:noFill/>
            </a:ln>
            <a:effectLst/>
          </c:spPr>
          <c:cat>
            <c:numRef>
              <c:extLst>
                <c:ext xmlns:c15="http://schemas.microsoft.com/office/drawing/2012/chart" uri="{02D57815-91ED-43cb-92C2-25804820EDAC}">
                  <c15:fullRef>
                    <c15:sqref>'Figure 1.17.'!$N$4:$AK$4</c15:sqref>
                  </c15:fullRef>
                </c:ext>
              </c:extLst>
              <c:f>'Figure 1.17.'!$Q$4:$AK$4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extLst>
                <c:ext xmlns:c15="http://schemas.microsoft.com/office/drawing/2012/chart" uri="{02D57815-91ED-43cb-92C2-25804820EDAC}">
                  <c15:fullRef>
                    <c15:sqref>'Figure 1.17.'!$N$9:$AK$9</c15:sqref>
                  </c15:fullRef>
                </c:ext>
              </c:extLst>
              <c:f>'Figure 1.17.'!$Q$9:$AK$9</c:f>
              <c:numCache>
                <c:formatCode>0.0</c:formatCode>
                <c:ptCount val="21"/>
                <c:pt idx="0">
                  <c:v>4.155097399651722</c:v>
                </c:pt>
                <c:pt idx="1">
                  <c:v>4.4157728842824939</c:v>
                </c:pt>
                <c:pt idx="2">
                  <c:v>6.1467148178764246</c:v>
                </c:pt>
                <c:pt idx="3">
                  <c:v>5.4117617545912857</c:v>
                </c:pt>
                <c:pt idx="4">
                  <c:v>4.9468986244627331</c:v>
                </c:pt>
                <c:pt idx="5">
                  <c:v>5.194638501623996</c:v>
                </c:pt>
                <c:pt idx="6">
                  <c:v>5.7287386303528489</c:v>
                </c:pt>
                <c:pt idx="7">
                  <c:v>6.7382513801667834</c:v>
                </c:pt>
                <c:pt idx="8">
                  <c:v>6.944489403329289</c:v>
                </c:pt>
                <c:pt idx="9">
                  <c:v>6.3868387273771354</c:v>
                </c:pt>
                <c:pt idx="10">
                  <c:v>7.3737419092347274</c:v>
                </c:pt>
                <c:pt idx="11">
                  <c:v>5.0441475285961932</c:v>
                </c:pt>
                <c:pt idx="12">
                  <c:v>5.4055524302101912</c:v>
                </c:pt>
                <c:pt idx="13">
                  <c:v>5.5294354965331802</c:v>
                </c:pt>
                <c:pt idx="14">
                  <c:v>5.7970961214255592</c:v>
                </c:pt>
                <c:pt idx="15">
                  <c:v>5.3469359104141247</c:v>
                </c:pt>
                <c:pt idx="16">
                  <c:v>4.6744139787223267</c:v>
                </c:pt>
                <c:pt idx="17">
                  <c:v>3.1999239404404864</c:v>
                </c:pt>
                <c:pt idx="18">
                  <c:v>2.8718442190278379</c:v>
                </c:pt>
                <c:pt idx="19">
                  <c:v>3.0320115450566414</c:v>
                </c:pt>
                <c:pt idx="20">
                  <c:v>3.2268121670969716</c:v>
                </c:pt>
              </c:numCache>
            </c:numRef>
          </c:val>
          <c:extLst>
            <c:ext xmlns:c16="http://schemas.microsoft.com/office/drawing/2014/chart" uri="{C3380CC4-5D6E-409C-BE32-E72D297353CC}">
              <c16:uniqueId val="{00000002-633D-4ACE-B07A-E4248AB1237D}"/>
            </c:ext>
          </c:extLst>
        </c:ser>
        <c:ser>
          <c:idx val="3"/>
          <c:order val="3"/>
          <c:tx>
            <c:v>Non-tax revenue, EMMIEs</c:v>
          </c:tx>
          <c:spPr>
            <a:solidFill>
              <a:schemeClr val="accent1"/>
            </a:solidFill>
            <a:ln>
              <a:noFill/>
            </a:ln>
            <a:effectLst/>
          </c:spPr>
          <c:cat>
            <c:numRef>
              <c:extLst>
                <c:ext xmlns:c15="http://schemas.microsoft.com/office/drawing/2012/chart" uri="{02D57815-91ED-43cb-92C2-25804820EDAC}">
                  <c15:fullRef>
                    <c15:sqref>'Figure 1.17.'!$N$4:$AK$4</c15:sqref>
                  </c15:fullRef>
                </c:ext>
              </c:extLst>
              <c:f>'Figure 1.17.'!$Q$4:$AK$4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extLst>
                <c:ext xmlns:c15="http://schemas.microsoft.com/office/drawing/2012/chart" uri="{02D57815-91ED-43cb-92C2-25804820EDAC}">
                  <c15:fullRef>
                    <c15:sqref>'Figure 1.17.'!$N$10:$AK$10</c15:sqref>
                  </c15:fullRef>
                </c:ext>
              </c:extLst>
              <c:f>'Figure 1.17.'!$Q$10:$AK$10</c:f>
              <c:numCache>
                <c:formatCode>0.0</c:formatCode>
                <c:ptCount val="21"/>
                <c:pt idx="0">
                  <c:v>2.7886659300326233</c:v>
                </c:pt>
                <c:pt idx="1">
                  <c:v>2.7726593907541961</c:v>
                </c:pt>
                <c:pt idx="2">
                  <c:v>2.5265782423313521</c:v>
                </c:pt>
                <c:pt idx="3">
                  <c:v>2.803298588703294</c:v>
                </c:pt>
                <c:pt idx="4">
                  <c:v>2.8805908722435252</c:v>
                </c:pt>
                <c:pt idx="5">
                  <c:v>3.0578152008491699</c:v>
                </c:pt>
                <c:pt idx="6">
                  <c:v>3.0176217926744027</c:v>
                </c:pt>
                <c:pt idx="7">
                  <c:v>3.1179310633872674</c:v>
                </c:pt>
                <c:pt idx="8">
                  <c:v>3.031587230390393</c:v>
                </c:pt>
                <c:pt idx="9">
                  <c:v>3.1158961600358346</c:v>
                </c:pt>
                <c:pt idx="10">
                  <c:v>4.5148499067066847</c:v>
                </c:pt>
                <c:pt idx="11">
                  <c:v>4.9761332040458921</c:v>
                </c:pt>
                <c:pt idx="12">
                  <c:v>4.6956122856478419</c:v>
                </c:pt>
                <c:pt idx="13">
                  <c:v>5.456939924790662</c:v>
                </c:pt>
                <c:pt idx="14">
                  <c:v>5.8716819969727396</c:v>
                </c:pt>
                <c:pt idx="15">
                  <c:v>6.0496321787146776</c:v>
                </c:pt>
                <c:pt idx="16">
                  <c:v>6.3336818448100232</c:v>
                </c:pt>
                <c:pt idx="17">
                  <c:v>7.1974934189900974</c:v>
                </c:pt>
                <c:pt idx="18">
                  <c:v>7.1285341603509291</c:v>
                </c:pt>
                <c:pt idx="19">
                  <c:v>6.9104853224700751</c:v>
                </c:pt>
                <c:pt idx="20">
                  <c:v>7.5637002052887006</c:v>
                </c:pt>
              </c:numCache>
            </c:numRef>
          </c:val>
          <c:extLst>
            <c:ext xmlns:c16="http://schemas.microsoft.com/office/drawing/2014/chart" uri="{C3380CC4-5D6E-409C-BE32-E72D297353CC}">
              <c16:uniqueId val="{00000003-633D-4ACE-B07A-E4248AB1237D}"/>
            </c:ext>
          </c:extLst>
        </c:ser>
        <c:dLbls>
          <c:showLegendKey val="0"/>
          <c:showVal val="0"/>
          <c:showCatName val="0"/>
          <c:showSerName val="0"/>
          <c:showPercent val="0"/>
          <c:showBubbleSize val="0"/>
        </c:dLbls>
        <c:axId val="962470336"/>
        <c:axId val="1425693920"/>
      </c:areaChart>
      <c:catAx>
        <c:axId val="962470336"/>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solidFill>
                <a:latin typeface="HelveticaNeueLT Std" panose="020B0604020202020204" pitchFamily="34" charset="0"/>
                <a:ea typeface="+mn-ea"/>
                <a:cs typeface="+mn-cs"/>
              </a:defRPr>
            </a:pPr>
            <a:endParaRPr lang="en-US"/>
          </a:p>
        </c:txPr>
        <c:crossAx val="1425693920"/>
        <c:crosses val="autoZero"/>
        <c:auto val="1"/>
        <c:lblAlgn val="ctr"/>
        <c:lblOffset val="100"/>
        <c:tickLblSkip val="2"/>
        <c:noMultiLvlLbl val="0"/>
      </c:catAx>
      <c:valAx>
        <c:axId val="1425693920"/>
        <c:scaling>
          <c:orientation val="minMax"/>
          <c:max val="40"/>
        </c:scaling>
        <c:delete val="0"/>
        <c:axPos val="l"/>
        <c:majorGridlines>
          <c:spPr>
            <a:ln w="9525" cap="flat" cmpd="sng" algn="ctr">
              <a:no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mn-cs"/>
              </a:defRPr>
            </a:pPr>
            <a:endParaRPr lang="en-US"/>
          </a:p>
        </c:txPr>
        <c:crossAx val="962470336"/>
        <c:crosses val="autoZero"/>
        <c:crossBetween val="midCat"/>
      </c:valAx>
      <c:spPr>
        <a:noFill/>
        <a:ln>
          <a:solidFill>
            <a:schemeClr val="bg1">
              <a:lumMod val="65000"/>
            </a:schemeClr>
          </a:solidFill>
        </a:ln>
        <a:effectLst/>
      </c:spPr>
    </c:plotArea>
    <c:legend>
      <c:legendPos val="r"/>
      <c:layout>
        <c:manualLayout>
          <c:xMode val="edge"/>
          <c:yMode val="edge"/>
          <c:x val="8.6139271653543306E-2"/>
          <c:y val="5.8625541404626412E-2"/>
          <c:w val="0.83399961723534555"/>
          <c:h val="0.1335339340285590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800">
          <a:latin typeface="HelveticaNeueLT Std" panose="020B0604020202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92038495188109E-2"/>
          <c:y val="2.3564814814814816E-2"/>
          <c:w val="0.87835205992509369"/>
          <c:h val="0.86473789734616502"/>
        </c:manualLayout>
      </c:layout>
      <c:lineChart>
        <c:grouping val="standard"/>
        <c:varyColors val="0"/>
        <c:ser>
          <c:idx val="0"/>
          <c:order val="0"/>
          <c:tx>
            <c:strRef>
              <c:f>'Figure 1.18.'!$O$6</c:f>
              <c:strCache>
                <c:ptCount val="1"/>
                <c:pt idx="0">
                  <c:v>Compensation of Employees</c:v>
                </c:pt>
              </c:strCache>
            </c:strRef>
          </c:tx>
          <c:spPr>
            <a:ln w="28575" cap="rnd">
              <a:solidFill>
                <a:schemeClr val="accent1"/>
              </a:solidFill>
              <a:round/>
            </a:ln>
            <a:effectLst/>
          </c:spPr>
          <c:marker>
            <c:symbol val="none"/>
          </c:marker>
          <c:cat>
            <c:numRef>
              <c:f>'Figure 1.18.'!$P$4:$AJ$4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'Figure 1.18.'!$P$6:$AJ$6</c:f>
              <c:numCache>
                <c:formatCode>0.0</c:formatCode>
                <c:ptCount val="21"/>
                <c:pt idx="0">
                  <c:v>7.2330332417702259</c:v>
                </c:pt>
                <c:pt idx="1">
                  <c:v>7.1323378595312636</c:v>
                </c:pt>
                <c:pt idx="2">
                  <c:v>6.9318230094006177</c:v>
                </c:pt>
                <c:pt idx="3">
                  <c:v>7.2414829311422686</c:v>
                </c:pt>
                <c:pt idx="4">
                  <c:v>7.0203940076478171</c:v>
                </c:pt>
                <c:pt idx="5">
                  <c:v>6.5904807819272166</c:v>
                </c:pt>
                <c:pt idx="6">
                  <c:v>6.4608301816443738</c:v>
                </c:pt>
                <c:pt idx="7">
                  <c:v>5.9063645928278632</c:v>
                </c:pt>
                <c:pt idx="8">
                  <c:v>5.7352225191544068</c:v>
                </c:pt>
                <c:pt idx="9">
                  <c:v>5.6810438279775051</c:v>
                </c:pt>
                <c:pt idx="10">
                  <c:v>5.9240328761227765</c:v>
                </c:pt>
                <c:pt idx="11">
                  <c:v>6.3967518957295555</c:v>
                </c:pt>
                <c:pt idx="12">
                  <c:v>6.0666395082207565</c:v>
                </c:pt>
                <c:pt idx="13">
                  <c:v>6.1580515967365157</c:v>
                </c:pt>
                <c:pt idx="14">
                  <c:v>6.32565670054524</c:v>
                </c:pt>
                <c:pt idx="15">
                  <c:v>6.3457635999120043</c:v>
                </c:pt>
                <c:pt idx="16">
                  <c:v>6.3806157726806818</c:v>
                </c:pt>
                <c:pt idx="17">
                  <c:v>6.9634703483538356</c:v>
                </c:pt>
                <c:pt idx="18">
                  <c:v>6.8850870673646147</c:v>
                </c:pt>
                <c:pt idx="19">
                  <c:v>6.4754723282073332</c:v>
                </c:pt>
                <c:pt idx="20">
                  <c:v>6.3377350047695939</c:v>
                </c:pt>
              </c:numCache>
            </c:numRef>
          </c:val>
          <c:smooth val="0"/>
          <c:extLst>
            <c:ext xmlns:c16="http://schemas.microsoft.com/office/drawing/2014/chart" uri="{C3380CC4-5D6E-409C-BE32-E72D297353CC}">
              <c16:uniqueId val="{00000000-4C0E-4C3E-B555-CCC775C87FC8}"/>
            </c:ext>
          </c:extLst>
        </c:ser>
        <c:ser>
          <c:idx val="1"/>
          <c:order val="1"/>
          <c:tx>
            <c:strRef>
              <c:f>'Figure 1.18.'!$O$9</c:f>
              <c:strCache>
                <c:ptCount val="1"/>
                <c:pt idx="0">
                  <c:v>Use of Goods and Services</c:v>
                </c:pt>
              </c:strCache>
            </c:strRef>
          </c:tx>
          <c:spPr>
            <a:ln w="28575" cap="rnd">
              <a:solidFill>
                <a:schemeClr val="accent2"/>
              </a:solidFill>
              <a:round/>
            </a:ln>
            <a:effectLst/>
          </c:spPr>
          <c:marker>
            <c:symbol val="none"/>
          </c:marker>
          <c:cat>
            <c:numRef>
              <c:f>'Figure 1.18.'!$P$4:$AJ$4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'Figure 1.18.'!$P$9:$AJ$9</c:f>
              <c:numCache>
                <c:formatCode>0.0</c:formatCode>
                <c:ptCount val="21"/>
                <c:pt idx="0">
                  <c:v>3.6401733904421669</c:v>
                </c:pt>
                <c:pt idx="1">
                  <c:v>3.3433394495489686</c:v>
                </c:pt>
                <c:pt idx="2">
                  <c:v>3.3475225207002026</c:v>
                </c:pt>
                <c:pt idx="3">
                  <c:v>4.0083138254940778</c:v>
                </c:pt>
                <c:pt idx="4">
                  <c:v>3.9958752081391733</c:v>
                </c:pt>
                <c:pt idx="5">
                  <c:v>3.9697097042650986</c:v>
                </c:pt>
                <c:pt idx="6">
                  <c:v>3.7276304200988415</c:v>
                </c:pt>
                <c:pt idx="7">
                  <c:v>3.5489631653348837</c:v>
                </c:pt>
                <c:pt idx="8">
                  <c:v>3.5689699780366562</c:v>
                </c:pt>
                <c:pt idx="9">
                  <c:v>3.6306960192756823</c:v>
                </c:pt>
                <c:pt idx="10">
                  <c:v>3.7177085045763851</c:v>
                </c:pt>
                <c:pt idx="11">
                  <c:v>4.2558901214765577</c:v>
                </c:pt>
                <c:pt idx="12">
                  <c:v>3.4471140188239584</c:v>
                </c:pt>
                <c:pt idx="13">
                  <c:v>3.2331101861308591</c:v>
                </c:pt>
                <c:pt idx="14">
                  <c:v>3.2406167765684604</c:v>
                </c:pt>
                <c:pt idx="15">
                  <c:v>3.4918354029036678</c:v>
                </c:pt>
                <c:pt idx="16">
                  <c:v>3.7572909140609183</c:v>
                </c:pt>
                <c:pt idx="17">
                  <c:v>3.9077799496673125</c:v>
                </c:pt>
                <c:pt idx="18">
                  <c:v>3.728737962898145</c:v>
                </c:pt>
                <c:pt idx="19">
                  <c:v>3.8778057783680913</c:v>
                </c:pt>
                <c:pt idx="20">
                  <c:v>3.8222118171714285</c:v>
                </c:pt>
              </c:numCache>
            </c:numRef>
          </c:val>
          <c:smooth val="0"/>
          <c:extLst>
            <c:ext xmlns:c16="http://schemas.microsoft.com/office/drawing/2014/chart" uri="{C3380CC4-5D6E-409C-BE32-E72D297353CC}">
              <c16:uniqueId val="{00000001-4C0E-4C3E-B555-CCC775C87FC8}"/>
            </c:ext>
          </c:extLst>
        </c:ser>
        <c:ser>
          <c:idx val="2"/>
          <c:order val="2"/>
          <c:tx>
            <c:strRef>
              <c:f>'Figure 1.18.'!$O$8</c:f>
              <c:strCache>
                <c:ptCount val="1"/>
                <c:pt idx="0">
                  <c:v>Social Benefits</c:v>
                </c:pt>
              </c:strCache>
            </c:strRef>
          </c:tx>
          <c:spPr>
            <a:ln w="28575" cap="rnd">
              <a:solidFill>
                <a:schemeClr val="bg1">
                  <a:lumMod val="65000"/>
                </a:schemeClr>
              </a:solidFill>
              <a:round/>
            </a:ln>
            <a:effectLst/>
          </c:spPr>
          <c:marker>
            <c:symbol val="none"/>
          </c:marker>
          <c:cat>
            <c:numRef>
              <c:f>'Figure 1.18.'!$P$4:$AJ$4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'Figure 1.18.'!$P$8:$AJ$8</c:f>
              <c:numCache>
                <c:formatCode>0.0</c:formatCode>
                <c:ptCount val="21"/>
                <c:pt idx="0">
                  <c:v>7.1256392039832992</c:v>
                </c:pt>
                <c:pt idx="1">
                  <c:v>7.2827006015226194</c:v>
                </c:pt>
                <c:pt idx="2">
                  <c:v>6.7634848057823218</c:v>
                </c:pt>
                <c:pt idx="3">
                  <c:v>7.3760591973683942</c:v>
                </c:pt>
                <c:pt idx="4">
                  <c:v>7.0609288586084782</c:v>
                </c:pt>
                <c:pt idx="5">
                  <c:v>6.8988785501032588</c:v>
                </c:pt>
                <c:pt idx="6">
                  <c:v>6.6579141974972771</c:v>
                </c:pt>
                <c:pt idx="7">
                  <c:v>6.5495461684608696</c:v>
                </c:pt>
                <c:pt idx="8">
                  <c:v>6.4064009413589398</c:v>
                </c:pt>
                <c:pt idx="9">
                  <c:v>6.5693423016676284</c:v>
                </c:pt>
                <c:pt idx="10">
                  <c:v>6.7081938949195932</c:v>
                </c:pt>
                <c:pt idx="11">
                  <c:v>7.4351530940312331</c:v>
                </c:pt>
                <c:pt idx="12">
                  <c:v>6.9627119371304502</c:v>
                </c:pt>
                <c:pt idx="13">
                  <c:v>6.6122147116301058</c:v>
                </c:pt>
                <c:pt idx="14">
                  <c:v>6.482132234308934</c:v>
                </c:pt>
                <c:pt idx="15">
                  <c:v>6.6526140929119517</c:v>
                </c:pt>
                <c:pt idx="16">
                  <c:v>6.6812011041361767</c:v>
                </c:pt>
                <c:pt idx="17">
                  <c:v>7.4659831946775652</c:v>
                </c:pt>
                <c:pt idx="18">
                  <c:v>7.6864447954578985</c:v>
                </c:pt>
                <c:pt idx="19">
                  <c:v>7.609712100158907</c:v>
                </c:pt>
                <c:pt idx="20">
                  <c:v>7.0389829831483022</c:v>
                </c:pt>
              </c:numCache>
            </c:numRef>
          </c:val>
          <c:smooth val="0"/>
          <c:extLst>
            <c:ext xmlns:c16="http://schemas.microsoft.com/office/drawing/2014/chart" uri="{C3380CC4-5D6E-409C-BE32-E72D297353CC}">
              <c16:uniqueId val="{00000002-4C0E-4C3E-B555-CCC775C87FC8}"/>
            </c:ext>
          </c:extLst>
        </c:ser>
        <c:ser>
          <c:idx val="3"/>
          <c:order val="3"/>
          <c:tx>
            <c:strRef>
              <c:f>'Figure 1.18.'!$O$10</c:f>
              <c:strCache>
                <c:ptCount val="1"/>
                <c:pt idx="0">
                  <c:v>Interest Expense</c:v>
                </c:pt>
              </c:strCache>
            </c:strRef>
          </c:tx>
          <c:spPr>
            <a:ln w="28575" cap="rnd">
              <a:solidFill>
                <a:schemeClr val="accent4"/>
              </a:solidFill>
              <a:round/>
            </a:ln>
            <a:effectLst/>
          </c:spPr>
          <c:marker>
            <c:symbol val="none"/>
          </c:marker>
          <c:cat>
            <c:numRef>
              <c:f>'Figure 1.18.'!$P$4:$AJ$4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'Figure 1.18.'!$P$10:$AJ$10</c:f>
              <c:numCache>
                <c:formatCode>0.0</c:formatCode>
                <c:ptCount val="21"/>
                <c:pt idx="0">
                  <c:v>3.2740811588478778</c:v>
                </c:pt>
                <c:pt idx="1">
                  <c:v>4.0226747193258223</c:v>
                </c:pt>
                <c:pt idx="2">
                  <c:v>3.4054699087500007</c:v>
                </c:pt>
                <c:pt idx="3">
                  <c:v>3.6131861368936802</c:v>
                </c:pt>
                <c:pt idx="4">
                  <c:v>3.2021725657042315</c:v>
                </c:pt>
                <c:pt idx="5">
                  <c:v>3.0701395353498171</c:v>
                </c:pt>
                <c:pt idx="6">
                  <c:v>2.6774194443058295</c:v>
                </c:pt>
                <c:pt idx="7">
                  <c:v>2.328419843226242</c:v>
                </c:pt>
                <c:pt idx="8">
                  <c:v>2.1408869022248092</c:v>
                </c:pt>
                <c:pt idx="9">
                  <c:v>2.0168877977393289</c:v>
                </c:pt>
                <c:pt idx="10">
                  <c:v>1.8648304944360694</c:v>
                </c:pt>
                <c:pt idx="11">
                  <c:v>1.8621297074512242</c:v>
                </c:pt>
                <c:pt idx="12">
                  <c:v>1.6790961453849897</c:v>
                </c:pt>
                <c:pt idx="13">
                  <c:v>1.5490378679289587</c:v>
                </c:pt>
                <c:pt idx="14">
                  <c:v>1.5136035037605695</c:v>
                </c:pt>
                <c:pt idx="15">
                  <c:v>1.4671549827898043</c:v>
                </c:pt>
                <c:pt idx="16">
                  <c:v>1.4517602951313024</c:v>
                </c:pt>
                <c:pt idx="17">
                  <c:v>1.4719139863100088</c:v>
                </c:pt>
                <c:pt idx="18">
                  <c:v>1.6160787627499376</c:v>
                </c:pt>
                <c:pt idx="19">
                  <c:v>1.7930398703664503</c:v>
                </c:pt>
                <c:pt idx="20">
                  <c:v>1.859563892169811</c:v>
                </c:pt>
              </c:numCache>
            </c:numRef>
          </c:val>
          <c:smooth val="0"/>
          <c:extLst>
            <c:ext xmlns:c16="http://schemas.microsoft.com/office/drawing/2014/chart" uri="{C3380CC4-5D6E-409C-BE32-E72D297353CC}">
              <c16:uniqueId val="{00000003-4C0E-4C3E-B555-CCC775C87FC8}"/>
            </c:ext>
          </c:extLst>
        </c:ser>
        <c:ser>
          <c:idx val="4"/>
          <c:order val="4"/>
          <c:tx>
            <c:strRef>
              <c:f>'Figure 1.18.'!$O$7</c:f>
              <c:strCache>
                <c:ptCount val="1"/>
                <c:pt idx="0">
                  <c:v>Other Expense</c:v>
                </c:pt>
              </c:strCache>
            </c:strRef>
          </c:tx>
          <c:spPr>
            <a:ln w="28575" cap="rnd">
              <a:solidFill>
                <a:schemeClr val="accent5"/>
              </a:solidFill>
              <a:round/>
            </a:ln>
            <a:effectLst/>
          </c:spPr>
          <c:marker>
            <c:symbol val="none"/>
          </c:marker>
          <c:cat>
            <c:numRef>
              <c:f>'Figure 1.18.'!$P$4:$AJ$4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'Figure 1.18.'!$P$7:$AJ$7</c:f>
              <c:numCache>
                <c:formatCode>0.0</c:formatCode>
                <c:ptCount val="21"/>
                <c:pt idx="0">
                  <c:v>7.0097445862107355</c:v>
                </c:pt>
                <c:pt idx="1">
                  <c:v>6.7406885689733844</c:v>
                </c:pt>
                <c:pt idx="2">
                  <c:v>7.0739292515357164</c:v>
                </c:pt>
                <c:pt idx="3">
                  <c:v>7.9161713764571626</c:v>
                </c:pt>
                <c:pt idx="4">
                  <c:v>8.7481692840525103</c:v>
                </c:pt>
                <c:pt idx="5">
                  <c:v>8.7074785721078971</c:v>
                </c:pt>
                <c:pt idx="6">
                  <c:v>8.2401222071853919</c:v>
                </c:pt>
                <c:pt idx="7">
                  <c:v>8.3122939542774983</c:v>
                </c:pt>
                <c:pt idx="8">
                  <c:v>8.7135077611694953</c:v>
                </c:pt>
                <c:pt idx="9">
                  <c:v>8.7986742659391304</c:v>
                </c:pt>
                <c:pt idx="10">
                  <c:v>9.8620130583280829</c:v>
                </c:pt>
                <c:pt idx="11">
                  <c:v>10.951777791039852</c:v>
                </c:pt>
                <c:pt idx="12">
                  <c:v>11.114396900425902</c:v>
                </c:pt>
                <c:pt idx="13">
                  <c:v>11.088734569118627</c:v>
                </c:pt>
                <c:pt idx="14">
                  <c:v>11.564094093277578</c:v>
                </c:pt>
                <c:pt idx="15">
                  <c:v>10.957630218509895</c:v>
                </c:pt>
                <c:pt idx="16">
                  <c:v>11.63304301043434</c:v>
                </c:pt>
                <c:pt idx="17">
                  <c:v>11.238405804289213</c:v>
                </c:pt>
                <c:pt idx="18">
                  <c:v>10.582473699849638</c:v>
                </c:pt>
                <c:pt idx="19">
                  <c:v>10.639298410319892</c:v>
                </c:pt>
                <c:pt idx="20">
                  <c:v>10.559757897846094</c:v>
                </c:pt>
              </c:numCache>
            </c:numRef>
          </c:val>
          <c:smooth val="0"/>
          <c:extLst>
            <c:ext xmlns:c16="http://schemas.microsoft.com/office/drawing/2014/chart" uri="{C3380CC4-5D6E-409C-BE32-E72D297353CC}">
              <c16:uniqueId val="{00000004-4C0E-4C3E-B555-CCC775C87FC8}"/>
            </c:ext>
          </c:extLst>
        </c:ser>
        <c:ser>
          <c:idx val="5"/>
          <c:order val="5"/>
          <c:tx>
            <c:strRef>
              <c:f>'Figure 1.18.'!$O$11</c:f>
              <c:strCache>
                <c:ptCount val="1"/>
                <c:pt idx="0">
                  <c:v>Net Acquisition of Nonfinancial Assets</c:v>
                </c:pt>
              </c:strCache>
            </c:strRef>
          </c:tx>
          <c:spPr>
            <a:ln w="28575" cap="rnd">
              <a:solidFill>
                <a:schemeClr val="accent6"/>
              </a:solidFill>
              <a:round/>
            </a:ln>
            <a:effectLst/>
          </c:spPr>
          <c:marker>
            <c:symbol val="none"/>
          </c:marker>
          <c:cat>
            <c:numRef>
              <c:f>'Figure 1.18.'!$P$4:$AJ$4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'Figure 1.18.'!$P$11:$AJ$11</c:f>
              <c:numCache>
                <c:formatCode>0.0</c:formatCode>
                <c:ptCount val="21"/>
                <c:pt idx="0">
                  <c:v>2.3967803054965251</c:v>
                </c:pt>
                <c:pt idx="1">
                  <c:v>2.3196481221032887</c:v>
                </c:pt>
                <c:pt idx="2">
                  <c:v>1.9656759586348913</c:v>
                </c:pt>
                <c:pt idx="3">
                  <c:v>1.9103865047190263</c:v>
                </c:pt>
                <c:pt idx="4">
                  <c:v>2.1279158047195885</c:v>
                </c:pt>
                <c:pt idx="5">
                  <c:v>2.3250251009942957</c:v>
                </c:pt>
                <c:pt idx="6">
                  <c:v>2.2355812217086672</c:v>
                </c:pt>
                <c:pt idx="7">
                  <c:v>1.9790987100113877</c:v>
                </c:pt>
                <c:pt idx="8">
                  <c:v>2.052349642839999</c:v>
                </c:pt>
                <c:pt idx="9">
                  <c:v>2.2239017272141153</c:v>
                </c:pt>
                <c:pt idx="10">
                  <c:v>1.7722652734971387</c:v>
                </c:pt>
                <c:pt idx="11">
                  <c:v>1.7219428411555253</c:v>
                </c:pt>
                <c:pt idx="12">
                  <c:v>1.3519816659109631</c:v>
                </c:pt>
                <c:pt idx="13">
                  <c:v>1.3598819468424419</c:v>
                </c:pt>
                <c:pt idx="14">
                  <c:v>0.90293198807255581</c:v>
                </c:pt>
                <c:pt idx="15">
                  <c:v>0.7690649098718223</c:v>
                </c:pt>
                <c:pt idx="16">
                  <c:v>0.77783028194273174</c:v>
                </c:pt>
                <c:pt idx="17">
                  <c:v>1.0670449222918812</c:v>
                </c:pt>
                <c:pt idx="18">
                  <c:v>0.93982915249295773</c:v>
                </c:pt>
                <c:pt idx="19">
                  <c:v>0.38546802123420448</c:v>
                </c:pt>
                <c:pt idx="20">
                  <c:v>0.21985176424372102</c:v>
                </c:pt>
              </c:numCache>
            </c:numRef>
          </c:val>
          <c:smooth val="0"/>
          <c:extLst>
            <c:ext xmlns:c16="http://schemas.microsoft.com/office/drawing/2014/chart" uri="{C3380CC4-5D6E-409C-BE32-E72D297353CC}">
              <c16:uniqueId val="{00000005-4C0E-4C3E-B555-CCC775C87FC8}"/>
            </c:ext>
          </c:extLst>
        </c:ser>
        <c:dLbls>
          <c:showLegendKey val="0"/>
          <c:showVal val="0"/>
          <c:showCatName val="0"/>
          <c:showSerName val="0"/>
          <c:showPercent val="0"/>
          <c:showBubbleSize val="0"/>
        </c:dLbls>
        <c:marker val="1"/>
        <c:smooth val="0"/>
        <c:axId val="153684704"/>
        <c:axId val="1188846128"/>
      </c:lineChart>
      <c:lineChart>
        <c:grouping val="standard"/>
        <c:varyColors val="0"/>
        <c:ser>
          <c:idx val="6"/>
          <c:order val="6"/>
          <c:tx>
            <c:strRef>
              <c:f>'Figure 1.18.'!$O$5</c:f>
              <c:strCache>
                <c:ptCount val="1"/>
                <c:pt idx="0">
                  <c:v>Expenditures (RHS)</c:v>
                </c:pt>
              </c:strCache>
            </c:strRef>
          </c:tx>
          <c:spPr>
            <a:ln w="28575" cap="rnd">
              <a:solidFill>
                <a:schemeClr val="accent1">
                  <a:lumMod val="60000"/>
                </a:schemeClr>
              </a:solidFill>
              <a:round/>
            </a:ln>
            <a:effectLst/>
          </c:spPr>
          <c:marker>
            <c:symbol val="none"/>
          </c:marker>
          <c:cat>
            <c:numRef>
              <c:f>'Figure 1.18.'!$P$4:$AJ$4</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'Figure 1.18.'!$P$5:$AJ$5</c:f>
              <c:numCache>
                <c:formatCode>0.0</c:formatCode>
                <c:ptCount val="21"/>
                <c:pt idx="0">
                  <c:v>22.53897660881432</c:v>
                </c:pt>
                <c:pt idx="1">
                  <c:v>22.713750023548023</c:v>
                </c:pt>
                <c:pt idx="2">
                  <c:v>22.286352695413694</c:v>
                </c:pt>
                <c:pt idx="3">
                  <c:v>23.684780865959237</c:v>
                </c:pt>
                <c:pt idx="4">
                  <c:v>24.282375471704427</c:v>
                </c:pt>
                <c:pt idx="5">
                  <c:v>24.260900175375149</c:v>
                </c:pt>
                <c:pt idx="6">
                  <c:v>23.551496871832082</c:v>
                </c:pt>
                <c:pt idx="7">
                  <c:v>23.444209661079842</c:v>
                </c:pt>
                <c:pt idx="8">
                  <c:v>23.677661757816445</c:v>
                </c:pt>
                <c:pt idx="9">
                  <c:v>23.896118604039614</c:v>
                </c:pt>
                <c:pt idx="10">
                  <c:v>26.541155931995259</c:v>
                </c:pt>
                <c:pt idx="11">
                  <c:v>28.325062107800854</c:v>
                </c:pt>
                <c:pt idx="12">
                  <c:v>27.393085590625692</c:v>
                </c:pt>
                <c:pt idx="13">
                  <c:v>28.084587341222697</c:v>
                </c:pt>
                <c:pt idx="14">
                  <c:v>28.780867767693241</c:v>
                </c:pt>
                <c:pt idx="15">
                  <c:v>28.998224153202099</c:v>
                </c:pt>
                <c:pt idx="16">
                  <c:v>29.434279614517862</c:v>
                </c:pt>
                <c:pt idx="17">
                  <c:v>30.796064838572768</c:v>
                </c:pt>
                <c:pt idx="18">
                  <c:v>30.675632930975411</c:v>
                </c:pt>
                <c:pt idx="19">
                  <c:v>30.398724090932003</c:v>
                </c:pt>
                <c:pt idx="20">
                  <c:v>31.464217929870085</c:v>
                </c:pt>
              </c:numCache>
            </c:numRef>
          </c:val>
          <c:smooth val="0"/>
          <c:extLst>
            <c:ext xmlns:c16="http://schemas.microsoft.com/office/drawing/2014/chart" uri="{C3380CC4-5D6E-409C-BE32-E72D297353CC}">
              <c16:uniqueId val="{00000006-4C0E-4C3E-B555-CCC775C87FC8}"/>
            </c:ext>
          </c:extLst>
        </c:ser>
        <c:dLbls>
          <c:showLegendKey val="0"/>
          <c:showVal val="0"/>
          <c:showCatName val="0"/>
          <c:showSerName val="0"/>
          <c:showPercent val="0"/>
          <c:showBubbleSize val="0"/>
        </c:dLbls>
        <c:marker val="1"/>
        <c:smooth val="0"/>
        <c:axId val="1178232320"/>
        <c:axId val="970235584"/>
      </c:lineChart>
      <c:catAx>
        <c:axId val="153684704"/>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1188846128"/>
        <c:crosses val="autoZero"/>
        <c:auto val="1"/>
        <c:lblAlgn val="ctr"/>
        <c:lblOffset val="100"/>
        <c:tickLblSkip val="2"/>
        <c:tickMarkSkip val="1"/>
        <c:noMultiLvlLbl val="0"/>
      </c:catAx>
      <c:valAx>
        <c:axId val="1188846128"/>
        <c:scaling>
          <c:orientation val="minMax"/>
          <c:max val="20"/>
        </c:scaling>
        <c:delete val="0"/>
        <c:axPos val="l"/>
        <c:majorGridlines>
          <c:spPr>
            <a:ln w="9525" cap="flat" cmpd="sng" algn="ctr">
              <a:noFill/>
              <a:round/>
            </a:ln>
            <a:effectLst/>
          </c:spPr>
        </c:majorGridlines>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153684704"/>
        <c:crosses val="autoZero"/>
        <c:crossBetween val="between"/>
      </c:valAx>
      <c:valAx>
        <c:axId val="970235584"/>
        <c:scaling>
          <c:orientation val="minMax"/>
        </c:scaling>
        <c:delete val="0"/>
        <c:axPos val="r"/>
        <c:numFmt formatCode="0.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1178232320"/>
        <c:crosses val="max"/>
        <c:crossBetween val="between"/>
      </c:valAx>
      <c:catAx>
        <c:axId val="1178232320"/>
        <c:scaling>
          <c:orientation val="minMax"/>
        </c:scaling>
        <c:delete val="1"/>
        <c:axPos val="b"/>
        <c:numFmt formatCode="General" sourceLinked="1"/>
        <c:majorTickMark val="out"/>
        <c:minorTickMark val="none"/>
        <c:tickLblPos val="nextTo"/>
        <c:crossAx val="970235584"/>
        <c:crosses val="autoZero"/>
        <c:auto val="1"/>
        <c:lblAlgn val="ctr"/>
        <c:lblOffset val="100"/>
        <c:noMultiLvlLbl val="0"/>
      </c:cat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197550623776385"/>
          <c:y val="6.4087926509186332E-3"/>
          <c:w val="0.61605527530474302"/>
          <c:h val="0.95119772528433943"/>
        </c:manualLayout>
      </c:layout>
      <c:barChart>
        <c:barDir val="bar"/>
        <c:grouping val="clustered"/>
        <c:varyColors val="0"/>
        <c:ser>
          <c:idx val="1"/>
          <c:order val="0"/>
          <c:tx>
            <c:strRef>
              <c:f>'Figure 1.19.'!$P$7</c:f>
              <c:strCache>
                <c:ptCount val="1"/>
                <c:pt idx="0">
                  <c:v>Non-oil exporters</c:v>
                </c:pt>
              </c:strCache>
            </c:strRef>
          </c:tx>
          <c:spPr>
            <a:solidFill>
              <a:srgbClr val="C00000"/>
            </a:solidFill>
            <a:ln>
              <a:noFill/>
            </a:ln>
            <a:effectLst/>
          </c:spPr>
          <c:invertIfNegative val="0"/>
          <c:cat>
            <c:strRef>
              <c:f>'Figure 1.19.'!$Q$5:$V$5</c:f>
              <c:strCache>
                <c:ptCount val="6"/>
                <c:pt idx="0">
                  <c:v>Other expense</c:v>
                </c:pt>
                <c:pt idx="1">
                  <c:v>Interest expense</c:v>
                </c:pt>
                <c:pt idx="2">
                  <c:v>Compensation 
of employees</c:v>
                </c:pt>
                <c:pt idx="3">
                  <c:v>Net acquisition of
 nonfinancial assets</c:v>
                </c:pt>
                <c:pt idx="4">
                  <c:v>Total expenditure</c:v>
                </c:pt>
                <c:pt idx="5">
                  <c:v>Social benefits</c:v>
                </c:pt>
              </c:strCache>
            </c:strRef>
          </c:cat>
          <c:val>
            <c:numRef>
              <c:f>'Figure 1.19.'!$Q$7:$V$7</c:f>
              <c:numCache>
                <c:formatCode>0.0</c:formatCode>
                <c:ptCount val="6"/>
                <c:pt idx="0">
                  <c:v>-0.14824933225068371</c:v>
                </c:pt>
                <c:pt idx="1">
                  <c:v>0.42586162595069688</c:v>
                </c:pt>
                <c:pt idx="2">
                  <c:v>0.22547353016045824</c:v>
                </c:pt>
                <c:pt idx="3">
                  <c:v>-0.19504399240735554</c:v>
                </c:pt>
                <c:pt idx="4">
                  <c:v>8.5390056157766236E-2</c:v>
                </c:pt>
                <c:pt idx="5">
                  <c:v>1.5525391766850207</c:v>
                </c:pt>
              </c:numCache>
            </c:numRef>
          </c:val>
          <c:extLst>
            <c:ext xmlns:c16="http://schemas.microsoft.com/office/drawing/2014/chart" uri="{C3380CC4-5D6E-409C-BE32-E72D297353CC}">
              <c16:uniqueId val="{00000000-FB95-423A-AC78-2D696C22FFE1}"/>
            </c:ext>
          </c:extLst>
        </c:ser>
        <c:ser>
          <c:idx val="0"/>
          <c:order val="1"/>
          <c:tx>
            <c:strRef>
              <c:f>'Figure 1.19.'!$P$6</c:f>
              <c:strCache>
                <c:ptCount val="1"/>
                <c:pt idx="0">
                  <c:v>Oil exporters</c:v>
                </c:pt>
              </c:strCache>
            </c:strRef>
          </c:tx>
          <c:spPr>
            <a:solidFill>
              <a:srgbClr val="0070C0"/>
            </a:solidFill>
            <a:ln>
              <a:noFill/>
            </a:ln>
            <a:effectLst/>
          </c:spPr>
          <c:invertIfNegative val="0"/>
          <c:cat>
            <c:strRef>
              <c:f>'Figure 1.19.'!$Q$5:$V$5</c:f>
              <c:strCache>
                <c:ptCount val="6"/>
                <c:pt idx="0">
                  <c:v>Other expense</c:v>
                </c:pt>
                <c:pt idx="1">
                  <c:v>Interest expense</c:v>
                </c:pt>
                <c:pt idx="2">
                  <c:v>Compensation 
of employees</c:v>
                </c:pt>
                <c:pt idx="3">
                  <c:v>Net acquisition of
 nonfinancial assets</c:v>
                </c:pt>
                <c:pt idx="4">
                  <c:v>Total expenditure</c:v>
                </c:pt>
                <c:pt idx="5">
                  <c:v>Social benefits</c:v>
                </c:pt>
              </c:strCache>
            </c:strRef>
          </c:cat>
          <c:val>
            <c:numRef>
              <c:f>'Figure 1.19.'!$Q$6:$V$6</c:f>
              <c:numCache>
                <c:formatCode>0.0</c:formatCode>
                <c:ptCount val="6"/>
                <c:pt idx="0">
                  <c:v>-1.1460563941768349</c:v>
                </c:pt>
                <c:pt idx="1">
                  <c:v>0.34942526782119931</c:v>
                </c:pt>
                <c:pt idx="2">
                  <c:v>0.33174222110695695</c:v>
                </c:pt>
                <c:pt idx="3">
                  <c:v>-0.58314524438126725</c:v>
                </c:pt>
                <c:pt idx="4">
                  <c:v>-1.3797763707369028</c:v>
                </c:pt>
                <c:pt idx="5">
                  <c:v>0.87834195118732517</c:v>
                </c:pt>
              </c:numCache>
            </c:numRef>
          </c:val>
          <c:extLst>
            <c:ext xmlns:c16="http://schemas.microsoft.com/office/drawing/2014/chart" uri="{C3380CC4-5D6E-409C-BE32-E72D297353CC}">
              <c16:uniqueId val="{00000001-FB95-423A-AC78-2D696C22FFE1}"/>
            </c:ext>
          </c:extLst>
        </c:ser>
        <c:ser>
          <c:idx val="2"/>
          <c:order val="2"/>
          <c:tx>
            <c:strRef>
              <c:f>'Figure 1.19.'!$P$8</c:f>
              <c:strCache>
                <c:ptCount val="1"/>
                <c:pt idx="0">
                  <c:v>EMMIEs</c:v>
                </c:pt>
              </c:strCache>
            </c:strRef>
          </c:tx>
          <c:spPr>
            <a:solidFill>
              <a:schemeClr val="bg1">
                <a:lumMod val="65000"/>
              </a:schemeClr>
            </a:solidFill>
            <a:ln>
              <a:noFill/>
            </a:ln>
            <a:effectLst/>
          </c:spPr>
          <c:invertIfNegative val="0"/>
          <c:cat>
            <c:strRef>
              <c:f>'Figure 1.19.'!$Q$5:$V$5</c:f>
              <c:strCache>
                <c:ptCount val="6"/>
                <c:pt idx="0">
                  <c:v>Other expense</c:v>
                </c:pt>
                <c:pt idx="1">
                  <c:v>Interest expense</c:v>
                </c:pt>
                <c:pt idx="2">
                  <c:v>Compensation 
of employees</c:v>
                </c:pt>
                <c:pt idx="3">
                  <c:v>Net acquisition of
 nonfinancial assets</c:v>
                </c:pt>
                <c:pt idx="4">
                  <c:v>Total expenditure</c:v>
                </c:pt>
                <c:pt idx="5">
                  <c:v>Social benefits</c:v>
                </c:pt>
              </c:strCache>
            </c:strRef>
          </c:cat>
          <c:val>
            <c:numRef>
              <c:f>'Figure 1.19.'!$Q$8:$V$8</c:f>
              <c:numCache>
                <c:formatCode>0.0</c:formatCode>
                <c:ptCount val="6"/>
                <c:pt idx="0">
                  <c:v>-0.44846234741384805</c:v>
                </c:pt>
                <c:pt idx="1">
                  <c:v>0.4028640040478717</c:v>
                </c:pt>
                <c:pt idx="2">
                  <c:v>0.25744688988483766</c:v>
                </c:pt>
                <c:pt idx="3">
                  <c:v>-0.31259298239694844</c:v>
                </c:pt>
                <c:pt idx="4">
                  <c:v>-0.3556805177653648</c:v>
                </c:pt>
                <c:pt idx="5">
                  <c:v>1.3496915625474877</c:v>
                </c:pt>
              </c:numCache>
            </c:numRef>
          </c:val>
          <c:extLst>
            <c:ext xmlns:c16="http://schemas.microsoft.com/office/drawing/2014/chart" uri="{C3380CC4-5D6E-409C-BE32-E72D297353CC}">
              <c16:uniqueId val="{00000002-FB95-423A-AC78-2D696C22FFE1}"/>
            </c:ext>
          </c:extLst>
        </c:ser>
        <c:dLbls>
          <c:showLegendKey val="0"/>
          <c:showVal val="0"/>
          <c:showCatName val="0"/>
          <c:showSerName val="0"/>
          <c:showPercent val="0"/>
          <c:showBubbleSize val="0"/>
        </c:dLbls>
        <c:gapWidth val="182"/>
        <c:axId val="792681376"/>
        <c:axId val="1822547536"/>
      </c:barChart>
      <c:catAx>
        <c:axId val="79268137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822547536"/>
        <c:crosses val="autoZero"/>
        <c:auto val="1"/>
        <c:lblAlgn val="ctr"/>
        <c:lblOffset val="100"/>
        <c:noMultiLvlLbl val="0"/>
      </c:catAx>
      <c:valAx>
        <c:axId val="1822547536"/>
        <c:scaling>
          <c:orientation val="minMax"/>
        </c:scaling>
        <c:delete val="0"/>
        <c:axPos val="b"/>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792681376"/>
        <c:crosses val="autoZero"/>
        <c:crossBetween val="between"/>
        <c:majorUnit val="0.5"/>
      </c:valAx>
      <c:spPr>
        <a:noFill/>
        <a:ln>
          <a:solidFill>
            <a:schemeClr val="bg1">
              <a:lumMod val="65000"/>
            </a:schemeClr>
          </a:solidFill>
        </a:ln>
        <a:effectLst/>
      </c:spPr>
    </c:plotArea>
    <c:legend>
      <c:legendPos val="b"/>
      <c:layout>
        <c:manualLayout>
          <c:xMode val="edge"/>
          <c:yMode val="edge"/>
          <c:x val="0.68898047900262449"/>
          <c:y val="0.75609033245844259"/>
          <c:w val="0.2616185476815398"/>
          <c:h val="0.165139253426655"/>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67147856517936E-2"/>
          <c:y val="0.10368578927634048"/>
          <c:w val="0.90787729658792649"/>
          <c:h val="0.81206304569071741"/>
        </c:manualLayout>
      </c:layout>
      <c:lineChart>
        <c:grouping val="standard"/>
        <c:varyColors val="0"/>
        <c:ser>
          <c:idx val="3"/>
          <c:order val="1"/>
          <c:tx>
            <c:strRef>
              <c:f>'Figure 1.1.'!$B$33</c:f>
              <c:strCache>
                <c:ptCount val="1"/>
                <c:pt idx="0">
                  <c:v>Primary balance (percent of GDP)</c:v>
                </c:pt>
              </c:strCache>
            </c:strRef>
          </c:tx>
          <c:spPr>
            <a:ln w="28575" cap="rnd">
              <a:solidFill>
                <a:schemeClr val="accent3">
                  <a:lumMod val="50000"/>
                </a:schemeClr>
              </a:solidFill>
              <a:round/>
            </a:ln>
            <a:effectLst/>
          </c:spPr>
          <c:marker>
            <c:symbol val="none"/>
          </c:marker>
          <c:cat>
            <c:numRef>
              <c:f>'Figure 1.1.'!$C$28:$N$28</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1.1.'!$C$33:$N$33</c:f>
              <c:numCache>
                <c:formatCode>0.0</c:formatCode>
                <c:ptCount val="12"/>
                <c:pt idx="0">
                  <c:v>-0.60338995460648903</c:v>
                </c:pt>
                <c:pt idx="1">
                  <c:v>1.4131130773561054</c:v>
                </c:pt>
                <c:pt idx="2">
                  <c:v>-3.0347187758798495</c:v>
                </c:pt>
                <c:pt idx="3">
                  <c:v>-1.9252106504499131</c:v>
                </c:pt>
                <c:pt idx="4">
                  <c:v>-0.37112348795147043</c:v>
                </c:pt>
                <c:pt idx="5">
                  <c:v>-0.92007456966147916</c:v>
                </c:pt>
                <c:pt idx="6">
                  <c:v>-2.2077050439298289</c:v>
                </c:pt>
                <c:pt idx="7">
                  <c:v>-1.9010623358896581</c:v>
                </c:pt>
                <c:pt idx="8">
                  <c:v>-2.4540360468398541</c:v>
                </c:pt>
                <c:pt idx="9">
                  <c:v>-2.2803716587160627</c:v>
                </c:pt>
                <c:pt idx="10">
                  <c:v>-2.5222408219857968</c:v>
                </c:pt>
                <c:pt idx="11">
                  <c:v>-2.1390729340943322</c:v>
                </c:pt>
              </c:numCache>
            </c:numRef>
          </c:val>
          <c:smooth val="0"/>
          <c:extLst>
            <c:ext xmlns:c16="http://schemas.microsoft.com/office/drawing/2014/chart" uri="{C3380CC4-5D6E-409C-BE32-E72D297353CC}">
              <c16:uniqueId val="{00000000-A889-4EAB-9B7A-3F554504DD9E}"/>
            </c:ext>
          </c:extLst>
        </c:ser>
        <c:dLbls>
          <c:showLegendKey val="0"/>
          <c:showVal val="0"/>
          <c:showCatName val="0"/>
          <c:showSerName val="0"/>
          <c:showPercent val="0"/>
          <c:showBubbleSize val="0"/>
        </c:dLbls>
        <c:marker val="1"/>
        <c:smooth val="0"/>
        <c:axId val="935562496"/>
        <c:axId val="938717200"/>
      </c:lineChart>
      <c:lineChart>
        <c:grouping val="standard"/>
        <c:varyColors val="0"/>
        <c:ser>
          <c:idx val="2"/>
          <c:order val="0"/>
          <c:tx>
            <c:strRef>
              <c:f>'Figure 1.1.'!$B$34</c:f>
              <c:strCache>
                <c:ptCount val="1"/>
                <c:pt idx="0">
                  <c:v>GDP growth rate (percent, RHS)</c:v>
                </c:pt>
              </c:strCache>
            </c:strRef>
          </c:tx>
          <c:spPr>
            <a:ln w="28575" cap="rnd">
              <a:solidFill>
                <a:schemeClr val="accent3">
                  <a:lumMod val="50000"/>
                </a:schemeClr>
              </a:solidFill>
              <a:prstDash val="sysDash"/>
              <a:round/>
            </a:ln>
            <a:effectLst/>
          </c:spPr>
          <c:marker>
            <c:symbol val="none"/>
          </c:marker>
          <c:cat>
            <c:numRef>
              <c:f>'Figure 1.1.'!$C$28:$N$28</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1.1.'!$C$34:$N$34</c:f>
              <c:numCache>
                <c:formatCode>0.0</c:formatCode>
                <c:ptCount val="12"/>
                <c:pt idx="0">
                  <c:v>6.8697207010218486</c:v>
                </c:pt>
                <c:pt idx="1">
                  <c:v>5.7989537842997159</c:v>
                </c:pt>
                <c:pt idx="2">
                  <c:v>5.2512258579241715</c:v>
                </c:pt>
                <c:pt idx="3">
                  <c:v>7.5548344194274311</c:v>
                </c:pt>
                <c:pt idx="4">
                  <c:v>5.2026999468176722</c:v>
                </c:pt>
                <c:pt idx="5">
                  <c:v>4.7748823913699701</c:v>
                </c:pt>
                <c:pt idx="6">
                  <c:v>5.9209588116268153</c:v>
                </c:pt>
                <c:pt idx="7">
                  <c:v>6.187647710161162</c:v>
                </c:pt>
                <c:pt idx="8">
                  <c:v>4.7467516942606425</c:v>
                </c:pt>
                <c:pt idx="9">
                  <c:v>3.7337591576327447</c:v>
                </c:pt>
                <c:pt idx="10">
                  <c:v>5.0180384496440293</c:v>
                </c:pt>
                <c:pt idx="11">
                  <c:v>4.6440314605410364</c:v>
                </c:pt>
              </c:numCache>
            </c:numRef>
          </c:val>
          <c:smooth val="0"/>
          <c:extLst>
            <c:ext xmlns:c16="http://schemas.microsoft.com/office/drawing/2014/chart" uri="{C3380CC4-5D6E-409C-BE32-E72D297353CC}">
              <c16:uniqueId val="{00000001-A889-4EAB-9B7A-3F554504DD9E}"/>
            </c:ext>
          </c:extLst>
        </c:ser>
        <c:dLbls>
          <c:showLegendKey val="0"/>
          <c:showVal val="0"/>
          <c:showCatName val="0"/>
          <c:showSerName val="0"/>
          <c:showPercent val="0"/>
          <c:showBubbleSize val="0"/>
        </c:dLbls>
        <c:marker val="1"/>
        <c:smooth val="0"/>
        <c:axId val="459537551"/>
        <c:axId val="435673503"/>
      </c:lineChart>
      <c:catAx>
        <c:axId val="935562496"/>
        <c:scaling>
          <c:orientation val="minMax"/>
        </c:scaling>
        <c:delete val="0"/>
        <c:axPos val="b"/>
        <c:numFmt formatCode="General" sourceLinked="1"/>
        <c:majorTickMark val="none"/>
        <c:minorTickMark val="none"/>
        <c:tickLblPos val="low"/>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938717200"/>
        <c:crosses val="autoZero"/>
        <c:auto val="1"/>
        <c:lblAlgn val="ctr"/>
        <c:lblOffset val="100"/>
        <c:noMultiLvlLbl val="0"/>
      </c:catAx>
      <c:valAx>
        <c:axId val="938717200"/>
        <c:scaling>
          <c:orientation val="minMax"/>
          <c:max val="3"/>
          <c:min val="-6"/>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crossAx val="935562496"/>
        <c:crosses val="autoZero"/>
        <c:crossBetween val="between"/>
        <c:majorUnit val="1"/>
      </c:valAx>
      <c:valAx>
        <c:axId val="435673503"/>
        <c:scaling>
          <c:orientation val="minMax"/>
          <c:max val="9"/>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Arial" panose="020B0604020202020204" pitchFamily="34" charset="0"/>
              </a:defRPr>
            </a:pPr>
            <a:endParaRPr lang="en-US"/>
          </a:p>
        </c:txPr>
        <c:crossAx val="459537551"/>
        <c:crosses val="max"/>
        <c:crossBetween val="between"/>
      </c:valAx>
      <c:catAx>
        <c:axId val="459537551"/>
        <c:scaling>
          <c:orientation val="minMax"/>
        </c:scaling>
        <c:delete val="1"/>
        <c:axPos val="b"/>
        <c:numFmt formatCode="General" sourceLinked="1"/>
        <c:majorTickMark val="out"/>
        <c:minorTickMark val="none"/>
        <c:tickLblPos val="nextTo"/>
        <c:crossAx val="435673503"/>
        <c:crosses val="autoZero"/>
        <c:auto val="1"/>
        <c:lblAlgn val="ctr"/>
        <c:lblOffset val="100"/>
        <c:noMultiLvlLbl val="0"/>
      </c:catAx>
      <c:spPr>
        <a:noFill/>
        <a:ln>
          <a:solidFill>
            <a:schemeClr val="bg1">
              <a:lumMod val="65000"/>
            </a:schemeClr>
          </a:solidFill>
        </a:ln>
        <a:effectLst/>
      </c:spPr>
    </c:plotArea>
    <c:legend>
      <c:legendPos val="b"/>
      <c:layout>
        <c:manualLayout>
          <c:xMode val="edge"/>
          <c:yMode val="edge"/>
          <c:x val="0.11915536599591718"/>
          <c:y val="0.69563320209973745"/>
          <c:w val="0.79351851851851851"/>
          <c:h val="0.1647776319626713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pPr>
      <a:endParaRPr lang="en-US"/>
    </a:p>
  </c:txPr>
  <c:printSettings>
    <c:headerFooter/>
    <c:pageMargins b="0.75" l="0.7" r="0.7" t="0.75" header="0.3" footer="0.3"/>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739645931460127E-2"/>
          <c:y val="4.047975698087744E-2"/>
          <c:w val="0.92166951081406401"/>
          <c:h val="0.87324588218262555"/>
        </c:manualLayout>
      </c:layout>
      <c:lineChart>
        <c:grouping val="standard"/>
        <c:varyColors val="0"/>
        <c:ser>
          <c:idx val="0"/>
          <c:order val="0"/>
          <c:tx>
            <c:v>LIDCs</c:v>
          </c:tx>
          <c:spPr>
            <a:ln w="25400" cap="rnd">
              <a:solidFill>
                <a:schemeClr val="accent3">
                  <a:lumMod val="50000"/>
                </a:schemeClr>
              </a:solidFill>
              <a:round/>
            </a:ln>
            <a:effectLst/>
          </c:spPr>
          <c:marker>
            <c:symbol val="none"/>
          </c:marker>
          <c:dPt>
            <c:idx val="7"/>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01-6FD0-44BA-A05D-B850752BC163}"/>
              </c:ext>
            </c:extLst>
          </c:dPt>
          <c:dPt>
            <c:idx val="8"/>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03-6FD0-44BA-A05D-B850752BC163}"/>
              </c:ext>
            </c:extLst>
          </c:dPt>
          <c:dPt>
            <c:idx val="9"/>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05-6FD0-44BA-A05D-B850752BC163}"/>
              </c:ext>
            </c:extLst>
          </c:dPt>
          <c:dPt>
            <c:idx val="10"/>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07-6FD0-44BA-A05D-B850752BC163}"/>
              </c:ext>
            </c:extLst>
          </c:dPt>
          <c:dPt>
            <c:idx val="11"/>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09-6FD0-44BA-A05D-B850752BC163}"/>
              </c:ext>
            </c:extLst>
          </c:dPt>
          <c:dPt>
            <c:idx val="12"/>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0B-6FD0-44BA-A05D-B850752BC163}"/>
              </c:ext>
            </c:extLst>
          </c:dPt>
          <c:cat>
            <c:numRef>
              <c:f>'Figure 1.20.'!$N$6:$Z$6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1.20.'!$N$7:$Z$7</c:f>
              <c:numCache>
                <c:formatCode>0.0</c:formatCode>
                <c:ptCount val="13"/>
                <c:pt idx="0">
                  <c:v>-1.9599318845919871</c:v>
                </c:pt>
                <c:pt idx="1">
                  <c:v>-3.4751132903997202</c:v>
                </c:pt>
                <c:pt idx="2">
                  <c:v>-3.3107800461912831</c:v>
                </c:pt>
                <c:pt idx="3">
                  <c:v>-3.9330634923551915</c:v>
                </c:pt>
                <c:pt idx="4">
                  <c:v>-3.9159407565279469</c:v>
                </c:pt>
                <c:pt idx="5">
                  <c:v>-4.1725859449565039</c:v>
                </c:pt>
                <c:pt idx="6">
                  <c:v>-4.0112429520281498</c:v>
                </c:pt>
                <c:pt idx="7">
                  <c:v>-4.0244287697456453</c:v>
                </c:pt>
                <c:pt idx="8">
                  <c:v>-3.8146679006279931</c:v>
                </c:pt>
                <c:pt idx="9">
                  <c:v>-3.5802941167656521</c:v>
                </c:pt>
                <c:pt idx="10">
                  <c:v>-3.5493285439193096</c:v>
                </c:pt>
                <c:pt idx="11">
                  <c:v>-3.4240077388073171</c:v>
                </c:pt>
                <c:pt idx="12">
                  <c:v>-3.3673788248247516</c:v>
                </c:pt>
              </c:numCache>
            </c:numRef>
          </c:val>
          <c:smooth val="0"/>
          <c:extLst>
            <c:ext xmlns:c16="http://schemas.microsoft.com/office/drawing/2014/chart" uri="{C3380CC4-5D6E-409C-BE32-E72D297353CC}">
              <c16:uniqueId val="{0000000C-6FD0-44BA-A05D-B850752BC163}"/>
            </c:ext>
          </c:extLst>
        </c:ser>
        <c:ser>
          <c:idx val="1"/>
          <c:order val="1"/>
          <c:tx>
            <c:strRef>
              <c:f>'Figure 1.20.'!$M$8</c:f>
              <c:strCache>
                <c:ptCount val="1"/>
                <c:pt idx="0">
                  <c:v>Commodity exporters</c:v>
                </c:pt>
              </c:strCache>
            </c:strRef>
          </c:tx>
          <c:spPr>
            <a:ln w="25400" cap="rnd">
              <a:solidFill>
                <a:srgbClr val="002060"/>
              </a:solidFill>
              <a:round/>
            </a:ln>
            <a:effectLst/>
          </c:spPr>
          <c:marker>
            <c:symbol val="none"/>
          </c:marker>
          <c:dPt>
            <c:idx val="7"/>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0E-6FD0-44BA-A05D-B850752BC163}"/>
              </c:ext>
            </c:extLst>
          </c:dPt>
          <c:dPt>
            <c:idx val="8"/>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10-6FD0-44BA-A05D-B850752BC163}"/>
              </c:ext>
            </c:extLst>
          </c:dPt>
          <c:dPt>
            <c:idx val="9"/>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12-6FD0-44BA-A05D-B850752BC163}"/>
              </c:ext>
            </c:extLst>
          </c:dPt>
          <c:dPt>
            <c:idx val="10"/>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14-6FD0-44BA-A05D-B850752BC163}"/>
              </c:ext>
            </c:extLst>
          </c:dPt>
          <c:dPt>
            <c:idx val="11"/>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16-6FD0-44BA-A05D-B850752BC163}"/>
              </c:ext>
            </c:extLst>
          </c:dPt>
          <c:dPt>
            <c:idx val="12"/>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18-6FD0-44BA-A05D-B850752BC163}"/>
              </c:ext>
            </c:extLst>
          </c:dPt>
          <c:cat>
            <c:numRef>
              <c:f>'Figure 1.20.'!$N$6:$Z$6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1.20.'!$N$8:$Z$8</c:f>
              <c:numCache>
                <c:formatCode>0.0</c:formatCode>
                <c:ptCount val="13"/>
                <c:pt idx="0">
                  <c:v>-1.3757671838150445</c:v>
                </c:pt>
                <c:pt idx="1">
                  <c:v>-3.399195225192627</c:v>
                </c:pt>
                <c:pt idx="2">
                  <c:v>-3.307221439931455</c:v>
                </c:pt>
                <c:pt idx="3">
                  <c:v>-4.1990915174571803</c:v>
                </c:pt>
                <c:pt idx="4">
                  <c:v>-4.5936261680364927</c:v>
                </c:pt>
                <c:pt idx="5">
                  <c:v>-4.952016223597524</c:v>
                </c:pt>
                <c:pt idx="6">
                  <c:v>-4.4194330278856313</c:v>
                </c:pt>
                <c:pt idx="7">
                  <c:v>-4.4308847455893625</c:v>
                </c:pt>
                <c:pt idx="8">
                  <c:v>-4.0927230517122224</c:v>
                </c:pt>
                <c:pt idx="9">
                  <c:v>-3.9579618201088507</c:v>
                </c:pt>
                <c:pt idx="10">
                  <c:v>-3.9415054394308209</c:v>
                </c:pt>
                <c:pt idx="11">
                  <c:v>-3.7737515004745696</c:v>
                </c:pt>
                <c:pt idx="12">
                  <c:v>-3.6314755813639872</c:v>
                </c:pt>
              </c:numCache>
            </c:numRef>
          </c:val>
          <c:smooth val="0"/>
          <c:extLst>
            <c:ext xmlns:c16="http://schemas.microsoft.com/office/drawing/2014/chart" uri="{C3380CC4-5D6E-409C-BE32-E72D297353CC}">
              <c16:uniqueId val="{00000019-6FD0-44BA-A05D-B850752BC163}"/>
            </c:ext>
          </c:extLst>
        </c:ser>
        <c:ser>
          <c:idx val="2"/>
          <c:order val="2"/>
          <c:tx>
            <c:strRef>
              <c:f>'Figure 1.20.'!$M$9</c:f>
              <c:strCache>
                <c:ptCount val="1"/>
                <c:pt idx="0">
                  <c:v>Noncommodity exporters</c:v>
                </c:pt>
              </c:strCache>
            </c:strRef>
          </c:tx>
          <c:spPr>
            <a:ln w="25400" cap="rnd">
              <a:solidFill>
                <a:srgbClr val="C00000"/>
              </a:solidFill>
              <a:round/>
            </a:ln>
            <a:effectLst/>
          </c:spPr>
          <c:marker>
            <c:symbol val="none"/>
          </c:marker>
          <c:dPt>
            <c:idx val="7"/>
            <c:marker>
              <c:symbol val="none"/>
            </c:marker>
            <c:bubble3D val="0"/>
            <c:spPr>
              <a:ln w="25400" cap="rnd">
                <a:solidFill>
                  <a:srgbClr val="C00000"/>
                </a:solidFill>
                <a:prstDash val="sysDash"/>
                <a:round/>
              </a:ln>
              <a:effectLst/>
            </c:spPr>
            <c:extLst>
              <c:ext xmlns:c16="http://schemas.microsoft.com/office/drawing/2014/chart" uri="{C3380CC4-5D6E-409C-BE32-E72D297353CC}">
                <c16:uniqueId val="{0000001B-6FD0-44BA-A05D-B850752BC163}"/>
              </c:ext>
            </c:extLst>
          </c:dPt>
          <c:dPt>
            <c:idx val="8"/>
            <c:marker>
              <c:symbol val="none"/>
            </c:marker>
            <c:bubble3D val="0"/>
            <c:spPr>
              <a:ln w="25400" cap="rnd">
                <a:solidFill>
                  <a:srgbClr val="C00000"/>
                </a:solidFill>
                <a:prstDash val="sysDash"/>
                <a:round/>
              </a:ln>
              <a:effectLst/>
            </c:spPr>
            <c:extLst>
              <c:ext xmlns:c16="http://schemas.microsoft.com/office/drawing/2014/chart" uri="{C3380CC4-5D6E-409C-BE32-E72D297353CC}">
                <c16:uniqueId val="{0000001D-6FD0-44BA-A05D-B850752BC163}"/>
              </c:ext>
            </c:extLst>
          </c:dPt>
          <c:dPt>
            <c:idx val="9"/>
            <c:marker>
              <c:symbol val="none"/>
            </c:marker>
            <c:bubble3D val="0"/>
            <c:spPr>
              <a:ln w="25400" cap="rnd">
                <a:solidFill>
                  <a:srgbClr val="C00000"/>
                </a:solidFill>
                <a:prstDash val="sysDash"/>
                <a:round/>
              </a:ln>
              <a:effectLst/>
            </c:spPr>
            <c:extLst>
              <c:ext xmlns:c16="http://schemas.microsoft.com/office/drawing/2014/chart" uri="{C3380CC4-5D6E-409C-BE32-E72D297353CC}">
                <c16:uniqueId val="{0000001F-6FD0-44BA-A05D-B850752BC163}"/>
              </c:ext>
            </c:extLst>
          </c:dPt>
          <c:dPt>
            <c:idx val="10"/>
            <c:marker>
              <c:symbol val="none"/>
            </c:marker>
            <c:bubble3D val="0"/>
            <c:spPr>
              <a:ln w="25400" cap="rnd">
                <a:solidFill>
                  <a:srgbClr val="C00000"/>
                </a:solidFill>
                <a:prstDash val="sysDash"/>
                <a:round/>
              </a:ln>
              <a:effectLst/>
            </c:spPr>
            <c:extLst>
              <c:ext xmlns:c16="http://schemas.microsoft.com/office/drawing/2014/chart" uri="{C3380CC4-5D6E-409C-BE32-E72D297353CC}">
                <c16:uniqueId val="{00000021-6FD0-44BA-A05D-B850752BC163}"/>
              </c:ext>
            </c:extLst>
          </c:dPt>
          <c:dPt>
            <c:idx val="11"/>
            <c:marker>
              <c:symbol val="none"/>
            </c:marker>
            <c:bubble3D val="0"/>
            <c:spPr>
              <a:ln w="25400" cap="rnd">
                <a:solidFill>
                  <a:srgbClr val="C00000"/>
                </a:solidFill>
                <a:prstDash val="sysDash"/>
                <a:round/>
              </a:ln>
              <a:effectLst/>
            </c:spPr>
            <c:extLst>
              <c:ext xmlns:c16="http://schemas.microsoft.com/office/drawing/2014/chart" uri="{C3380CC4-5D6E-409C-BE32-E72D297353CC}">
                <c16:uniqueId val="{00000023-6FD0-44BA-A05D-B850752BC163}"/>
              </c:ext>
            </c:extLst>
          </c:dPt>
          <c:dPt>
            <c:idx val="12"/>
            <c:marker>
              <c:symbol val="none"/>
            </c:marker>
            <c:bubble3D val="0"/>
            <c:spPr>
              <a:ln w="25400" cap="rnd">
                <a:solidFill>
                  <a:srgbClr val="C00000"/>
                </a:solidFill>
                <a:prstDash val="sysDash"/>
                <a:round/>
              </a:ln>
              <a:effectLst/>
            </c:spPr>
            <c:extLst>
              <c:ext xmlns:c16="http://schemas.microsoft.com/office/drawing/2014/chart" uri="{C3380CC4-5D6E-409C-BE32-E72D297353CC}">
                <c16:uniqueId val="{00000025-6FD0-44BA-A05D-B850752BC163}"/>
              </c:ext>
            </c:extLst>
          </c:dPt>
          <c:cat>
            <c:numRef>
              <c:f>'Figure 1.20.'!$N$6:$Z$6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1.20.'!$N$9:$Z$9</c:f>
              <c:numCache>
                <c:formatCode>0.0</c:formatCode>
                <c:ptCount val="13"/>
                <c:pt idx="0">
                  <c:v>-2.5617386285586425</c:v>
                </c:pt>
                <c:pt idx="1">
                  <c:v>-3.5456324322281341</c:v>
                </c:pt>
                <c:pt idx="2">
                  <c:v>-3.3044768010519103</c:v>
                </c:pt>
                <c:pt idx="3">
                  <c:v>-3.6539948344402791</c:v>
                </c:pt>
                <c:pt idx="4">
                  <c:v>-3.3969368538438034</c:v>
                </c:pt>
                <c:pt idx="5">
                  <c:v>-3.6093834785592387</c:v>
                </c:pt>
                <c:pt idx="6">
                  <c:v>-3.723409644492564</c:v>
                </c:pt>
                <c:pt idx="7">
                  <c:v>-3.7160163290389789</c:v>
                </c:pt>
                <c:pt idx="8">
                  <c:v>-3.5873361570305629</c:v>
                </c:pt>
                <c:pt idx="9">
                  <c:v>-3.2821812158517822</c:v>
                </c:pt>
                <c:pt idx="10">
                  <c:v>-3.2631281743107197</c:v>
                </c:pt>
                <c:pt idx="11">
                  <c:v>-3.1667907095436343</c:v>
                </c:pt>
                <c:pt idx="12">
                  <c:v>-3.1685339658618656</c:v>
                </c:pt>
              </c:numCache>
            </c:numRef>
          </c:val>
          <c:smooth val="0"/>
          <c:extLst>
            <c:ext xmlns:c16="http://schemas.microsoft.com/office/drawing/2014/chart" uri="{C3380CC4-5D6E-409C-BE32-E72D297353CC}">
              <c16:uniqueId val="{00000026-6FD0-44BA-A05D-B850752BC163}"/>
            </c:ext>
          </c:extLst>
        </c:ser>
        <c:dLbls>
          <c:showLegendKey val="0"/>
          <c:showVal val="0"/>
          <c:showCatName val="0"/>
          <c:showSerName val="0"/>
          <c:showPercent val="0"/>
          <c:showBubbleSize val="0"/>
        </c:dLbls>
        <c:smooth val="0"/>
        <c:axId val="1398977808"/>
        <c:axId val="1398977392"/>
      </c:lineChart>
      <c:catAx>
        <c:axId val="1398977808"/>
        <c:scaling>
          <c:orientation val="minMax"/>
        </c:scaling>
        <c:delete val="0"/>
        <c:axPos val="b"/>
        <c:numFmt formatCode="General" sourceLinked="1"/>
        <c:majorTickMark val="none"/>
        <c:minorTickMark val="none"/>
        <c:tickLblPos val="low"/>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398977392"/>
        <c:crosses val="autoZero"/>
        <c:auto val="1"/>
        <c:lblAlgn val="ctr"/>
        <c:lblOffset val="100"/>
        <c:tickLblSkip val="1"/>
        <c:tickMarkSkip val="1"/>
        <c:noMultiLvlLbl val="0"/>
      </c:catAx>
      <c:valAx>
        <c:axId val="1398977392"/>
        <c:scaling>
          <c:orientation val="minMax"/>
          <c:min val="-6"/>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398977808"/>
        <c:crosses val="autoZero"/>
        <c:crossBetween val="between"/>
        <c:majorUnit val="1"/>
      </c:valAx>
      <c:spPr>
        <a:noFill/>
        <a:ln>
          <a:solidFill>
            <a:schemeClr val="bg1">
              <a:lumMod val="65000"/>
            </a:schemeClr>
          </a:solidFill>
        </a:ln>
        <a:effectLst/>
      </c:spPr>
    </c:plotArea>
    <c:legend>
      <c:legendPos val="r"/>
      <c:layout>
        <c:manualLayout>
          <c:xMode val="edge"/>
          <c:yMode val="edge"/>
          <c:x val="0.39632192782021131"/>
          <c:y val="0.10729476118633342"/>
          <c:w val="0.54219915632279547"/>
          <c:h val="0.21274342890027625"/>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846189528322384E-2"/>
          <c:y val="4.2448747960558982E-2"/>
          <c:w val="0.92478182414698173"/>
          <c:h val="0.84228018372703417"/>
        </c:manualLayout>
      </c:layout>
      <c:lineChart>
        <c:grouping val="standard"/>
        <c:varyColors val="0"/>
        <c:ser>
          <c:idx val="0"/>
          <c:order val="0"/>
          <c:tx>
            <c:strRef>
              <c:f>'Figure 1.21.'!$O$7</c:f>
              <c:strCache>
                <c:ptCount val="1"/>
                <c:pt idx="0">
                  <c:v>Rev - comm exporter</c:v>
                </c:pt>
              </c:strCache>
            </c:strRef>
          </c:tx>
          <c:spPr>
            <a:ln w="28575" cap="rnd">
              <a:solidFill>
                <a:schemeClr val="tx2"/>
              </a:solidFill>
              <a:prstDash val="sysDash"/>
              <a:round/>
            </a:ln>
            <a:effectLst/>
          </c:spPr>
          <c:marker>
            <c:symbol val="none"/>
          </c:marker>
          <c:cat>
            <c:numRef>
              <c:extLst>
                <c:ext xmlns:c15="http://schemas.microsoft.com/office/drawing/2012/chart" uri="{02D57815-91ED-43cb-92C2-25804820EDAC}">
                  <c15:fullRef>
                    <c15:sqref>'Figure 1.21.'!$P$6:$AC$6</c15:sqref>
                  </c15:fullRef>
                </c:ext>
              </c:extLst>
              <c:f>'Figure 1.21.'!$Q$6:$AC$6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xmlns:c16="http://schemas.microsoft.com/office/drawing/2014/chart" uri="{F5D05F6E-A05E-4728-AFD3-386EB277150F}">
                  <c16:filteredLitCache>
                    <c:numCache>
                      <c:formatCode>General</c:formatCode>
                      <c:ptCount val="1"/>
                      <c:pt idx="0">
                        <c:v>18.141357206584111</c:v>
                      </c:pt>
                    </c:numCache>
                  </c16:filteredLitCache>
                </c:ext>
              </c:extLst>
              <c:f/>
              <c:numCache>
                <c:formatCode>General</c:formatCode>
                <c:ptCount val="13"/>
                <c:pt idx="0">
                  <c:v>16.227023053205308</c:v>
                </c:pt>
                <c:pt idx="1">
                  <c:v>14.00239134228136</c:v>
                </c:pt>
                <c:pt idx="2">
                  <c:v>13.724756264819494</c:v>
                </c:pt>
                <c:pt idx="3">
                  <c:v>10.996759009750773</c:v>
                </c:pt>
                <c:pt idx="4">
                  <c:v>9.5216472646323034</c:v>
                </c:pt>
                <c:pt idx="5">
                  <c:v>10.149006950712444</c:v>
                </c:pt>
                <c:pt idx="6">
                  <c:v>11.406533605894534</c:v>
                </c:pt>
                <c:pt idx="7">
                  <c:v>11.014511019457149</c:v>
                </c:pt>
                <c:pt idx="8">
                  <c:v>11.174796214283434</c:v>
                </c:pt>
                <c:pt idx="9">
                  <c:v>11.160608040620591</c:v>
                </c:pt>
                <c:pt idx="10">
                  <c:v>11.226046064853898</c:v>
                </c:pt>
                <c:pt idx="11">
                  <c:v>11.313968564806411</c:v>
                </c:pt>
                <c:pt idx="12">
                  <c:v>11.315509605538271</c:v>
                </c:pt>
              </c:numCache>
            </c:numRef>
          </c:val>
          <c:smooth val="0"/>
          <c:extLst>
            <c:ext xmlns:c16="http://schemas.microsoft.com/office/drawing/2014/chart" uri="{C3380CC4-5D6E-409C-BE32-E72D297353CC}">
              <c16:uniqueId val="{00000000-D7AC-4D2A-963E-9A57AB326391}"/>
            </c:ext>
          </c:extLst>
        </c:ser>
        <c:ser>
          <c:idx val="1"/>
          <c:order val="1"/>
          <c:tx>
            <c:strRef>
              <c:f>'Figure 1.21.'!$O$8</c:f>
              <c:strCache>
                <c:ptCount val="1"/>
                <c:pt idx="0">
                  <c:v>Rev - non-comm exporter</c:v>
                </c:pt>
              </c:strCache>
            </c:strRef>
          </c:tx>
          <c:spPr>
            <a:ln w="28575" cap="rnd">
              <a:solidFill>
                <a:srgbClr val="C00000"/>
              </a:solidFill>
              <a:prstDash val="sysDash"/>
              <a:round/>
            </a:ln>
            <a:effectLst/>
          </c:spPr>
          <c:marker>
            <c:symbol val="none"/>
          </c:marker>
          <c:cat>
            <c:numRef>
              <c:extLst>
                <c:ext xmlns:c15="http://schemas.microsoft.com/office/drawing/2012/chart" uri="{02D57815-91ED-43cb-92C2-25804820EDAC}">
                  <c15:fullRef>
                    <c15:sqref>'Figure 1.21.'!$P$6:$AC$6</c15:sqref>
                  </c15:fullRef>
                </c:ext>
              </c:extLst>
              <c:f>'Figure 1.21.'!$Q$6:$AC$6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xmlns:c15="http://schemas.microsoft.com/office/drawing/2012/chart" uri="{02D57815-91ED-43cb-92C2-25804820EDAC}">
                  <c15:fullRef>
                    <c15:sqref>'Figure 1.21.'!$P$8:$AC$8</c15:sqref>
                  </c15:fullRef>
                </c:ext>
              </c:extLst>
              <c:f>'Figure 1.21.'!$Q$8:$AC$8</c:f>
              <c:numCache>
                <c:formatCode>0.0</c:formatCode>
                <c:ptCount val="13"/>
                <c:pt idx="0">
                  <c:v>19.742218129906306</c:v>
                </c:pt>
                <c:pt idx="1">
                  <c:v>19.615246353991612</c:v>
                </c:pt>
                <c:pt idx="2">
                  <c:v>19.432154387562424</c:v>
                </c:pt>
                <c:pt idx="3">
                  <c:v>18.823041225381804</c:v>
                </c:pt>
                <c:pt idx="4">
                  <c:v>18.645342502003579</c:v>
                </c:pt>
                <c:pt idx="5">
                  <c:v>18.09877486307246</c:v>
                </c:pt>
                <c:pt idx="6">
                  <c:v>17.980288212971899</c:v>
                </c:pt>
                <c:pt idx="7">
                  <c:v>18.036207714500005</c:v>
                </c:pt>
                <c:pt idx="8">
                  <c:v>18.123312428490337</c:v>
                </c:pt>
                <c:pt idx="9">
                  <c:v>18.168080929591639</c:v>
                </c:pt>
                <c:pt idx="10">
                  <c:v>18.241523376013497</c:v>
                </c:pt>
                <c:pt idx="11">
                  <c:v>18.316790556069087</c:v>
                </c:pt>
                <c:pt idx="12">
                  <c:v>18.389337000130908</c:v>
                </c:pt>
              </c:numCache>
            </c:numRef>
          </c:val>
          <c:smooth val="0"/>
          <c:extLst>
            <c:ext xmlns:c16="http://schemas.microsoft.com/office/drawing/2014/chart" uri="{C3380CC4-5D6E-409C-BE32-E72D297353CC}">
              <c16:uniqueId val="{00000001-D7AC-4D2A-963E-9A57AB326391}"/>
            </c:ext>
          </c:extLst>
        </c:ser>
        <c:ser>
          <c:idx val="2"/>
          <c:order val="2"/>
          <c:tx>
            <c:strRef>
              <c:f>'Figure 1.21.'!$O$9</c:f>
              <c:strCache>
                <c:ptCount val="1"/>
                <c:pt idx="0">
                  <c:v>Exp - comm exporter</c:v>
                </c:pt>
              </c:strCache>
            </c:strRef>
          </c:tx>
          <c:spPr>
            <a:ln w="28575" cap="rnd">
              <a:solidFill>
                <a:schemeClr val="tx2"/>
              </a:solidFill>
              <a:round/>
            </a:ln>
            <a:effectLst/>
          </c:spPr>
          <c:marker>
            <c:symbol val="none"/>
          </c:marker>
          <c:cat>
            <c:numRef>
              <c:extLst>
                <c:ext xmlns:c15="http://schemas.microsoft.com/office/drawing/2012/chart" uri="{02D57815-91ED-43cb-92C2-25804820EDAC}">
                  <c15:fullRef>
                    <c15:sqref>'Figure 1.21.'!$P$6:$AC$6</c15:sqref>
                  </c15:fullRef>
                </c:ext>
              </c:extLst>
              <c:f>'Figure 1.21.'!$Q$6:$AC$6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xmlns:c15="http://schemas.microsoft.com/office/drawing/2012/chart" uri="{02D57815-91ED-43cb-92C2-25804820EDAC}">
                  <c15:fullRef>
                    <c15:sqref>'Figure 1.21.'!$P$9:$AC$9</c15:sqref>
                  </c15:fullRef>
                </c:ext>
              </c:extLst>
              <c:f>'Figure 1.21.'!$Q$9:$AC$9</c:f>
              <c:numCache>
                <c:formatCode>0.0</c:formatCode>
                <c:ptCount val="13"/>
                <c:pt idx="0">
                  <c:v>17.602790237020354</c:v>
                </c:pt>
                <c:pt idx="1">
                  <c:v>17.401586567473988</c:v>
                </c:pt>
                <c:pt idx="2">
                  <c:v>17.031977704750954</c:v>
                </c:pt>
                <c:pt idx="3">
                  <c:v>15.195850527207952</c:v>
                </c:pt>
                <c:pt idx="4">
                  <c:v>14.115273432668795</c:v>
                </c:pt>
                <c:pt idx="5">
                  <c:v>15.101023174309969</c:v>
                </c:pt>
                <c:pt idx="6">
                  <c:v>15.825966633780167</c:v>
                </c:pt>
                <c:pt idx="7">
                  <c:v>15.445395765046511</c:v>
                </c:pt>
                <c:pt idx="8">
                  <c:v>15.267519265995658</c:v>
                </c:pt>
                <c:pt idx="9">
                  <c:v>15.118569860729444</c:v>
                </c:pt>
                <c:pt idx="10">
                  <c:v>15.16755150428472</c:v>
                </c:pt>
                <c:pt idx="11">
                  <c:v>15.087720065280976</c:v>
                </c:pt>
                <c:pt idx="12">
                  <c:v>14.946985186902259</c:v>
                </c:pt>
              </c:numCache>
            </c:numRef>
          </c:val>
          <c:smooth val="0"/>
          <c:extLst>
            <c:ext xmlns:c16="http://schemas.microsoft.com/office/drawing/2014/chart" uri="{C3380CC4-5D6E-409C-BE32-E72D297353CC}">
              <c16:uniqueId val="{00000002-D7AC-4D2A-963E-9A57AB326391}"/>
            </c:ext>
          </c:extLst>
        </c:ser>
        <c:ser>
          <c:idx val="3"/>
          <c:order val="3"/>
          <c:tx>
            <c:strRef>
              <c:f>'Figure 1.21.'!$O$10</c:f>
              <c:strCache>
                <c:ptCount val="1"/>
                <c:pt idx="0">
                  <c:v>Exp - non-comm exporter</c:v>
                </c:pt>
              </c:strCache>
            </c:strRef>
          </c:tx>
          <c:spPr>
            <a:ln w="28575" cap="rnd">
              <a:solidFill>
                <a:srgbClr val="C00000"/>
              </a:solidFill>
              <a:round/>
            </a:ln>
            <a:effectLst/>
          </c:spPr>
          <c:marker>
            <c:symbol val="none"/>
          </c:marker>
          <c:cat>
            <c:numRef>
              <c:extLst>
                <c:ext xmlns:c15="http://schemas.microsoft.com/office/drawing/2012/chart" uri="{02D57815-91ED-43cb-92C2-25804820EDAC}">
                  <c15:fullRef>
                    <c15:sqref>'Figure 1.21.'!$P$6:$AC$6</c15:sqref>
                  </c15:fullRef>
                </c:ext>
              </c:extLst>
              <c:f>'Figure 1.21.'!$Q$6:$AC$6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xmlns:c15="http://schemas.microsoft.com/office/drawing/2012/chart" uri="{02D57815-91ED-43cb-92C2-25804820EDAC}">
                  <c15:fullRef>
                    <c15:sqref>'Figure 1.21.'!$P$10:$AC$10</c15:sqref>
                  </c15:fullRef>
                </c:ext>
              </c:extLst>
              <c:f>'Figure 1.21.'!$Q$10:$AC$10</c:f>
              <c:numCache>
                <c:formatCode>0.0</c:formatCode>
                <c:ptCount val="13"/>
                <c:pt idx="0">
                  <c:v>22.293605089654896</c:v>
                </c:pt>
                <c:pt idx="1">
                  <c:v>23.130842179141325</c:v>
                </c:pt>
                <c:pt idx="2">
                  <c:v>22.706951589886835</c:v>
                </c:pt>
                <c:pt idx="3">
                  <c:v>22.46823502676585</c:v>
                </c:pt>
                <c:pt idx="4">
                  <c:v>22.006298235570057</c:v>
                </c:pt>
                <c:pt idx="5">
                  <c:v>21.684597368009047</c:v>
                </c:pt>
                <c:pt idx="6">
                  <c:v>21.679129510874922</c:v>
                </c:pt>
                <c:pt idx="7">
                  <c:v>21.724686755563692</c:v>
                </c:pt>
                <c:pt idx="8">
                  <c:v>21.68297517127122</c:v>
                </c:pt>
                <c:pt idx="9">
                  <c:v>21.422289392709132</c:v>
                </c:pt>
                <c:pt idx="10">
                  <c:v>21.452646904413992</c:v>
                </c:pt>
                <c:pt idx="11">
                  <c:v>21.428825172223689</c:v>
                </c:pt>
                <c:pt idx="12">
                  <c:v>21.457226049987323</c:v>
                </c:pt>
              </c:numCache>
            </c:numRef>
          </c:val>
          <c:smooth val="0"/>
          <c:extLst>
            <c:ext xmlns:c16="http://schemas.microsoft.com/office/drawing/2014/chart" uri="{C3380CC4-5D6E-409C-BE32-E72D297353CC}">
              <c16:uniqueId val="{00000003-D7AC-4D2A-963E-9A57AB326391}"/>
            </c:ext>
          </c:extLst>
        </c:ser>
        <c:dLbls>
          <c:showLegendKey val="0"/>
          <c:showVal val="0"/>
          <c:showCatName val="0"/>
          <c:showSerName val="0"/>
          <c:showPercent val="0"/>
          <c:showBubbleSize val="0"/>
        </c:dLbls>
        <c:smooth val="0"/>
        <c:axId val="415180095"/>
        <c:axId val="2106677279"/>
      </c:lineChart>
      <c:catAx>
        <c:axId val="415180095"/>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solidFill>
                <a:latin typeface="HelveticaNeueLT Std Cn" panose="020B0506030502030204" pitchFamily="34" charset="0"/>
                <a:ea typeface="+mn-ea"/>
                <a:cs typeface="Arial" panose="020B0604020202020204" pitchFamily="34" charset="0"/>
              </a:defRPr>
            </a:pPr>
            <a:endParaRPr lang="en-US"/>
          </a:p>
        </c:txPr>
        <c:crossAx val="2106677279"/>
        <c:crosses val="autoZero"/>
        <c:auto val="1"/>
        <c:lblAlgn val="ctr"/>
        <c:lblOffset val="100"/>
        <c:noMultiLvlLbl val="0"/>
      </c:catAx>
      <c:valAx>
        <c:axId val="2106677279"/>
        <c:scaling>
          <c:orientation val="minMax"/>
          <c:max val="24"/>
          <c:min val="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Arial" panose="020B0604020202020204" pitchFamily="34" charset="0"/>
              </a:defRPr>
            </a:pPr>
            <a:endParaRPr lang="en-US"/>
          </a:p>
        </c:txPr>
        <c:crossAx val="415180095"/>
        <c:crosses val="autoZero"/>
        <c:crossBetween val="between"/>
        <c:majorUnit val="2"/>
      </c:valAx>
      <c:spPr>
        <a:noFill/>
        <a:ln>
          <a:solidFill>
            <a:schemeClr val="bg1">
              <a:lumMod val="65000"/>
            </a:schemeClr>
          </a:solidFill>
        </a:ln>
        <a:effectLst/>
      </c:spPr>
    </c:plotArea>
    <c:legend>
      <c:legendPos val="b"/>
      <c:legendEntry>
        <c:idx val="0"/>
        <c:delete val="1"/>
      </c:legendEntry>
      <c:legendEntry>
        <c:idx val="1"/>
        <c:delete val="1"/>
      </c:legendEntry>
      <c:layout>
        <c:manualLayout>
          <c:xMode val="edge"/>
          <c:yMode val="edge"/>
          <c:x val="0.5579497484689413"/>
          <c:y val="0.7581007582385535"/>
          <c:w val="0.43271161417322834"/>
          <c:h val="0.1030103528725576"/>
        </c:manualLayout>
      </c:layout>
      <c:overlay val="0"/>
      <c:spPr>
        <a:noFill/>
        <a:ln>
          <a:noFill/>
        </a:ln>
        <a:effectLst/>
      </c:spPr>
      <c:txPr>
        <a:bodyPr rot="0" spcFirstLastPara="1" vertOverflow="ellipsis" vert="horz" wrap="square" anchor="ctr" anchorCtr="1"/>
        <a:lstStyle/>
        <a:p>
          <a:pPr algn="ctr">
            <a:defRPr lang="en-US" sz="800" b="0" i="0" u="none" strike="noStrike" kern="1200" baseline="0">
              <a:solidFill>
                <a:schemeClr val="tx1"/>
              </a:solidFill>
              <a:latin typeface="HelveticaNeueLT Std Cn" panose="020B050603050203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30949256342957"/>
          <c:y val="2.6115758967629046E-2"/>
          <c:w val="0.7150168416447944"/>
          <c:h val="0.92089236646507178"/>
        </c:manualLayout>
      </c:layout>
      <c:barChart>
        <c:barDir val="bar"/>
        <c:grouping val="clustered"/>
        <c:varyColors val="0"/>
        <c:ser>
          <c:idx val="1"/>
          <c:order val="0"/>
          <c:tx>
            <c:strRef>
              <c:f>'Figure 1.22.'!$O$8</c:f>
              <c:strCache>
                <c:ptCount val="1"/>
                <c:pt idx="0">
                  <c:v>Noncommodity exporters</c:v>
                </c:pt>
              </c:strCache>
            </c:strRef>
          </c:tx>
          <c:spPr>
            <a:solidFill>
              <a:srgbClr val="C00000"/>
            </a:solidFill>
            <a:ln>
              <a:noFill/>
            </a:ln>
            <a:effectLst/>
          </c:spPr>
          <c:invertIfNegative val="0"/>
          <c:cat>
            <c:strRef>
              <c:f>'Figure 1.22.'!$P$6:$U$6</c:f>
              <c:strCache>
                <c:ptCount val="6"/>
                <c:pt idx="0">
                  <c:v>Other expense</c:v>
                </c:pt>
                <c:pt idx="1">
                  <c:v>Interest expense</c:v>
                </c:pt>
                <c:pt idx="2">
                  <c:v>Compensation 
of employees</c:v>
                </c:pt>
                <c:pt idx="3">
                  <c:v>Net acquisition of
 nonfinancial assets</c:v>
                </c:pt>
                <c:pt idx="4">
                  <c:v>Total expenditure</c:v>
                </c:pt>
                <c:pt idx="5">
                  <c:v>Social benefits</c:v>
                </c:pt>
              </c:strCache>
            </c:strRef>
          </c:cat>
          <c:val>
            <c:numRef>
              <c:f>'Figure 1.22.'!$P$8:$U$8</c:f>
              <c:numCache>
                <c:formatCode>0.0</c:formatCode>
                <c:ptCount val="6"/>
                <c:pt idx="0">
                  <c:v>-0.24999544919622441</c:v>
                </c:pt>
                <c:pt idx="1">
                  <c:v>0.64766030737715719</c:v>
                </c:pt>
                <c:pt idx="2">
                  <c:v>0.15679373431339183</c:v>
                </c:pt>
                <c:pt idx="3">
                  <c:v>-0.62411390300088421</c:v>
                </c:pt>
                <c:pt idx="4">
                  <c:v>-0.23625697354385</c:v>
                </c:pt>
                <c:pt idx="5">
                  <c:v>6.8729644761729825E-2</c:v>
                </c:pt>
              </c:numCache>
            </c:numRef>
          </c:val>
          <c:extLst>
            <c:ext xmlns:c16="http://schemas.microsoft.com/office/drawing/2014/chart" uri="{C3380CC4-5D6E-409C-BE32-E72D297353CC}">
              <c16:uniqueId val="{00000000-609B-483F-991F-998A2CA29C6A}"/>
            </c:ext>
          </c:extLst>
        </c:ser>
        <c:ser>
          <c:idx val="0"/>
          <c:order val="1"/>
          <c:tx>
            <c:strRef>
              <c:f>'Figure 1.22.'!$O$7</c:f>
              <c:strCache>
                <c:ptCount val="1"/>
                <c:pt idx="0">
                  <c:v>Commodity exporters</c:v>
                </c:pt>
              </c:strCache>
            </c:strRef>
          </c:tx>
          <c:spPr>
            <a:solidFill>
              <a:srgbClr val="0070C0"/>
            </a:solidFill>
            <a:ln>
              <a:noFill/>
            </a:ln>
            <a:effectLst/>
          </c:spPr>
          <c:invertIfNegative val="0"/>
          <c:cat>
            <c:strRef>
              <c:f>'Figure 1.22.'!$P$6:$U$6</c:f>
              <c:strCache>
                <c:ptCount val="6"/>
                <c:pt idx="0">
                  <c:v>Other expense</c:v>
                </c:pt>
                <c:pt idx="1">
                  <c:v>Interest expense</c:v>
                </c:pt>
                <c:pt idx="2">
                  <c:v>Compensation 
of employees</c:v>
                </c:pt>
                <c:pt idx="3">
                  <c:v>Net acquisition of
 nonfinancial assets</c:v>
                </c:pt>
                <c:pt idx="4">
                  <c:v>Total expenditure</c:v>
                </c:pt>
                <c:pt idx="5">
                  <c:v>Social benefits</c:v>
                </c:pt>
              </c:strCache>
            </c:strRef>
          </c:cat>
          <c:val>
            <c:numRef>
              <c:f>'Figure 1.22.'!$P$7:$U$7</c:f>
              <c:numCache>
                <c:formatCode>0.0</c:formatCode>
                <c:ptCount val="6"/>
                <c:pt idx="0">
                  <c:v>-1.1061390992277604</c:v>
                </c:pt>
                <c:pt idx="1">
                  <c:v>0.60157961850073471</c:v>
                </c:pt>
                <c:pt idx="2">
                  <c:v>-0.25708786293416752</c:v>
                </c:pt>
                <c:pt idx="3">
                  <c:v>-1.2521736927243583</c:v>
                </c:pt>
                <c:pt idx="4">
                  <c:v>-1.756733173451384</c:v>
                </c:pt>
                <c:pt idx="5">
                  <c:v>-0.19008026186572446</c:v>
                </c:pt>
              </c:numCache>
            </c:numRef>
          </c:val>
          <c:extLst>
            <c:ext xmlns:c16="http://schemas.microsoft.com/office/drawing/2014/chart" uri="{C3380CC4-5D6E-409C-BE32-E72D297353CC}">
              <c16:uniqueId val="{00000001-609B-483F-991F-998A2CA29C6A}"/>
            </c:ext>
          </c:extLst>
        </c:ser>
        <c:ser>
          <c:idx val="2"/>
          <c:order val="2"/>
          <c:tx>
            <c:strRef>
              <c:f>'Figure 1.22.'!$O$9</c:f>
              <c:strCache>
                <c:ptCount val="1"/>
                <c:pt idx="0">
                  <c:v>LIDCs</c:v>
                </c:pt>
              </c:strCache>
            </c:strRef>
          </c:tx>
          <c:spPr>
            <a:solidFill>
              <a:schemeClr val="accent3">
                <a:lumMod val="50000"/>
              </a:schemeClr>
            </a:solidFill>
            <a:ln>
              <a:solidFill>
                <a:schemeClr val="accent3">
                  <a:lumMod val="50000"/>
                </a:schemeClr>
              </a:solidFill>
            </a:ln>
            <a:effectLst/>
          </c:spPr>
          <c:invertIfNegative val="0"/>
          <c:cat>
            <c:strRef>
              <c:f>'Figure 1.22.'!$P$6:$U$6</c:f>
              <c:strCache>
                <c:ptCount val="6"/>
                <c:pt idx="0">
                  <c:v>Other expense</c:v>
                </c:pt>
                <c:pt idx="1">
                  <c:v>Interest expense</c:v>
                </c:pt>
                <c:pt idx="2">
                  <c:v>Compensation 
of employees</c:v>
                </c:pt>
                <c:pt idx="3">
                  <c:v>Net acquisition of
 nonfinancial assets</c:v>
                </c:pt>
                <c:pt idx="4">
                  <c:v>Total expenditure</c:v>
                </c:pt>
                <c:pt idx="5">
                  <c:v>Social benefits</c:v>
                </c:pt>
              </c:strCache>
            </c:strRef>
          </c:cat>
          <c:val>
            <c:numRef>
              <c:f>'Figure 1.22.'!$P$9:$U$9</c:f>
              <c:numCache>
                <c:formatCode>0.0</c:formatCode>
                <c:ptCount val="6"/>
                <c:pt idx="0">
                  <c:v>-0.71286708985472291</c:v>
                </c:pt>
                <c:pt idx="1">
                  <c:v>0.622696250658475</c:v>
                </c:pt>
                <c:pt idx="2">
                  <c:v>-6.6970179545317698E-2</c:v>
                </c:pt>
                <c:pt idx="3">
                  <c:v>-0.92217660937356527</c:v>
                </c:pt>
                <c:pt idx="4">
                  <c:v>-1.0582981265763762</c:v>
                </c:pt>
                <c:pt idx="5">
                  <c:v>-3.9580122106766424E-2</c:v>
                </c:pt>
              </c:numCache>
            </c:numRef>
          </c:val>
          <c:extLst>
            <c:ext xmlns:c16="http://schemas.microsoft.com/office/drawing/2014/chart" uri="{C3380CC4-5D6E-409C-BE32-E72D297353CC}">
              <c16:uniqueId val="{00000002-609B-483F-991F-998A2CA29C6A}"/>
            </c:ext>
          </c:extLst>
        </c:ser>
        <c:dLbls>
          <c:showLegendKey val="0"/>
          <c:showVal val="0"/>
          <c:showCatName val="0"/>
          <c:showSerName val="0"/>
          <c:showPercent val="0"/>
          <c:showBubbleSize val="0"/>
        </c:dLbls>
        <c:gapWidth val="182"/>
        <c:axId val="792681376"/>
        <c:axId val="1822547536"/>
      </c:barChart>
      <c:catAx>
        <c:axId val="79268137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822547536"/>
        <c:crosses val="autoZero"/>
        <c:auto val="1"/>
        <c:lblAlgn val="ctr"/>
        <c:lblOffset val="100"/>
        <c:noMultiLvlLbl val="0"/>
      </c:catAx>
      <c:valAx>
        <c:axId val="1822547536"/>
        <c:scaling>
          <c:orientation val="minMax"/>
        </c:scaling>
        <c:delete val="0"/>
        <c:axPos val="b"/>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792681376"/>
        <c:crosses val="autoZero"/>
        <c:crossBetween val="between"/>
        <c:majorUnit val="0.5"/>
      </c:valAx>
      <c:spPr>
        <a:noFill/>
        <a:ln>
          <a:solidFill>
            <a:schemeClr val="bg1">
              <a:lumMod val="65000"/>
            </a:schemeClr>
          </a:solidFill>
        </a:ln>
        <a:effectLst/>
      </c:spPr>
    </c:plotArea>
    <c:legend>
      <c:legendPos val="b"/>
      <c:layout>
        <c:manualLayout>
          <c:xMode val="edge"/>
          <c:yMode val="edge"/>
          <c:x val="0.27259405074365706"/>
          <c:y val="0.49731481481481482"/>
          <c:w val="0.39703521434820649"/>
          <c:h val="0.28550962379702538"/>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16842282469793"/>
          <c:y val="4.7311827956989246E-2"/>
          <c:w val="0.80977326813740125"/>
          <c:h val="0.83885293370586744"/>
        </c:manualLayout>
      </c:layout>
      <c:scatterChart>
        <c:scatterStyle val="lineMarker"/>
        <c:varyColors val="0"/>
        <c:ser>
          <c:idx val="0"/>
          <c:order val="0"/>
          <c:tx>
            <c:v>scatterplot</c:v>
          </c:tx>
          <c:spPr>
            <a:ln w="19050" cap="rnd">
              <a:noFill/>
              <a:round/>
            </a:ln>
            <a:effectLst/>
          </c:spPr>
          <c:marker>
            <c:symbol val="circle"/>
            <c:size val="5"/>
            <c:spPr>
              <a:solidFill>
                <a:schemeClr val="accent3">
                  <a:lumMod val="50000"/>
                </a:schemeClr>
              </a:solidFill>
              <a:ln w="9525">
                <a:solidFill>
                  <a:schemeClr val="accent3">
                    <a:lumMod val="50000"/>
                  </a:schemeClr>
                </a:solidFill>
              </a:ln>
              <a:effectLst/>
            </c:spPr>
          </c:marker>
          <c:dLbls>
            <c:delete val="1"/>
          </c:dLbls>
          <c:xVal>
            <c:numRef>
              <c:f>'Figure 1.23.'!$Q$5:$Q$44</c:f>
              <c:numCache>
                <c:formatCode>0.0</c:formatCode>
                <c:ptCount val="40"/>
                <c:pt idx="0">
                  <c:v>21.347087915285844</c:v>
                </c:pt>
                <c:pt idx="1">
                  <c:v>3.8689362916156012</c:v>
                </c:pt>
                <c:pt idx="2">
                  <c:v>4.6931588934975421</c:v>
                </c:pt>
                <c:pt idx="3">
                  <c:v>0</c:v>
                </c:pt>
                <c:pt idx="4">
                  <c:v>2.9394894009512647</c:v>
                </c:pt>
                <c:pt idx="5">
                  <c:v>8.2363626712591334</c:v>
                </c:pt>
                <c:pt idx="6">
                  <c:v>5.1166236457039398</c:v>
                </c:pt>
                <c:pt idx="7">
                  <c:v>0.38718853680585663</c:v>
                </c:pt>
                <c:pt idx="8">
                  <c:v>10.526679667385853</c:v>
                </c:pt>
                <c:pt idx="9">
                  <c:v>2.6013105179355471</c:v>
                </c:pt>
                <c:pt idx="10">
                  <c:v>22.977494589237992</c:v>
                </c:pt>
                <c:pt idx="11">
                  <c:v>8.8621334799895806</c:v>
                </c:pt>
                <c:pt idx="12">
                  <c:v>3.0904119419131741</c:v>
                </c:pt>
                <c:pt idx="13">
                  <c:v>7.9339623040578537</c:v>
                </c:pt>
                <c:pt idx="14">
                  <c:v>16.002862307924076</c:v>
                </c:pt>
                <c:pt idx="15">
                  <c:v>4.628816300643436</c:v>
                </c:pt>
                <c:pt idx="16">
                  <c:v>5.4141828957570093</c:v>
                </c:pt>
                <c:pt idx="17">
                  <c:v>7.8399438548518479</c:v>
                </c:pt>
                <c:pt idx="18">
                  <c:v>4.3325134905006308</c:v>
                </c:pt>
                <c:pt idx="19">
                  <c:v>3.3902608118268547</c:v>
                </c:pt>
                <c:pt idx="20">
                  <c:v>5.1008448237927508</c:v>
                </c:pt>
                <c:pt idx="21">
                  <c:v>29.061799816178464</c:v>
                </c:pt>
                <c:pt idx="22">
                  <c:v>7.460451124788646</c:v>
                </c:pt>
                <c:pt idx="23">
                  <c:v>6.3346760303136866</c:v>
                </c:pt>
                <c:pt idx="24">
                  <c:v>2.1939067747108689</c:v>
                </c:pt>
                <c:pt idx="25">
                  <c:v>11.173759559289731</c:v>
                </c:pt>
                <c:pt idx="26">
                  <c:v>5.5031193716825868</c:v>
                </c:pt>
                <c:pt idx="27">
                  <c:v>2.9560032604930293</c:v>
                </c:pt>
                <c:pt idx="28">
                  <c:v>7.8045243619489559</c:v>
                </c:pt>
                <c:pt idx="29">
                  <c:v>0</c:v>
                </c:pt>
                <c:pt idx="30">
                  <c:v>20.71279919740979</c:v>
                </c:pt>
                <c:pt idx="31">
                  <c:v>3.2601062293770418</c:v>
                </c:pt>
                <c:pt idx="32">
                  <c:v>8.4660496937108825</c:v>
                </c:pt>
                <c:pt idx="33">
                  <c:v>0</c:v>
                </c:pt>
                <c:pt idx="34">
                  <c:v>12.220320795393686</c:v>
                </c:pt>
                <c:pt idx="35">
                  <c:v>0.19740925788365063</c:v>
                </c:pt>
                <c:pt idx="36">
                  <c:v>6.4595540957693194</c:v>
                </c:pt>
                <c:pt idx="37">
                  <c:v>77.350491399110481</c:v>
                </c:pt>
                <c:pt idx="38">
                  <c:v>9.0172386627842354</c:v>
                </c:pt>
                <c:pt idx="39">
                  <c:v>1.2800376739838826</c:v>
                </c:pt>
              </c:numCache>
            </c:numRef>
          </c:xVal>
          <c:yVal>
            <c:numRef>
              <c:f>'Figure 1.23.'!$R$5:$R$44</c:f>
              <c:numCache>
                <c:formatCode>0.0</c:formatCode>
                <c:ptCount val="40"/>
                <c:pt idx="0">
                  <c:v>26.979450613447391</c:v>
                </c:pt>
                <c:pt idx="1">
                  <c:v>16.420162262438652</c:v>
                </c:pt>
                <c:pt idx="2">
                  <c:v>7.5888915904003413</c:v>
                </c:pt>
                <c:pt idx="3">
                  <c:v>0</c:v>
                </c:pt>
                <c:pt idx="4">
                  <c:v>7.29937652678018</c:v>
                </c:pt>
                <c:pt idx="5">
                  <c:v>17.971931686206617</c:v>
                </c:pt>
                <c:pt idx="6">
                  <c:v>4.8700908274382719</c:v>
                </c:pt>
                <c:pt idx="7">
                  <c:v>7.1835025824913856</c:v>
                </c:pt>
                <c:pt idx="8">
                  <c:v>11.346034166276278</c:v>
                </c:pt>
                <c:pt idx="9">
                  <c:v>4.9188775233102735</c:v>
                </c:pt>
                <c:pt idx="10">
                  <c:v>43.625993660383855</c:v>
                </c:pt>
                <c:pt idx="11">
                  <c:v>8.1459060864727881</c:v>
                </c:pt>
                <c:pt idx="12">
                  <c:v>2.3629233811224091</c:v>
                </c:pt>
                <c:pt idx="13">
                  <c:v>12.952814497962715</c:v>
                </c:pt>
                <c:pt idx="14">
                  <c:v>26.177567987185153</c:v>
                </c:pt>
                <c:pt idx="15">
                  <c:v>6.2060398566210813</c:v>
                </c:pt>
                <c:pt idx="16">
                  <c:v>13.957982975812136</c:v>
                </c:pt>
                <c:pt idx="17">
                  <c:v>7.4434221707669268</c:v>
                </c:pt>
                <c:pt idx="18">
                  <c:v>7.4877831948283085</c:v>
                </c:pt>
                <c:pt idx="19">
                  <c:v>4.0520338501490967</c:v>
                </c:pt>
                <c:pt idx="20">
                  <c:v>19.148818292859833</c:v>
                </c:pt>
                <c:pt idx="21">
                  <c:v>25.220565871808471</c:v>
                </c:pt>
                <c:pt idx="22">
                  <c:v>2.4981321439007584</c:v>
                </c:pt>
                <c:pt idx="23">
                  <c:v>7.795367825348416</c:v>
                </c:pt>
                <c:pt idx="24">
                  <c:v>8.3171669943844844</c:v>
                </c:pt>
                <c:pt idx="25">
                  <c:v>31.579561109756611</c:v>
                </c:pt>
                <c:pt idx="26">
                  <c:v>17.666202376062042</c:v>
                </c:pt>
                <c:pt idx="27">
                  <c:v>7.3685947206829345</c:v>
                </c:pt>
                <c:pt idx="28">
                  <c:v>13.192774717676906</c:v>
                </c:pt>
                <c:pt idx="29">
                  <c:v>0</c:v>
                </c:pt>
                <c:pt idx="30">
                  <c:v>10.308721695644563</c:v>
                </c:pt>
                <c:pt idx="31">
                  <c:v>6.9243682185231563</c:v>
                </c:pt>
                <c:pt idx="32">
                  <c:v>13.404816513677803</c:v>
                </c:pt>
                <c:pt idx="33">
                  <c:v>2.0876672453462009</c:v>
                </c:pt>
                <c:pt idx="34">
                  <c:v>15.520383513897903</c:v>
                </c:pt>
                <c:pt idx="35">
                  <c:v>0.55271578976681102</c:v>
                </c:pt>
                <c:pt idx="36">
                  <c:v>10.924243124458972</c:v>
                </c:pt>
                <c:pt idx="37">
                  <c:v>16.246331104516823</c:v>
                </c:pt>
                <c:pt idx="38">
                  <c:v>31.326671289210033</c:v>
                </c:pt>
                <c:pt idx="39">
                  <c:v>7.4986928587903012</c:v>
                </c:pt>
              </c:numCache>
            </c:numRef>
          </c:yVal>
          <c:smooth val="0"/>
          <c:extLst>
            <c:ext xmlns:c16="http://schemas.microsoft.com/office/drawing/2014/chart" uri="{C3380CC4-5D6E-409C-BE32-E72D297353CC}">
              <c16:uniqueId val="{00000000-CE83-400B-A010-C8455C4B5F12}"/>
            </c:ext>
          </c:extLst>
        </c:ser>
        <c:ser>
          <c:idx val="1"/>
          <c:order val="1"/>
          <c:tx>
            <c:v>45line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noFill/>
                <a:ln w="9525">
                  <a:noFill/>
                </a:ln>
                <a:effectLst/>
              </c:spPr>
            </c:marker>
            <c:bubble3D val="0"/>
            <c:spPr>
              <a:ln w="15875" cap="rnd">
                <a:solidFill>
                  <a:schemeClr val="lt1">
                    <a:shade val="50000"/>
                  </a:schemeClr>
                </a:solidFill>
                <a:round/>
              </a:ln>
              <a:effectLst/>
            </c:spPr>
            <c:extLst>
              <c:ext xmlns:c16="http://schemas.microsoft.com/office/drawing/2014/chart" uri="{C3380CC4-5D6E-409C-BE32-E72D297353CC}">
                <c16:uniqueId val="{00000002-CE83-400B-A010-C8455C4B5F12}"/>
              </c:ext>
            </c:extLst>
          </c:dPt>
          <c:dLbls>
            <c:dLbl>
              <c:idx val="0"/>
              <c:delete val="1"/>
              <c:extLst>
                <c:ext xmlns:c15="http://schemas.microsoft.com/office/drawing/2012/chart" uri="{CE6537A1-D6FC-4f65-9D91-7224C49458BB}"/>
                <c:ext xmlns:c16="http://schemas.microsoft.com/office/drawing/2014/chart" uri="{C3380CC4-5D6E-409C-BE32-E72D297353CC}">
                  <c16:uniqueId val="{00000003-CE83-400B-A010-C8455C4B5F12}"/>
                </c:ext>
              </c:extLst>
            </c:dLbl>
            <c:dLbl>
              <c:idx val="1"/>
              <c:delete val="1"/>
              <c:extLst>
                <c:ext xmlns:c15="http://schemas.microsoft.com/office/drawing/2012/chart" uri="{CE6537A1-D6FC-4f65-9D91-7224C49458BB}"/>
                <c:ext xmlns:c16="http://schemas.microsoft.com/office/drawing/2014/chart" uri="{C3380CC4-5D6E-409C-BE32-E72D297353CC}">
                  <c16:uniqueId val="{00000002-CE83-400B-A010-C8455C4B5F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'Figure 1.23.'!$P$47:$P$48</c:f>
              <c:numCache>
                <c:formatCode>General</c:formatCode>
                <c:ptCount val="2"/>
                <c:pt idx="0">
                  <c:v>0</c:v>
                </c:pt>
                <c:pt idx="1">
                  <c:v>50</c:v>
                </c:pt>
              </c:numCache>
            </c:numRef>
          </c:xVal>
          <c:yVal>
            <c:numRef>
              <c:f>'Figure 1.23.'!$Q$47:$Q$48</c:f>
              <c:numCache>
                <c:formatCode>General</c:formatCode>
                <c:ptCount val="2"/>
                <c:pt idx="0">
                  <c:v>0</c:v>
                </c:pt>
                <c:pt idx="1">
                  <c:v>50</c:v>
                </c:pt>
              </c:numCache>
            </c:numRef>
          </c:yVal>
          <c:smooth val="0"/>
          <c:extLst>
            <c:ext xmlns:c16="http://schemas.microsoft.com/office/drawing/2014/chart" uri="{C3380CC4-5D6E-409C-BE32-E72D297353CC}">
              <c16:uniqueId val="{00000004-CE83-400B-A010-C8455C4B5F12}"/>
            </c:ext>
          </c:extLst>
        </c:ser>
        <c:dLbls>
          <c:dLblPos val="t"/>
          <c:showLegendKey val="0"/>
          <c:showVal val="1"/>
          <c:showCatName val="0"/>
          <c:showSerName val="0"/>
          <c:showPercent val="0"/>
          <c:showBubbleSize val="0"/>
        </c:dLbls>
        <c:axId val="729481855"/>
        <c:axId val="809246047"/>
      </c:scatterChart>
      <c:valAx>
        <c:axId val="729481855"/>
        <c:scaling>
          <c:orientation val="minMax"/>
          <c:max val="50"/>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800">
                    <a:solidFill>
                      <a:sysClr val="windowText" lastClr="000000"/>
                    </a:solidFill>
                    <a:latin typeface="HelveticaNeueLT Std" panose="020B0604020202020204" pitchFamily="34" charset="0"/>
                  </a:rPr>
                  <a:t>2012</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809246047"/>
        <c:crosses val="autoZero"/>
        <c:crossBetween val="midCat"/>
      </c:valAx>
      <c:valAx>
        <c:axId val="809246047"/>
        <c:scaling>
          <c:orientation val="minMax"/>
          <c:max val="50"/>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800">
                    <a:solidFill>
                      <a:sysClr val="windowText" lastClr="000000"/>
                    </a:solidFill>
                    <a:latin typeface="HelveticaNeueLT Std" panose="020B0604020202020204" pitchFamily="34" charset="0"/>
                  </a:rPr>
                  <a:t>2018</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729481855"/>
        <c:crosses val="autoZero"/>
        <c:crossBetween val="midCat"/>
        <c:majorUnit val="10"/>
      </c:val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7.6340093038242338E-2"/>
          <c:y val="4.0254993453473359E-2"/>
          <c:w val="0.89658589771218233"/>
          <c:h val="0.86159195729230786"/>
        </c:manualLayout>
      </c:layout>
      <c:barChart>
        <c:barDir val="col"/>
        <c:grouping val="clustered"/>
        <c:varyColors val="0"/>
        <c:ser>
          <c:idx val="0"/>
          <c:order val="0"/>
          <c:tx>
            <c:strRef>
              <c:f>'Figure 1.24.'!$Q$8</c:f>
              <c:strCache>
                <c:ptCount val="1"/>
                <c:pt idx="0">
                  <c:v>2012</c:v>
                </c:pt>
              </c:strCache>
            </c:strRef>
          </c:tx>
          <c:spPr>
            <a:solidFill>
              <a:schemeClr val="accent6">
                <a:shade val="76000"/>
              </a:schemeClr>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C-9835-4AA1-B98B-1426AC8D3017}"/>
              </c:ext>
            </c:extLst>
          </c:dPt>
          <c:dPt>
            <c:idx val="1"/>
            <c:invertIfNegative val="0"/>
            <c:bubble3D val="0"/>
            <c:spPr>
              <a:solidFill>
                <a:srgbClr val="FFC000"/>
              </a:solidFill>
              <a:ln>
                <a:noFill/>
              </a:ln>
              <a:effectLst/>
            </c:spPr>
            <c:extLst>
              <c:ext xmlns:c16="http://schemas.microsoft.com/office/drawing/2014/chart" uri="{C3380CC4-5D6E-409C-BE32-E72D297353CC}">
                <c16:uniqueId val="{00000001-9835-4AA1-B98B-1426AC8D3017}"/>
              </c:ext>
            </c:extLst>
          </c:dPt>
          <c:dPt>
            <c:idx val="2"/>
            <c:invertIfNegative val="0"/>
            <c:bubble3D val="0"/>
            <c:spPr>
              <a:solidFill>
                <a:srgbClr val="C00000"/>
              </a:solidFill>
              <a:ln>
                <a:noFill/>
              </a:ln>
              <a:effectLst/>
            </c:spPr>
            <c:extLst>
              <c:ext xmlns:c16="http://schemas.microsoft.com/office/drawing/2014/chart" uri="{C3380CC4-5D6E-409C-BE32-E72D297353CC}">
                <c16:uniqueId val="{00000003-9835-4AA1-B98B-1426AC8D3017}"/>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HelveticaNeueLT Std Cn" panose="020B0506030502030204" pitchFamily="34" charset="0"/>
                    <a:ea typeface="+mn-ea"/>
                    <a:cs typeface="Arial" panose="020B0604020202020204" pitchFamily="34" charset="0"/>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Low risk</c:v>
              </c:pt>
              <c:pt idx="1">
                <c:v>Moderate risk</c:v>
              </c:pt>
              <c:pt idx="2">
                <c:v>High risk or in distress</c:v>
              </c:pt>
            </c:strLit>
          </c:cat>
          <c:val>
            <c:numRef>
              <c:f>'Figure 1.24.'!$Q$9:$Q$11</c:f>
              <c:numCache>
                <c:formatCode>0.0</c:formatCode>
                <c:ptCount val="3"/>
                <c:pt idx="0">
                  <c:v>35.700000000000003</c:v>
                </c:pt>
                <c:pt idx="1">
                  <c:v>35.700000000000003</c:v>
                </c:pt>
                <c:pt idx="2">
                  <c:v>28.6</c:v>
                </c:pt>
              </c:numCache>
            </c:numRef>
          </c:val>
          <c:extLst>
            <c:ext xmlns:c16="http://schemas.microsoft.com/office/drawing/2014/chart" uri="{C3380CC4-5D6E-409C-BE32-E72D297353CC}">
              <c16:uniqueId val="{00000004-9835-4AA1-B98B-1426AC8D3017}"/>
            </c:ext>
          </c:extLst>
        </c:ser>
        <c:ser>
          <c:idx val="1"/>
          <c:order val="1"/>
          <c:tx>
            <c:strRef>
              <c:f>'Figure 1.24.'!$R$8</c:f>
              <c:strCache>
                <c:ptCount val="1"/>
                <c:pt idx="0">
                  <c:v>2018</c:v>
                </c:pt>
              </c:strCache>
            </c:strRef>
          </c:tx>
          <c:spPr>
            <a:solidFill>
              <a:schemeClr val="accent6">
                <a:tint val="77000"/>
              </a:schemeClr>
            </a:solidFill>
            <a:ln>
              <a:noFill/>
            </a:ln>
            <a:effectLst/>
          </c:spPr>
          <c:invertIfNegative val="0"/>
          <c:dPt>
            <c:idx val="0"/>
            <c:invertIfNegative val="0"/>
            <c:bubble3D val="0"/>
            <c:spPr>
              <a:pattFill prst="wdDnDiag">
                <a:fgClr>
                  <a:schemeClr val="accent3">
                    <a:lumMod val="75000"/>
                  </a:schemeClr>
                </a:fgClr>
                <a:bgClr>
                  <a:schemeClr val="bg1"/>
                </a:bgClr>
              </a:pattFill>
              <a:ln>
                <a:noFill/>
              </a:ln>
              <a:effectLst/>
            </c:spPr>
            <c:extLst>
              <c:ext xmlns:c16="http://schemas.microsoft.com/office/drawing/2014/chart" uri="{C3380CC4-5D6E-409C-BE32-E72D297353CC}">
                <c16:uniqueId val="{00000006-9835-4AA1-B98B-1426AC8D3017}"/>
              </c:ext>
            </c:extLst>
          </c:dPt>
          <c:dPt>
            <c:idx val="1"/>
            <c:invertIfNegative val="0"/>
            <c:bubble3D val="0"/>
            <c:spPr>
              <a:pattFill prst="wdDnDiag">
                <a:fgClr>
                  <a:srgbClr val="FFC000"/>
                </a:fgClr>
                <a:bgClr>
                  <a:schemeClr val="bg1"/>
                </a:bgClr>
              </a:pattFill>
              <a:ln>
                <a:noFill/>
              </a:ln>
              <a:effectLst/>
            </c:spPr>
            <c:extLst>
              <c:ext xmlns:c16="http://schemas.microsoft.com/office/drawing/2014/chart" uri="{C3380CC4-5D6E-409C-BE32-E72D297353CC}">
                <c16:uniqueId val="{00000008-9835-4AA1-B98B-1426AC8D3017}"/>
              </c:ext>
            </c:extLst>
          </c:dPt>
          <c:dPt>
            <c:idx val="2"/>
            <c:invertIfNegative val="0"/>
            <c:bubble3D val="0"/>
            <c:spPr>
              <a:pattFill prst="wdDnDiag">
                <a:fgClr>
                  <a:srgbClr val="C00000"/>
                </a:fgClr>
                <a:bgClr>
                  <a:schemeClr val="bg1"/>
                </a:bgClr>
              </a:pattFill>
              <a:ln>
                <a:noFill/>
              </a:ln>
              <a:effectLst/>
            </c:spPr>
            <c:extLst>
              <c:ext xmlns:c16="http://schemas.microsoft.com/office/drawing/2014/chart" uri="{C3380CC4-5D6E-409C-BE32-E72D297353CC}">
                <c16:uniqueId val="{0000000A-9835-4AA1-B98B-1426AC8D3017}"/>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HelveticaNeueLT Std Cn" panose="020B0506030502030204" pitchFamily="34" charset="0"/>
                    <a:ea typeface="+mn-ea"/>
                    <a:cs typeface="Arial" panose="020B0604020202020204" pitchFamily="34" charset="0"/>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Low risk</c:v>
              </c:pt>
              <c:pt idx="1">
                <c:v>Moderate risk</c:v>
              </c:pt>
              <c:pt idx="2">
                <c:v>High risk or in distress</c:v>
              </c:pt>
            </c:strLit>
          </c:cat>
          <c:val>
            <c:numRef>
              <c:f>'Figure 1.24.'!$R$9:$R$11</c:f>
              <c:numCache>
                <c:formatCode>0.0</c:formatCode>
                <c:ptCount val="3"/>
                <c:pt idx="0">
                  <c:v>19.600000000000001</c:v>
                </c:pt>
                <c:pt idx="1">
                  <c:v>37.5</c:v>
                </c:pt>
                <c:pt idx="2">
                  <c:v>42.9</c:v>
                </c:pt>
              </c:numCache>
            </c:numRef>
          </c:val>
          <c:extLst>
            <c:ext xmlns:c16="http://schemas.microsoft.com/office/drawing/2014/chart" uri="{C3380CC4-5D6E-409C-BE32-E72D297353CC}">
              <c16:uniqueId val="{0000000B-9835-4AA1-B98B-1426AC8D3017}"/>
            </c:ext>
          </c:extLst>
        </c:ser>
        <c:dLbls>
          <c:showLegendKey val="0"/>
          <c:showVal val="0"/>
          <c:showCatName val="0"/>
          <c:showSerName val="0"/>
          <c:showPercent val="0"/>
          <c:showBubbleSize val="0"/>
        </c:dLbls>
        <c:gapWidth val="75"/>
        <c:overlap val="-25"/>
        <c:axId val="1202799584"/>
        <c:axId val="1196207424"/>
      </c:barChart>
      <c:catAx>
        <c:axId val="1202799584"/>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Arial" panose="020B0604020202020204" pitchFamily="34" charset="0"/>
              </a:defRPr>
            </a:pPr>
            <a:endParaRPr lang="en-US"/>
          </a:p>
        </c:txPr>
        <c:crossAx val="1196207424"/>
        <c:crosses val="autoZero"/>
        <c:auto val="1"/>
        <c:lblAlgn val="ctr"/>
        <c:lblOffset val="50"/>
        <c:tickLblSkip val="1"/>
        <c:noMultiLvlLbl val="0"/>
      </c:catAx>
      <c:valAx>
        <c:axId val="11962074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pitchFamily="34" charset="0"/>
                <a:ea typeface="+mn-ea"/>
                <a:cs typeface="Arial" panose="020B0604020202020204" pitchFamily="34" charset="0"/>
              </a:defRPr>
            </a:pPr>
            <a:endParaRPr lang="en-US"/>
          </a:p>
        </c:txPr>
        <c:crossAx val="1202799584"/>
        <c:crosses val="autoZero"/>
        <c:crossBetween val="between"/>
      </c:valAx>
      <c:spPr>
        <a:noFill/>
        <a:ln w="9525">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21041119860015"/>
          <c:y val="2.6447518712938659E-2"/>
          <c:w val="0.85859662073490817"/>
          <c:h val="0.90804322202780208"/>
        </c:manualLayout>
      </c:layout>
      <c:barChart>
        <c:barDir val="bar"/>
        <c:grouping val="clustered"/>
        <c:varyColors val="0"/>
        <c:ser>
          <c:idx val="1"/>
          <c:order val="0"/>
          <c:spPr>
            <a:solidFill>
              <a:schemeClr val="accent2"/>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24FA-4637-9FA5-9961AA62EA4A}"/>
            </c:ext>
          </c:extLst>
        </c:ser>
        <c:ser>
          <c:idx val="0"/>
          <c:order val="1"/>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24FA-4637-9FA5-9961AA62EA4A}"/>
            </c:ext>
          </c:extLst>
        </c:ser>
        <c:ser>
          <c:idx val="2"/>
          <c:order val="2"/>
          <c:spPr>
            <a:solidFill>
              <a:schemeClr val="accent3"/>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24FA-4637-9FA5-9961AA62EA4A}"/>
            </c:ext>
          </c:extLst>
        </c:ser>
        <c:dLbls>
          <c:showLegendKey val="0"/>
          <c:showVal val="0"/>
          <c:showCatName val="0"/>
          <c:showSerName val="0"/>
          <c:showPercent val="0"/>
          <c:showBubbleSize val="0"/>
        </c:dLbls>
        <c:gapWidth val="45"/>
        <c:overlap val="100"/>
        <c:axId val="1631291840"/>
        <c:axId val="1316741696"/>
      </c:barChart>
      <c:catAx>
        <c:axId val="1631291840"/>
        <c:scaling>
          <c:orientation val="minMax"/>
        </c:scaling>
        <c:delete val="0"/>
        <c:axPos val="l"/>
        <c:numFmt formatCode="General" sourceLinked="1"/>
        <c:majorTickMark val="none"/>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16741696"/>
        <c:crosses val="autoZero"/>
        <c:auto val="1"/>
        <c:lblAlgn val="ctr"/>
        <c:lblOffset val="100"/>
        <c:tickLblSkip val="1"/>
        <c:noMultiLvlLbl val="0"/>
      </c:catAx>
      <c:valAx>
        <c:axId val="1316741696"/>
        <c:scaling>
          <c:orientation val="minMax"/>
          <c:max val="6"/>
          <c:min val="-4"/>
        </c:scaling>
        <c:delete val="0"/>
        <c:axPos val="b"/>
        <c:numFmt formatCode="0" sourceLinked="0"/>
        <c:majorTickMark val="in"/>
        <c:minorTickMark val="none"/>
        <c:tickLblPos val="low"/>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31291840"/>
        <c:crosses val="autoZero"/>
        <c:crossBetween val="between"/>
        <c:majorUnit val="2"/>
      </c:valAx>
      <c:spPr>
        <a:noFill/>
        <a:ln>
          <a:solidFill>
            <a:schemeClr val="bg1">
              <a:lumMod val="65000"/>
            </a:schemeClr>
          </a:solidFill>
        </a:ln>
        <a:effectLst/>
      </c:spPr>
    </c:plotArea>
    <c:legend>
      <c:legendPos val="b"/>
      <c:legendEntry>
        <c:idx val="0"/>
        <c:delete val="1"/>
      </c:legendEntry>
      <c:layout>
        <c:manualLayout>
          <c:xMode val="edge"/>
          <c:yMode val="edge"/>
          <c:x val="0.49171587926509186"/>
          <c:y val="0.77580988140371343"/>
          <c:w val="0.4610126859142607"/>
          <c:h val="0.1045913531641878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361384514435685E-2"/>
          <c:y val="3.2407288863050894E-2"/>
          <c:w val="0.9020831146106737"/>
          <c:h val="0.82046664909138056"/>
        </c:manualLayout>
      </c:layout>
      <c:lineChart>
        <c:grouping val="standard"/>
        <c:varyColors val="0"/>
        <c:ser>
          <c:idx val="4"/>
          <c:order val="0"/>
          <c:tx>
            <c:v>LIDCs</c:v>
          </c:tx>
          <c:spPr>
            <a:ln w="28575" cap="rnd">
              <a:solidFill>
                <a:schemeClr val="accent3">
                  <a:lumMod val="50000"/>
                </a:schemeClr>
              </a:solidFill>
              <a:prstDash val="sysDash"/>
              <a:round/>
            </a:ln>
            <a:effectLst/>
          </c:spPr>
          <c:marker>
            <c:symbol val="none"/>
          </c:marker>
          <c:dPt>
            <c:idx val="1"/>
            <c:marker>
              <c:symbol val="none"/>
            </c:marker>
            <c:bubble3D val="0"/>
            <c:spPr>
              <a:ln w="28575" cap="rnd">
                <a:solidFill>
                  <a:schemeClr val="accent3">
                    <a:lumMod val="50000"/>
                  </a:schemeClr>
                </a:solidFill>
                <a:prstDash val="solid"/>
                <a:round/>
              </a:ln>
              <a:effectLst/>
            </c:spPr>
            <c:extLst>
              <c:ext xmlns:c16="http://schemas.microsoft.com/office/drawing/2014/chart" uri="{C3380CC4-5D6E-409C-BE32-E72D297353CC}">
                <c16:uniqueId val="{00000001-B2EF-4E72-B2C6-B642C8CBBEE3}"/>
              </c:ext>
            </c:extLst>
          </c:dPt>
          <c:dPt>
            <c:idx val="2"/>
            <c:marker>
              <c:symbol val="none"/>
            </c:marker>
            <c:bubble3D val="0"/>
            <c:spPr>
              <a:ln w="28575" cap="rnd">
                <a:solidFill>
                  <a:schemeClr val="accent3">
                    <a:lumMod val="50000"/>
                  </a:schemeClr>
                </a:solidFill>
                <a:prstDash val="solid"/>
                <a:round/>
              </a:ln>
              <a:effectLst/>
            </c:spPr>
            <c:extLst>
              <c:ext xmlns:c16="http://schemas.microsoft.com/office/drawing/2014/chart" uri="{C3380CC4-5D6E-409C-BE32-E72D297353CC}">
                <c16:uniqueId val="{00000003-B2EF-4E72-B2C6-B642C8CBBEE3}"/>
              </c:ext>
            </c:extLst>
          </c:dPt>
          <c:dPt>
            <c:idx val="3"/>
            <c:marker>
              <c:symbol val="none"/>
            </c:marker>
            <c:bubble3D val="0"/>
            <c:spPr>
              <a:ln w="28575" cap="rnd">
                <a:solidFill>
                  <a:schemeClr val="accent3">
                    <a:lumMod val="50000"/>
                  </a:schemeClr>
                </a:solidFill>
                <a:prstDash val="solid"/>
                <a:round/>
              </a:ln>
              <a:effectLst/>
            </c:spPr>
            <c:extLst>
              <c:ext xmlns:c16="http://schemas.microsoft.com/office/drawing/2014/chart" uri="{C3380CC4-5D6E-409C-BE32-E72D297353CC}">
                <c16:uniqueId val="{00000005-B2EF-4E72-B2C6-B642C8CBBEE3}"/>
              </c:ext>
            </c:extLst>
          </c:dPt>
          <c:dPt>
            <c:idx val="4"/>
            <c:marker>
              <c:symbol val="none"/>
            </c:marker>
            <c:bubble3D val="0"/>
            <c:spPr>
              <a:ln w="28575" cap="rnd">
                <a:solidFill>
                  <a:schemeClr val="accent3">
                    <a:lumMod val="50000"/>
                  </a:schemeClr>
                </a:solidFill>
                <a:prstDash val="solid"/>
                <a:round/>
              </a:ln>
              <a:effectLst/>
            </c:spPr>
            <c:extLst>
              <c:ext xmlns:c16="http://schemas.microsoft.com/office/drawing/2014/chart" uri="{C3380CC4-5D6E-409C-BE32-E72D297353CC}">
                <c16:uniqueId val="{00000007-B2EF-4E72-B2C6-B642C8CBBEE3}"/>
              </c:ext>
            </c:extLst>
          </c:dPt>
          <c:dPt>
            <c:idx val="5"/>
            <c:marker>
              <c:symbol val="none"/>
            </c:marker>
            <c:bubble3D val="0"/>
            <c:spPr>
              <a:ln w="28575" cap="rnd">
                <a:solidFill>
                  <a:schemeClr val="accent3">
                    <a:lumMod val="50000"/>
                  </a:schemeClr>
                </a:solidFill>
                <a:prstDash val="solid"/>
                <a:round/>
              </a:ln>
              <a:effectLst/>
            </c:spPr>
            <c:extLst>
              <c:ext xmlns:c16="http://schemas.microsoft.com/office/drawing/2014/chart" uri="{C3380CC4-5D6E-409C-BE32-E72D297353CC}">
                <c16:uniqueId val="{00000009-B2EF-4E72-B2C6-B642C8CBBEE3}"/>
              </c:ext>
            </c:extLst>
          </c:dPt>
          <c:dPt>
            <c:idx val="6"/>
            <c:marker>
              <c:symbol val="none"/>
            </c:marker>
            <c:bubble3D val="0"/>
            <c:spPr>
              <a:ln w="28575" cap="rnd">
                <a:solidFill>
                  <a:schemeClr val="accent3">
                    <a:lumMod val="50000"/>
                  </a:schemeClr>
                </a:solidFill>
                <a:prstDash val="solid"/>
                <a:round/>
              </a:ln>
              <a:effectLst/>
            </c:spPr>
            <c:extLst>
              <c:ext xmlns:c16="http://schemas.microsoft.com/office/drawing/2014/chart" uri="{C3380CC4-5D6E-409C-BE32-E72D297353CC}">
                <c16:uniqueId val="{0000000B-B2EF-4E72-B2C6-B642C8CBBEE3}"/>
              </c:ext>
            </c:extLst>
          </c:dPt>
          <c:dPt>
            <c:idx val="7"/>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0D-B2EF-4E72-B2C6-B642C8CBBEE3}"/>
              </c:ext>
            </c:extLst>
          </c:dPt>
          <c:dPt>
            <c:idx val="12"/>
            <c:marker>
              <c:symbol val="none"/>
            </c:marker>
            <c:bubble3D val="0"/>
            <c:spPr>
              <a:ln w="28575" cap="rnd">
                <a:solidFill>
                  <a:schemeClr val="accent3">
                    <a:lumMod val="50000"/>
                  </a:schemeClr>
                </a:solidFill>
                <a:prstDash val="sysDash"/>
                <a:round/>
              </a:ln>
              <a:effectLst/>
            </c:spPr>
            <c:extLst>
              <c:ext xmlns:c16="http://schemas.microsoft.com/office/drawing/2014/chart" uri="{C3380CC4-5D6E-409C-BE32-E72D297353CC}">
                <c16:uniqueId val="{0000000F-B2EF-4E72-B2C6-B642C8CBBEE3}"/>
              </c:ext>
            </c:extLst>
          </c:dPt>
          <c:cat>
            <c:numRef>
              <c:f>'Figure 1.25.'!$R$7:$AD$7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1.25.'!$R$10:$AD$10</c:f>
              <c:numCache>
                <c:formatCode>0.0</c:formatCode>
                <c:ptCount val="13"/>
                <c:pt idx="0">
                  <c:v>31.819598950750084</c:v>
                </c:pt>
                <c:pt idx="1">
                  <c:v>32.905338612297868</c:v>
                </c:pt>
                <c:pt idx="2">
                  <c:v>33.724494026962169</c:v>
                </c:pt>
                <c:pt idx="3">
                  <c:v>37.702289235430428</c:v>
                </c:pt>
                <c:pt idx="4">
                  <c:v>41.30002946195512</c:v>
                </c:pt>
                <c:pt idx="5">
                  <c:v>43.709997803734957</c:v>
                </c:pt>
                <c:pt idx="6">
                  <c:v>44.977166351181232</c:v>
                </c:pt>
                <c:pt idx="7">
                  <c:v>45.064609310023819</c:v>
                </c:pt>
                <c:pt idx="8">
                  <c:v>44.466747179089118</c:v>
                </c:pt>
                <c:pt idx="9">
                  <c:v>44.053839233714406</c:v>
                </c:pt>
                <c:pt idx="10">
                  <c:v>43.645861679758497</c:v>
                </c:pt>
                <c:pt idx="11">
                  <c:v>43.213283137846126</c:v>
                </c:pt>
                <c:pt idx="12">
                  <c:v>42.81030272416465</c:v>
                </c:pt>
              </c:numCache>
            </c:numRef>
          </c:val>
          <c:smooth val="0"/>
          <c:extLst>
            <c:ext xmlns:c16="http://schemas.microsoft.com/office/drawing/2014/chart" uri="{C3380CC4-5D6E-409C-BE32-E72D297353CC}">
              <c16:uniqueId val="{00000010-B2EF-4E72-B2C6-B642C8CBBEE3}"/>
            </c:ext>
          </c:extLst>
        </c:ser>
        <c:ser>
          <c:idx val="1"/>
          <c:order val="1"/>
          <c:tx>
            <c:strRef>
              <c:f>'Figure 1.25.'!$Q$8</c:f>
              <c:strCache>
                <c:ptCount val="1"/>
                <c:pt idx="0">
                  <c:v>Commodity exporters</c:v>
                </c:pt>
              </c:strCache>
            </c:strRef>
          </c:tx>
          <c:spPr>
            <a:ln w="28575" cap="rnd">
              <a:solidFill>
                <a:srgbClr val="0070C0"/>
              </a:solidFill>
              <a:round/>
            </a:ln>
            <a:effectLst/>
          </c:spPr>
          <c:marker>
            <c:symbol val="none"/>
          </c:marker>
          <c:dPt>
            <c:idx val="7"/>
            <c:marker>
              <c:symbol val="none"/>
            </c:marker>
            <c:bubble3D val="0"/>
            <c:spPr>
              <a:ln w="28575" cap="rnd">
                <a:solidFill>
                  <a:srgbClr val="0070C0"/>
                </a:solidFill>
                <a:prstDash val="sysDash"/>
                <a:round/>
              </a:ln>
              <a:effectLst/>
            </c:spPr>
            <c:extLst>
              <c:ext xmlns:c16="http://schemas.microsoft.com/office/drawing/2014/chart" uri="{C3380CC4-5D6E-409C-BE32-E72D297353CC}">
                <c16:uniqueId val="{00000012-B2EF-4E72-B2C6-B642C8CBBEE3}"/>
              </c:ext>
            </c:extLst>
          </c:dPt>
          <c:dPt>
            <c:idx val="8"/>
            <c:marker>
              <c:symbol val="none"/>
            </c:marker>
            <c:bubble3D val="0"/>
            <c:spPr>
              <a:ln w="28575" cap="rnd">
                <a:solidFill>
                  <a:srgbClr val="0070C0"/>
                </a:solidFill>
                <a:prstDash val="sysDash"/>
                <a:round/>
              </a:ln>
              <a:effectLst/>
            </c:spPr>
            <c:extLst>
              <c:ext xmlns:c16="http://schemas.microsoft.com/office/drawing/2014/chart" uri="{C3380CC4-5D6E-409C-BE32-E72D297353CC}">
                <c16:uniqueId val="{00000014-B2EF-4E72-B2C6-B642C8CBBEE3}"/>
              </c:ext>
            </c:extLst>
          </c:dPt>
          <c:dPt>
            <c:idx val="9"/>
            <c:marker>
              <c:symbol val="none"/>
            </c:marker>
            <c:bubble3D val="0"/>
            <c:spPr>
              <a:ln w="28575" cap="rnd">
                <a:solidFill>
                  <a:srgbClr val="0070C0"/>
                </a:solidFill>
                <a:prstDash val="sysDash"/>
                <a:round/>
              </a:ln>
              <a:effectLst/>
            </c:spPr>
            <c:extLst>
              <c:ext xmlns:c16="http://schemas.microsoft.com/office/drawing/2014/chart" uri="{C3380CC4-5D6E-409C-BE32-E72D297353CC}">
                <c16:uniqueId val="{00000016-B2EF-4E72-B2C6-B642C8CBBEE3}"/>
              </c:ext>
            </c:extLst>
          </c:dPt>
          <c:dPt>
            <c:idx val="10"/>
            <c:marker>
              <c:symbol val="none"/>
            </c:marker>
            <c:bubble3D val="0"/>
            <c:spPr>
              <a:ln w="28575" cap="rnd">
                <a:solidFill>
                  <a:srgbClr val="0070C0"/>
                </a:solidFill>
                <a:prstDash val="sysDash"/>
                <a:round/>
              </a:ln>
              <a:effectLst/>
            </c:spPr>
            <c:extLst>
              <c:ext xmlns:c16="http://schemas.microsoft.com/office/drawing/2014/chart" uri="{C3380CC4-5D6E-409C-BE32-E72D297353CC}">
                <c16:uniqueId val="{00000018-B2EF-4E72-B2C6-B642C8CBBEE3}"/>
              </c:ext>
            </c:extLst>
          </c:dPt>
          <c:dPt>
            <c:idx val="11"/>
            <c:marker>
              <c:symbol val="none"/>
            </c:marker>
            <c:bubble3D val="0"/>
            <c:spPr>
              <a:ln w="28575" cap="rnd">
                <a:solidFill>
                  <a:srgbClr val="0070C0"/>
                </a:solidFill>
                <a:prstDash val="sysDash"/>
                <a:round/>
              </a:ln>
              <a:effectLst/>
            </c:spPr>
            <c:extLst>
              <c:ext xmlns:c16="http://schemas.microsoft.com/office/drawing/2014/chart" uri="{C3380CC4-5D6E-409C-BE32-E72D297353CC}">
                <c16:uniqueId val="{0000001A-B2EF-4E72-B2C6-B642C8CBBEE3}"/>
              </c:ext>
            </c:extLst>
          </c:dPt>
          <c:dPt>
            <c:idx val="12"/>
            <c:marker>
              <c:symbol val="none"/>
            </c:marker>
            <c:bubble3D val="0"/>
            <c:spPr>
              <a:ln w="28575" cap="rnd">
                <a:solidFill>
                  <a:srgbClr val="0070C0"/>
                </a:solidFill>
                <a:prstDash val="sysDash"/>
                <a:round/>
              </a:ln>
              <a:effectLst/>
            </c:spPr>
            <c:extLst>
              <c:ext xmlns:c16="http://schemas.microsoft.com/office/drawing/2014/chart" uri="{C3380CC4-5D6E-409C-BE32-E72D297353CC}">
                <c16:uniqueId val="{0000001C-B2EF-4E72-B2C6-B642C8CBBEE3}"/>
              </c:ext>
            </c:extLst>
          </c:dPt>
          <c:cat>
            <c:numRef>
              <c:f>'Figure 1.25.'!$R$7:$AD$7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1.25.'!$R$8:$AD$8</c:f>
              <c:numCache>
                <c:formatCode>0.0</c:formatCode>
                <c:ptCount val="13"/>
                <c:pt idx="0">
                  <c:v>27.745224513448083</c:v>
                </c:pt>
                <c:pt idx="1">
                  <c:v>28.983257569517985</c:v>
                </c:pt>
                <c:pt idx="2">
                  <c:v>28.848454525762726</c:v>
                </c:pt>
                <c:pt idx="3">
                  <c:v>34.202140534921426</c:v>
                </c:pt>
                <c:pt idx="4">
                  <c:v>39.468248270679908</c:v>
                </c:pt>
                <c:pt idx="5">
                  <c:v>42.32811164273059</c:v>
                </c:pt>
                <c:pt idx="6">
                  <c:v>44.245232388262728</c:v>
                </c:pt>
                <c:pt idx="7">
                  <c:v>44.850827805875113</c:v>
                </c:pt>
                <c:pt idx="8">
                  <c:v>44.057458754413418</c:v>
                </c:pt>
                <c:pt idx="9">
                  <c:v>43.549659784866805</c:v>
                </c:pt>
                <c:pt idx="10">
                  <c:v>42.926905526727531</c:v>
                </c:pt>
                <c:pt idx="11">
                  <c:v>42.197234148838199</c:v>
                </c:pt>
                <c:pt idx="12">
                  <c:v>41.638673682131575</c:v>
                </c:pt>
              </c:numCache>
            </c:numRef>
          </c:val>
          <c:smooth val="0"/>
          <c:extLst>
            <c:ext xmlns:c16="http://schemas.microsoft.com/office/drawing/2014/chart" uri="{C3380CC4-5D6E-409C-BE32-E72D297353CC}">
              <c16:uniqueId val="{0000001D-B2EF-4E72-B2C6-B642C8CBBEE3}"/>
            </c:ext>
          </c:extLst>
        </c:ser>
        <c:ser>
          <c:idx val="2"/>
          <c:order val="2"/>
          <c:tx>
            <c:strRef>
              <c:f>'Figure 1.25.'!$Q$9</c:f>
              <c:strCache>
                <c:ptCount val="1"/>
                <c:pt idx="0">
                  <c:v>Noncommodity exporters</c:v>
                </c:pt>
              </c:strCache>
            </c:strRef>
          </c:tx>
          <c:spPr>
            <a:ln w="28575" cap="rnd">
              <a:solidFill>
                <a:srgbClr val="C00000"/>
              </a:solidFill>
              <a:round/>
            </a:ln>
            <a:effectLst/>
          </c:spPr>
          <c:marker>
            <c:symbol val="none"/>
          </c:marker>
          <c:dPt>
            <c:idx val="7"/>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1F-B2EF-4E72-B2C6-B642C8CBBEE3}"/>
              </c:ext>
            </c:extLst>
          </c:dPt>
          <c:dPt>
            <c:idx val="8"/>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1-B2EF-4E72-B2C6-B642C8CBBEE3}"/>
              </c:ext>
            </c:extLst>
          </c:dPt>
          <c:dPt>
            <c:idx val="9"/>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3-B2EF-4E72-B2C6-B642C8CBBEE3}"/>
              </c:ext>
            </c:extLst>
          </c:dPt>
          <c:dPt>
            <c:idx val="10"/>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5-B2EF-4E72-B2C6-B642C8CBBEE3}"/>
              </c:ext>
            </c:extLst>
          </c:dPt>
          <c:dPt>
            <c:idx val="11"/>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7-B2EF-4E72-B2C6-B642C8CBBEE3}"/>
              </c:ext>
            </c:extLst>
          </c:dPt>
          <c:dPt>
            <c:idx val="12"/>
            <c:marker>
              <c:symbol val="none"/>
            </c:marker>
            <c:bubble3D val="0"/>
            <c:spPr>
              <a:ln w="28575" cap="rnd">
                <a:solidFill>
                  <a:srgbClr val="C00000"/>
                </a:solidFill>
                <a:prstDash val="sysDash"/>
                <a:round/>
              </a:ln>
              <a:effectLst/>
            </c:spPr>
            <c:extLst>
              <c:ext xmlns:c16="http://schemas.microsoft.com/office/drawing/2014/chart" uri="{C3380CC4-5D6E-409C-BE32-E72D297353CC}">
                <c16:uniqueId val="{00000029-B2EF-4E72-B2C6-B642C8CBBEE3}"/>
              </c:ext>
            </c:extLst>
          </c:dPt>
          <c:cat>
            <c:numRef>
              <c:f>'Figure 1.25.'!$R$7:$AD$7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'Figure 1.25.'!$R$9:$AD$9</c:f>
              <c:numCache>
                <c:formatCode>0.0</c:formatCode>
                <c:ptCount val="13"/>
                <c:pt idx="0">
                  <c:v>36.096364334490417</c:v>
                </c:pt>
                <c:pt idx="1">
                  <c:v>37.04601127580257</c:v>
                </c:pt>
                <c:pt idx="2">
                  <c:v>38.872383977225937</c:v>
                </c:pt>
                <c:pt idx="3">
                  <c:v>40.93809918501691</c:v>
                </c:pt>
                <c:pt idx="4">
                  <c:v>42.689567757902466</c:v>
                </c:pt>
                <c:pt idx="5">
                  <c:v>44.665049969811378</c:v>
                </c:pt>
                <c:pt idx="6">
                  <c:v>45.467239884929533</c:v>
                </c:pt>
                <c:pt idx="7">
                  <c:v>45.209217703735966</c:v>
                </c:pt>
                <c:pt idx="8">
                  <c:v>44.811610043382942</c:v>
                </c:pt>
                <c:pt idx="9">
                  <c:v>44.396230802844244</c:v>
                </c:pt>
                <c:pt idx="10">
                  <c:v>44.135918996348813</c:v>
                </c:pt>
                <c:pt idx="11">
                  <c:v>43.908740565408152</c:v>
                </c:pt>
                <c:pt idx="12">
                  <c:v>43.6151463458067</c:v>
                </c:pt>
              </c:numCache>
            </c:numRef>
          </c:val>
          <c:smooth val="0"/>
          <c:extLst>
            <c:ext xmlns:c16="http://schemas.microsoft.com/office/drawing/2014/chart" uri="{C3380CC4-5D6E-409C-BE32-E72D297353CC}">
              <c16:uniqueId val="{0000002A-B2EF-4E72-B2C6-B642C8CBBEE3}"/>
            </c:ext>
          </c:extLst>
        </c:ser>
        <c:dLbls>
          <c:showLegendKey val="0"/>
          <c:showVal val="0"/>
          <c:showCatName val="0"/>
          <c:showSerName val="0"/>
          <c:showPercent val="0"/>
          <c:showBubbleSize val="0"/>
        </c:dLbls>
        <c:smooth val="0"/>
        <c:axId val="1269085664"/>
        <c:axId val="1320772688"/>
      </c:lineChart>
      <c:catAx>
        <c:axId val="1269085664"/>
        <c:scaling>
          <c:orientation val="minMax"/>
        </c:scaling>
        <c:delete val="0"/>
        <c:axPos val="b"/>
        <c:numFmt formatCode="General" sourceLinked="1"/>
        <c:majorTickMark val="in"/>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320772688"/>
        <c:crosses val="autoZero"/>
        <c:auto val="1"/>
        <c:lblAlgn val="ctr"/>
        <c:lblOffset val="100"/>
        <c:tickLblSkip val="1"/>
        <c:tickMarkSkip val="1"/>
        <c:noMultiLvlLbl val="0"/>
      </c:catAx>
      <c:valAx>
        <c:axId val="1320772688"/>
        <c:scaling>
          <c:orientation val="minMax"/>
          <c:min val="20"/>
        </c:scaling>
        <c:delete val="0"/>
        <c:axPos val="l"/>
        <c:numFmt formatCode="#,##0" sourceLinked="0"/>
        <c:majorTickMark val="in"/>
        <c:minorTickMark val="none"/>
        <c:tickLblPos val="low"/>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269085664"/>
        <c:crosses val="autoZero"/>
        <c:crossBetween val="between"/>
      </c:valAx>
      <c:spPr>
        <a:noFill/>
        <a:ln>
          <a:solidFill>
            <a:schemeClr val="bg1">
              <a:lumMod val="65000"/>
            </a:schemeClr>
          </a:solidFill>
        </a:ln>
        <a:effectLst/>
      </c:spPr>
    </c:plotArea>
    <c:legend>
      <c:legendPos val="t"/>
      <c:layout>
        <c:manualLayout>
          <c:xMode val="edge"/>
          <c:yMode val="edge"/>
          <c:x val="0.48703210175651118"/>
          <c:y val="0.52314814814814814"/>
          <c:w val="0.43604482132041195"/>
          <c:h val="0.2374912510936133"/>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33522073044097"/>
          <c:y val="7.025736366287548E-2"/>
          <c:w val="0.81642716535433069"/>
          <c:h val="0.77141878098571015"/>
        </c:manualLayout>
      </c:layout>
      <c:lineChart>
        <c:grouping val="standard"/>
        <c:varyColors val="0"/>
        <c:ser>
          <c:idx val="1"/>
          <c:order val="0"/>
          <c:tx>
            <c:v>GPU (LHS)</c:v>
          </c:tx>
          <c:spPr>
            <a:ln w="28575" cap="rnd">
              <a:solidFill>
                <a:srgbClr val="FF0000"/>
              </a:solidFill>
              <a:round/>
            </a:ln>
            <a:effectLst/>
          </c:spPr>
          <c:marker>
            <c:symbol val="none"/>
          </c:marker>
          <c:cat>
            <c:numRef>
              <c:f>'Figure 1.26.'!$P$8:$P$34</c:f>
              <c:numCache>
                <c:formatCode>[$-409]mmm\-yy;@</c:formatCode>
                <c:ptCount val="27"/>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numCache>
            </c:numRef>
          </c:cat>
          <c:val>
            <c:numRef>
              <c:f>'Figure 1.26.'!$Q$8:$Q$34</c:f>
              <c:numCache>
                <c:formatCode>0.0</c:formatCode>
                <c:ptCount val="27"/>
                <c:pt idx="0">
                  <c:v>305.14212283237543</c:v>
                </c:pt>
                <c:pt idx="1">
                  <c:v>229.51661703318408</c:v>
                </c:pt>
                <c:pt idx="2">
                  <c:v>247.70044592791459</c:v>
                </c:pt>
                <c:pt idx="3">
                  <c:v>186.67780324007012</c:v>
                </c:pt>
                <c:pt idx="4">
                  <c:v>194.53054326277802</c:v>
                </c:pt>
                <c:pt idx="5">
                  <c:v>167.99430251317852</c:v>
                </c:pt>
                <c:pt idx="6">
                  <c:v>125.56152923861278</c:v>
                </c:pt>
                <c:pt idx="7">
                  <c:v>141.44470741905431</c:v>
                </c:pt>
                <c:pt idx="8">
                  <c:v>160.09171524789835</c:v>
                </c:pt>
                <c:pt idx="9">
                  <c:v>163.12821502954819</c:v>
                </c:pt>
                <c:pt idx="10">
                  <c:v>155.52799429621459</c:v>
                </c:pt>
                <c:pt idx="11">
                  <c:v>154.88359934146251</c:v>
                </c:pt>
                <c:pt idx="12">
                  <c:v>112.85531264450718</c:v>
                </c:pt>
                <c:pt idx="13">
                  <c:v>124.94665581507709</c:v>
                </c:pt>
                <c:pt idx="14">
                  <c:v>145.79618551672013</c:v>
                </c:pt>
                <c:pt idx="15">
                  <c:v>152.05674772386882</c:v>
                </c:pt>
                <c:pt idx="16">
                  <c:v>182.20475805857268</c:v>
                </c:pt>
                <c:pt idx="17">
                  <c:v>197.04741564077128</c:v>
                </c:pt>
                <c:pt idx="18">
                  <c:v>226.88516124189442</c:v>
                </c:pt>
                <c:pt idx="19">
                  <c:v>202.88351257457944</c:v>
                </c:pt>
                <c:pt idx="20">
                  <c:v>210.7283455810487</c:v>
                </c:pt>
                <c:pt idx="21">
                  <c:v>246.31047977394104</c:v>
                </c:pt>
                <c:pt idx="22">
                  <c:v>266.63841171434581</c:v>
                </c:pt>
                <c:pt idx="23">
                  <c:v>341.46487721486727</c:v>
                </c:pt>
                <c:pt idx="24">
                  <c:v>284.76501829124913</c:v>
                </c:pt>
                <c:pt idx="25">
                  <c:v>266.59773024238342</c:v>
                </c:pt>
              </c:numCache>
            </c:numRef>
          </c:val>
          <c:smooth val="0"/>
          <c:extLst>
            <c:ext xmlns:c16="http://schemas.microsoft.com/office/drawing/2014/chart" uri="{C3380CC4-5D6E-409C-BE32-E72D297353CC}">
              <c16:uniqueId val="{00000000-C87F-4DF7-823F-0A54D3E40F7A}"/>
            </c:ext>
          </c:extLst>
        </c:ser>
        <c:dLbls>
          <c:showLegendKey val="0"/>
          <c:showVal val="0"/>
          <c:showCatName val="0"/>
          <c:showSerName val="0"/>
          <c:showPercent val="0"/>
          <c:showBubbleSize val="0"/>
        </c:dLbls>
        <c:marker val="1"/>
        <c:smooth val="0"/>
        <c:axId val="783853711"/>
        <c:axId val="1038462767"/>
      </c:lineChart>
      <c:lineChart>
        <c:grouping val="standard"/>
        <c:varyColors val="0"/>
        <c:ser>
          <c:idx val="0"/>
          <c:order val="1"/>
          <c:tx>
            <c:v>VIX (RHS)</c:v>
          </c:tx>
          <c:spPr>
            <a:ln w="28575" cap="rnd">
              <a:solidFill>
                <a:srgbClr val="002060"/>
              </a:solidFill>
              <a:round/>
            </a:ln>
            <a:effectLst/>
          </c:spPr>
          <c:marker>
            <c:symbol val="none"/>
          </c:marker>
          <c:cat>
            <c:numRef>
              <c:f>'Figure 1.26.'!$P$8:$P$33</c:f>
              <c:numCache>
                <c:formatCode>[$-409]mmm\-yy;@</c:formatCode>
                <c:ptCount val="26"/>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numCache>
            </c:numRef>
          </c:cat>
          <c:val>
            <c:numRef>
              <c:f>'Figure 1.26.'!$R$8:$R$34</c:f>
              <c:numCache>
                <c:formatCode>0.0</c:formatCode>
                <c:ptCount val="27"/>
                <c:pt idx="0">
                  <c:v>11.543157894736844</c:v>
                </c:pt>
                <c:pt idx="1">
                  <c:v>11.530526315789473</c:v>
                </c:pt>
                <c:pt idx="2">
                  <c:v>11.897826086956524</c:v>
                </c:pt>
                <c:pt idx="3">
                  <c:v>13.136315789473683</c:v>
                </c:pt>
                <c:pt idx="4">
                  <c:v>10.862272727272728</c:v>
                </c:pt>
                <c:pt idx="5">
                  <c:v>10.513636363636364</c:v>
                </c:pt>
                <c:pt idx="6">
                  <c:v>10.2645</c:v>
                </c:pt>
                <c:pt idx="7">
                  <c:v>11.975652173913041</c:v>
                </c:pt>
                <c:pt idx="8">
                  <c:v>10.437999999999999</c:v>
                </c:pt>
                <c:pt idx="9">
                  <c:v>10.125454545454547</c:v>
                </c:pt>
                <c:pt idx="10">
                  <c:v>10.540476190476189</c:v>
                </c:pt>
                <c:pt idx="11">
                  <c:v>10.2645</c:v>
                </c:pt>
                <c:pt idx="12">
                  <c:v>11.062380952380952</c:v>
                </c:pt>
                <c:pt idx="13">
                  <c:v>22.464736842105264</c:v>
                </c:pt>
                <c:pt idx="14">
                  <c:v>19.023809523809526</c:v>
                </c:pt>
                <c:pt idx="15">
                  <c:v>18.267619047619046</c:v>
                </c:pt>
                <c:pt idx="16">
                  <c:v>14.124545454545455</c:v>
                </c:pt>
                <c:pt idx="17">
                  <c:v>13.678095238095239</c:v>
                </c:pt>
                <c:pt idx="18">
                  <c:v>13.147619047619045</c:v>
                </c:pt>
                <c:pt idx="19">
                  <c:v>12.54695652173913</c:v>
                </c:pt>
                <c:pt idx="20">
                  <c:v>12.910526315789474</c:v>
                </c:pt>
                <c:pt idx="21">
                  <c:v>19.35217391304348</c:v>
                </c:pt>
                <c:pt idx="22">
                  <c:v>19.389047619047616</c:v>
                </c:pt>
                <c:pt idx="23">
                  <c:v>24.953157894736844</c:v>
                </c:pt>
                <c:pt idx="24">
                  <c:v>19.571999999999999</c:v>
                </c:pt>
                <c:pt idx="25">
                  <c:v>15.23</c:v>
                </c:pt>
                <c:pt idx="26">
                  <c:v>14.496666666666664</c:v>
                </c:pt>
              </c:numCache>
            </c:numRef>
          </c:val>
          <c:smooth val="0"/>
          <c:extLst>
            <c:ext xmlns:c16="http://schemas.microsoft.com/office/drawing/2014/chart" uri="{C3380CC4-5D6E-409C-BE32-E72D297353CC}">
              <c16:uniqueId val="{00000001-C87F-4DF7-823F-0A54D3E40F7A}"/>
            </c:ext>
          </c:extLst>
        </c:ser>
        <c:dLbls>
          <c:showLegendKey val="0"/>
          <c:showVal val="0"/>
          <c:showCatName val="0"/>
          <c:showSerName val="0"/>
          <c:showPercent val="0"/>
          <c:showBubbleSize val="0"/>
        </c:dLbls>
        <c:marker val="1"/>
        <c:smooth val="0"/>
        <c:axId val="1763374336"/>
        <c:axId val="1769728720"/>
      </c:lineChart>
      <c:dateAx>
        <c:axId val="783853711"/>
        <c:scaling>
          <c:orientation val="minMax"/>
          <c:max val="43525"/>
        </c:scaling>
        <c:delete val="0"/>
        <c:axPos val="b"/>
        <c:numFmt formatCode="[$-409]mmm\-yy;@"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ln>
                  <a:noFill/>
                </a:ln>
                <a:solidFill>
                  <a:sysClr val="windowText" lastClr="000000"/>
                </a:solidFill>
                <a:latin typeface="HelveticaNeueLT Std" panose="020B0604020202020204" pitchFamily="34" charset="0"/>
                <a:ea typeface="+mn-ea"/>
                <a:cs typeface="+mn-cs"/>
              </a:defRPr>
            </a:pPr>
            <a:endParaRPr lang="en-US"/>
          </a:p>
        </c:txPr>
        <c:crossAx val="1038462767"/>
        <c:crosses val="autoZero"/>
        <c:auto val="1"/>
        <c:lblOffset val="100"/>
        <c:baseTimeUnit val="months"/>
        <c:majorUnit val="3"/>
        <c:majorTimeUnit val="months"/>
      </c:dateAx>
      <c:valAx>
        <c:axId val="1038462767"/>
        <c:scaling>
          <c:orientation val="minMax"/>
          <c:max val="350"/>
          <c:min val="100"/>
        </c:scaling>
        <c:delete val="0"/>
        <c:axPos val="l"/>
        <c:majorGridlines>
          <c:spPr>
            <a:ln w="9525" cap="flat" cmpd="sng" algn="ctr">
              <a:noFill/>
              <a:round/>
            </a:ln>
            <a:effectLst/>
          </c:spPr>
        </c:majorGridlines>
        <c:numFmt formatCode="0" sourceLinked="0"/>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ln>
                  <a:noFill/>
                </a:ln>
                <a:solidFill>
                  <a:sysClr val="windowText" lastClr="000000"/>
                </a:solidFill>
                <a:latin typeface="HelveticaNeueLT Std" panose="020B0604020202020204" pitchFamily="34" charset="0"/>
                <a:ea typeface="+mn-ea"/>
                <a:cs typeface="+mn-cs"/>
              </a:defRPr>
            </a:pPr>
            <a:endParaRPr lang="en-US"/>
          </a:p>
        </c:txPr>
        <c:crossAx val="783853711"/>
        <c:crosses val="autoZero"/>
        <c:crossBetween val="between"/>
      </c:valAx>
      <c:valAx>
        <c:axId val="1769728720"/>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ln>
                  <a:noFill/>
                </a:ln>
                <a:solidFill>
                  <a:sysClr val="windowText" lastClr="000000"/>
                </a:solidFill>
                <a:latin typeface="HelveticaNeueLT Std" panose="020B0604020202020204" pitchFamily="34" charset="0"/>
                <a:ea typeface="+mn-ea"/>
                <a:cs typeface="+mn-cs"/>
              </a:defRPr>
            </a:pPr>
            <a:endParaRPr lang="en-US"/>
          </a:p>
        </c:txPr>
        <c:crossAx val="1763374336"/>
        <c:crosses val="max"/>
        <c:crossBetween val="between"/>
      </c:valAx>
      <c:dateAx>
        <c:axId val="1763374336"/>
        <c:scaling>
          <c:orientation val="minMax"/>
        </c:scaling>
        <c:delete val="1"/>
        <c:axPos val="b"/>
        <c:numFmt formatCode="[$-409]mmm\-yy;@" sourceLinked="1"/>
        <c:majorTickMark val="out"/>
        <c:minorTickMark val="none"/>
        <c:tickLblPos val="nextTo"/>
        <c:crossAx val="1769728720"/>
        <c:crosses val="autoZero"/>
        <c:auto val="1"/>
        <c:lblOffset val="100"/>
        <c:baseTimeUnit val="months"/>
      </c:dateAx>
      <c:spPr>
        <a:noFill/>
        <a:ln>
          <a:solidFill>
            <a:schemeClr val="bg1">
              <a:lumMod val="65000"/>
            </a:schemeClr>
          </a:solidFill>
        </a:ln>
        <a:effectLst/>
      </c:spPr>
    </c:plotArea>
    <c:legend>
      <c:legendPos val="b"/>
      <c:layout>
        <c:manualLayout>
          <c:xMode val="edge"/>
          <c:yMode val="edge"/>
          <c:x val="0.15965021464789503"/>
          <c:y val="0.10241227859325672"/>
          <c:w val="0.35923504330380401"/>
          <c:h val="0.12161541436623449"/>
        </c:manualLayout>
      </c:layout>
      <c:overlay val="0"/>
      <c:spPr>
        <a:noFill/>
        <a:ln>
          <a:noFill/>
        </a:ln>
        <a:effectLst/>
      </c:spPr>
      <c:txPr>
        <a:bodyPr rot="0" spcFirstLastPara="1" vertOverflow="ellipsis" vert="horz" wrap="square" anchor="ctr" anchorCtr="1"/>
        <a:lstStyle/>
        <a:p>
          <a:pPr>
            <a:defRPr sz="800" b="0" i="0" u="none" strike="noStrike" kern="1200" baseline="0">
              <a:ln>
                <a:noFill/>
              </a:ln>
              <a:solidFill>
                <a:sysClr val="windowText" lastClr="000000"/>
              </a:solidFill>
              <a:latin typeface="HelveticaNeueLT Std"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97623213764946"/>
          <c:y val="4.2666848724834248E-2"/>
          <c:w val="0.87111548556430463"/>
          <c:h val="0.82656645881692536"/>
        </c:manualLayout>
      </c:layout>
      <c:lineChart>
        <c:grouping val="standard"/>
        <c:varyColors val="0"/>
        <c:ser>
          <c:idx val="0"/>
          <c:order val="0"/>
          <c:tx>
            <c:strRef>
              <c:f>'Figure 1.27.'!$M$6</c:f>
              <c:strCache>
                <c:ptCount val="1"/>
                <c:pt idx="0">
                  <c:v>Oil price</c:v>
                </c:pt>
              </c:strCache>
            </c:strRef>
          </c:tx>
          <c:spPr>
            <a:ln w="25400" cap="rnd">
              <a:solidFill>
                <a:srgbClr val="002060"/>
              </a:solidFill>
              <a:prstDash val="solid"/>
              <a:round/>
            </a:ln>
            <a:effectLst/>
          </c:spPr>
          <c:marker>
            <c:symbol val="none"/>
          </c:marker>
          <c:dPt>
            <c:idx val="6"/>
            <c:marker>
              <c:symbol val="none"/>
            </c:marker>
            <c:bubble3D val="0"/>
            <c:spPr>
              <a:ln w="25400" cap="rnd">
                <a:solidFill>
                  <a:srgbClr val="002060"/>
                </a:solidFill>
                <a:prstDash val="solid"/>
                <a:round/>
              </a:ln>
              <a:effectLst/>
            </c:spPr>
            <c:extLst>
              <c:ext xmlns:c16="http://schemas.microsoft.com/office/drawing/2014/chart" uri="{C3380CC4-5D6E-409C-BE32-E72D297353CC}">
                <c16:uniqueId val="{00000001-6B2D-4A55-A291-58592DEAB2D0}"/>
              </c:ext>
            </c:extLst>
          </c:dPt>
          <c:dPt>
            <c:idx val="7"/>
            <c:marker>
              <c:symbol val="none"/>
            </c:marker>
            <c:bubble3D val="0"/>
            <c:spPr>
              <a:ln w="25400" cap="rnd">
                <a:solidFill>
                  <a:srgbClr val="002060"/>
                </a:solidFill>
                <a:prstDash val="solid"/>
                <a:round/>
              </a:ln>
              <a:effectLst/>
            </c:spPr>
            <c:extLst>
              <c:ext xmlns:c16="http://schemas.microsoft.com/office/drawing/2014/chart" uri="{C3380CC4-5D6E-409C-BE32-E72D297353CC}">
                <c16:uniqueId val="{00000003-6B2D-4A55-A291-58592DEAB2D0}"/>
              </c:ext>
            </c:extLst>
          </c:dPt>
          <c:dPt>
            <c:idx val="8"/>
            <c:marker>
              <c:symbol val="none"/>
            </c:marker>
            <c:bubble3D val="0"/>
            <c:spPr>
              <a:ln w="25400" cap="rnd">
                <a:solidFill>
                  <a:srgbClr val="002060"/>
                </a:solidFill>
                <a:prstDash val="solid"/>
                <a:round/>
              </a:ln>
              <a:effectLst/>
            </c:spPr>
            <c:extLst>
              <c:ext xmlns:c16="http://schemas.microsoft.com/office/drawing/2014/chart" uri="{C3380CC4-5D6E-409C-BE32-E72D297353CC}">
                <c16:uniqueId val="{00000005-6B2D-4A55-A291-58592DEAB2D0}"/>
              </c:ext>
            </c:extLst>
          </c:dPt>
          <c:dPt>
            <c:idx val="9"/>
            <c:marker>
              <c:symbol val="none"/>
            </c:marker>
            <c:bubble3D val="0"/>
            <c:spPr>
              <a:ln w="25400" cap="rnd">
                <a:solidFill>
                  <a:srgbClr val="002060"/>
                </a:solidFill>
                <a:prstDash val="solid"/>
                <a:round/>
              </a:ln>
              <a:effectLst/>
            </c:spPr>
            <c:extLst>
              <c:ext xmlns:c16="http://schemas.microsoft.com/office/drawing/2014/chart" uri="{C3380CC4-5D6E-409C-BE32-E72D297353CC}">
                <c16:uniqueId val="{00000007-6B2D-4A55-A291-58592DEAB2D0}"/>
              </c:ext>
            </c:extLst>
          </c:dPt>
          <c:dPt>
            <c:idx val="10"/>
            <c:marker>
              <c:symbol val="none"/>
            </c:marker>
            <c:bubble3D val="0"/>
            <c:spPr>
              <a:ln w="25400" cap="rnd">
                <a:solidFill>
                  <a:srgbClr val="002060"/>
                </a:solidFill>
                <a:prstDash val="solid"/>
                <a:round/>
              </a:ln>
              <a:effectLst/>
            </c:spPr>
            <c:extLst>
              <c:ext xmlns:c16="http://schemas.microsoft.com/office/drawing/2014/chart" uri="{C3380CC4-5D6E-409C-BE32-E72D297353CC}">
                <c16:uniqueId val="{00000009-6B2D-4A55-A291-58592DEAB2D0}"/>
              </c:ext>
            </c:extLst>
          </c:dPt>
          <c:dPt>
            <c:idx val="16"/>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0B-6B2D-4A55-A291-58592DEAB2D0}"/>
              </c:ext>
            </c:extLst>
          </c:dPt>
          <c:dPt>
            <c:idx val="17"/>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0D-6B2D-4A55-A291-58592DEAB2D0}"/>
              </c:ext>
            </c:extLst>
          </c:dPt>
          <c:dPt>
            <c:idx val="18"/>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0F-6B2D-4A55-A291-58592DEAB2D0}"/>
              </c:ext>
            </c:extLst>
          </c:dPt>
          <c:dPt>
            <c:idx val="19"/>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11-6B2D-4A55-A291-58592DEAB2D0}"/>
              </c:ext>
            </c:extLst>
          </c:dPt>
          <c:dPt>
            <c:idx val="20"/>
            <c:marker>
              <c:symbol val="none"/>
            </c:marker>
            <c:bubble3D val="0"/>
            <c:spPr>
              <a:ln w="25400" cap="rnd">
                <a:solidFill>
                  <a:srgbClr val="002060"/>
                </a:solidFill>
                <a:prstDash val="sysDash"/>
                <a:round/>
              </a:ln>
              <a:effectLst/>
            </c:spPr>
            <c:extLst>
              <c:ext xmlns:c16="http://schemas.microsoft.com/office/drawing/2014/chart" uri="{C3380CC4-5D6E-409C-BE32-E72D297353CC}">
                <c16:uniqueId val="{00000013-6B2D-4A55-A291-58592DEAB2D0}"/>
              </c:ext>
            </c:extLst>
          </c:dPt>
          <c:dPt>
            <c:idx val="21"/>
            <c:marker>
              <c:symbol val="none"/>
            </c:marker>
            <c:bubble3D val="0"/>
            <c:spPr>
              <a:ln w="25400" cap="rnd">
                <a:solidFill>
                  <a:srgbClr val="002060"/>
                </a:solidFill>
                <a:prstDash val="dash"/>
                <a:round/>
              </a:ln>
              <a:effectLst/>
            </c:spPr>
            <c:extLst>
              <c:ext xmlns:c16="http://schemas.microsoft.com/office/drawing/2014/chart" uri="{C3380CC4-5D6E-409C-BE32-E72D297353CC}">
                <c16:uniqueId val="{00000015-6B2D-4A55-A291-58592DEAB2D0}"/>
              </c:ext>
            </c:extLst>
          </c:dPt>
          <c:cat>
            <c:numRef>
              <c:f>'Figure 1.27.'!$O$5:$AI$5</c:f>
              <c:numCache>
                <c:formatCode>General</c:formatCode>
                <c:ptCount val="21"/>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pt idx="20">
                  <c:v>2024</c:v>
                </c:pt>
              </c:numCache>
            </c:numRef>
          </c:cat>
          <c:val>
            <c:numRef>
              <c:f>'Figure 1.27.'!$O$6:$AI$6</c:f>
              <c:numCache>
                <c:formatCode>0.0</c:formatCode>
                <c:ptCount val="21"/>
                <c:pt idx="0">
                  <c:v>37.716628377459905</c:v>
                </c:pt>
                <c:pt idx="1">
                  <c:v>53.359973589413812</c:v>
                </c:pt>
                <c:pt idx="2">
                  <c:v>64.274871857812073</c:v>
                </c:pt>
                <c:pt idx="3">
                  <c:v>71.161137511240767</c:v>
                </c:pt>
                <c:pt idx="4">
                  <c:v>96.964739987870416</c:v>
                </c:pt>
                <c:pt idx="5">
                  <c:v>61.765503492481734</c:v>
                </c:pt>
                <c:pt idx="6">
                  <c:v>79.034777816989774</c:v>
                </c:pt>
                <c:pt idx="7">
                  <c:v>104.05180808080807</c:v>
                </c:pt>
                <c:pt idx="8">
                  <c:v>105.00741409435975</c:v>
                </c:pt>
                <c:pt idx="9">
                  <c:v>104.06943789342701</c:v>
                </c:pt>
                <c:pt idx="10">
                  <c:v>96.247358946608941</c:v>
                </c:pt>
                <c:pt idx="11">
                  <c:v>50.79304198297676</c:v>
                </c:pt>
                <c:pt idx="12">
                  <c:v>42.836666405253361</c:v>
                </c:pt>
                <c:pt idx="13">
                  <c:v>52.813841390091397</c:v>
                </c:pt>
                <c:pt idx="14">
                  <c:v>68.328832538636888</c:v>
                </c:pt>
                <c:pt idx="15">
                  <c:v>59.15882563891666</c:v>
                </c:pt>
                <c:pt idx="16">
                  <c:v>59.023882027666666</c:v>
                </c:pt>
                <c:pt idx="17">
                  <c:v>58.128867527833336</c:v>
                </c:pt>
                <c:pt idx="18">
                  <c:v>57.583004111000001</c:v>
                </c:pt>
                <c:pt idx="19">
                  <c:v>57.628696166583332</c:v>
                </c:pt>
                <c:pt idx="20">
                  <c:v>57.958652166749999</c:v>
                </c:pt>
              </c:numCache>
            </c:numRef>
          </c:val>
          <c:smooth val="0"/>
          <c:extLst>
            <c:ext xmlns:c16="http://schemas.microsoft.com/office/drawing/2014/chart" uri="{C3380CC4-5D6E-409C-BE32-E72D297353CC}">
              <c16:uniqueId val="{00000016-6B2D-4A55-A291-58592DEAB2D0}"/>
            </c:ext>
          </c:extLst>
        </c:ser>
        <c:ser>
          <c:idx val="1"/>
          <c:order val="1"/>
          <c:tx>
            <c:strRef>
              <c:f>'Figure 1.27.'!$M$7</c:f>
              <c:strCache>
                <c:ptCount val="1"/>
                <c:pt idx="0">
                  <c:v>Non-oil commodity price</c:v>
                </c:pt>
              </c:strCache>
            </c:strRef>
          </c:tx>
          <c:spPr>
            <a:ln w="25400" cap="rnd">
              <a:solidFill>
                <a:schemeClr val="accent3">
                  <a:lumMod val="50000"/>
                </a:schemeClr>
              </a:solidFill>
              <a:prstDash val="solid"/>
              <a:round/>
            </a:ln>
            <a:effectLst/>
          </c:spPr>
          <c:marker>
            <c:symbol val="none"/>
          </c:marker>
          <c:dPt>
            <c:idx val="6"/>
            <c:marker>
              <c:symbol val="none"/>
            </c:marker>
            <c:bubble3D val="0"/>
            <c:spPr>
              <a:ln w="25400" cap="rnd">
                <a:solidFill>
                  <a:schemeClr val="accent3">
                    <a:lumMod val="50000"/>
                  </a:schemeClr>
                </a:solidFill>
                <a:prstDash val="solid"/>
                <a:round/>
              </a:ln>
              <a:effectLst/>
            </c:spPr>
            <c:extLst>
              <c:ext xmlns:c16="http://schemas.microsoft.com/office/drawing/2014/chart" uri="{C3380CC4-5D6E-409C-BE32-E72D297353CC}">
                <c16:uniqueId val="{00000018-6B2D-4A55-A291-58592DEAB2D0}"/>
              </c:ext>
            </c:extLst>
          </c:dPt>
          <c:dPt>
            <c:idx val="7"/>
            <c:marker>
              <c:symbol val="none"/>
            </c:marker>
            <c:bubble3D val="0"/>
            <c:spPr>
              <a:ln w="25400" cap="rnd">
                <a:solidFill>
                  <a:schemeClr val="accent3">
                    <a:lumMod val="50000"/>
                  </a:schemeClr>
                </a:solidFill>
                <a:prstDash val="solid"/>
                <a:round/>
              </a:ln>
              <a:effectLst/>
            </c:spPr>
            <c:extLst>
              <c:ext xmlns:c16="http://schemas.microsoft.com/office/drawing/2014/chart" uri="{C3380CC4-5D6E-409C-BE32-E72D297353CC}">
                <c16:uniqueId val="{0000001A-6B2D-4A55-A291-58592DEAB2D0}"/>
              </c:ext>
            </c:extLst>
          </c:dPt>
          <c:dPt>
            <c:idx val="8"/>
            <c:marker>
              <c:symbol val="none"/>
            </c:marker>
            <c:bubble3D val="0"/>
            <c:spPr>
              <a:ln w="25400" cap="rnd">
                <a:solidFill>
                  <a:schemeClr val="accent3">
                    <a:lumMod val="50000"/>
                  </a:schemeClr>
                </a:solidFill>
                <a:prstDash val="solid"/>
                <a:round/>
              </a:ln>
              <a:effectLst/>
            </c:spPr>
            <c:extLst>
              <c:ext xmlns:c16="http://schemas.microsoft.com/office/drawing/2014/chart" uri="{C3380CC4-5D6E-409C-BE32-E72D297353CC}">
                <c16:uniqueId val="{0000001C-6B2D-4A55-A291-58592DEAB2D0}"/>
              </c:ext>
            </c:extLst>
          </c:dPt>
          <c:dPt>
            <c:idx val="9"/>
            <c:marker>
              <c:symbol val="none"/>
            </c:marker>
            <c:bubble3D val="0"/>
            <c:spPr>
              <a:ln w="25400" cap="rnd">
                <a:solidFill>
                  <a:schemeClr val="accent3">
                    <a:lumMod val="50000"/>
                  </a:schemeClr>
                </a:solidFill>
                <a:prstDash val="solid"/>
                <a:round/>
              </a:ln>
              <a:effectLst/>
            </c:spPr>
            <c:extLst>
              <c:ext xmlns:c16="http://schemas.microsoft.com/office/drawing/2014/chart" uri="{C3380CC4-5D6E-409C-BE32-E72D297353CC}">
                <c16:uniqueId val="{0000001E-6B2D-4A55-A291-58592DEAB2D0}"/>
              </c:ext>
            </c:extLst>
          </c:dPt>
          <c:dPt>
            <c:idx val="10"/>
            <c:marker>
              <c:symbol val="none"/>
            </c:marker>
            <c:bubble3D val="0"/>
            <c:spPr>
              <a:ln w="25400" cap="rnd">
                <a:solidFill>
                  <a:schemeClr val="accent3">
                    <a:lumMod val="50000"/>
                  </a:schemeClr>
                </a:solidFill>
                <a:prstDash val="solid"/>
                <a:round/>
              </a:ln>
              <a:effectLst/>
            </c:spPr>
            <c:extLst>
              <c:ext xmlns:c16="http://schemas.microsoft.com/office/drawing/2014/chart" uri="{C3380CC4-5D6E-409C-BE32-E72D297353CC}">
                <c16:uniqueId val="{00000020-6B2D-4A55-A291-58592DEAB2D0}"/>
              </c:ext>
            </c:extLst>
          </c:dPt>
          <c:dPt>
            <c:idx val="16"/>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22-6B2D-4A55-A291-58592DEAB2D0}"/>
              </c:ext>
            </c:extLst>
          </c:dPt>
          <c:dPt>
            <c:idx val="17"/>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24-6B2D-4A55-A291-58592DEAB2D0}"/>
              </c:ext>
            </c:extLst>
          </c:dPt>
          <c:dPt>
            <c:idx val="18"/>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26-6B2D-4A55-A291-58592DEAB2D0}"/>
              </c:ext>
            </c:extLst>
          </c:dPt>
          <c:dPt>
            <c:idx val="19"/>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28-6B2D-4A55-A291-58592DEAB2D0}"/>
              </c:ext>
            </c:extLst>
          </c:dPt>
          <c:dPt>
            <c:idx val="20"/>
            <c:marker>
              <c:symbol val="none"/>
            </c:marker>
            <c:bubble3D val="0"/>
            <c:spPr>
              <a:ln w="25400" cap="rnd">
                <a:solidFill>
                  <a:schemeClr val="accent3">
                    <a:lumMod val="50000"/>
                  </a:schemeClr>
                </a:solidFill>
                <a:prstDash val="sysDash"/>
                <a:round/>
              </a:ln>
              <a:effectLst/>
            </c:spPr>
            <c:extLst>
              <c:ext xmlns:c16="http://schemas.microsoft.com/office/drawing/2014/chart" uri="{C3380CC4-5D6E-409C-BE32-E72D297353CC}">
                <c16:uniqueId val="{0000002A-6B2D-4A55-A291-58592DEAB2D0}"/>
              </c:ext>
            </c:extLst>
          </c:dPt>
          <c:dPt>
            <c:idx val="21"/>
            <c:marker>
              <c:symbol val="none"/>
            </c:marker>
            <c:bubble3D val="0"/>
            <c:spPr>
              <a:ln w="25400" cap="rnd">
                <a:solidFill>
                  <a:schemeClr val="accent3">
                    <a:lumMod val="50000"/>
                  </a:schemeClr>
                </a:solidFill>
                <a:prstDash val="dash"/>
                <a:round/>
              </a:ln>
              <a:effectLst/>
            </c:spPr>
            <c:extLst>
              <c:ext xmlns:c16="http://schemas.microsoft.com/office/drawing/2014/chart" uri="{C3380CC4-5D6E-409C-BE32-E72D297353CC}">
                <c16:uniqueId val="{0000002C-6B2D-4A55-A291-58592DEAB2D0}"/>
              </c:ext>
            </c:extLst>
          </c:dPt>
          <c:cat>
            <c:numRef>
              <c:f>'Figure 1.27.'!$O$5:$AI$5</c:f>
              <c:numCache>
                <c:formatCode>General</c:formatCode>
                <c:ptCount val="21"/>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pt idx="20">
                  <c:v>2024</c:v>
                </c:pt>
              </c:numCache>
            </c:numRef>
          </c:cat>
          <c:val>
            <c:numRef>
              <c:f>'Figure 1.27.'!$O$7:$AI$7</c:f>
              <c:numCache>
                <c:formatCode>0.0</c:formatCode>
                <c:ptCount val="21"/>
                <c:pt idx="0">
                  <c:v>65.936957970859609</c:v>
                </c:pt>
                <c:pt idx="1">
                  <c:v>71.192802572896923</c:v>
                </c:pt>
                <c:pt idx="2">
                  <c:v>86.728366097630058</c:v>
                </c:pt>
                <c:pt idx="3">
                  <c:v>101.54133666170873</c:v>
                </c:pt>
                <c:pt idx="4">
                  <c:v>113.92381241798955</c:v>
                </c:pt>
                <c:pt idx="5">
                  <c:v>98.136067346187147</c:v>
                </c:pt>
                <c:pt idx="6">
                  <c:v>123.10063112207503</c:v>
                </c:pt>
                <c:pt idx="7">
                  <c:v>147.69259957645696</c:v>
                </c:pt>
                <c:pt idx="8">
                  <c:v>136.2253953358651</c:v>
                </c:pt>
                <c:pt idx="9">
                  <c:v>128.82550797342009</c:v>
                </c:pt>
                <c:pt idx="10">
                  <c:v>121.83108982757791</c:v>
                </c:pt>
                <c:pt idx="11">
                  <c:v>101.05883577819679</c:v>
                </c:pt>
                <c:pt idx="12">
                  <c:v>99.999999999999986</c:v>
                </c:pt>
                <c:pt idx="13">
                  <c:v>106.40790229593597</c:v>
                </c:pt>
                <c:pt idx="14">
                  <c:v>108.07092156935992</c:v>
                </c:pt>
                <c:pt idx="15">
                  <c:v>107.82263911047654</c:v>
                </c:pt>
                <c:pt idx="16">
                  <c:v>108.99890671134312</c:v>
                </c:pt>
                <c:pt idx="17">
                  <c:v>109.79051159227592</c:v>
                </c:pt>
                <c:pt idx="18">
                  <c:v>110.4178180745776</c:v>
                </c:pt>
                <c:pt idx="19">
                  <c:v>111.02341314840363</c:v>
                </c:pt>
                <c:pt idx="20">
                  <c:v>111.63069831268237</c:v>
                </c:pt>
              </c:numCache>
            </c:numRef>
          </c:val>
          <c:smooth val="0"/>
          <c:extLst>
            <c:ext xmlns:c16="http://schemas.microsoft.com/office/drawing/2014/chart" uri="{C3380CC4-5D6E-409C-BE32-E72D297353CC}">
              <c16:uniqueId val="{0000002D-6B2D-4A55-A291-58592DEAB2D0}"/>
            </c:ext>
          </c:extLst>
        </c:ser>
        <c:dLbls>
          <c:showLegendKey val="0"/>
          <c:showVal val="0"/>
          <c:showCatName val="0"/>
          <c:showSerName val="0"/>
          <c:showPercent val="0"/>
          <c:showBubbleSize val="0"/>
        </c:dLbls>
        <c:smooth val="0"/>
        <c:axId val="742817472"/>
        <c:axId val="558614528"/>
      </c:lineChart>
      <c:catAx>
        <c:axId val="74281747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prstDash val="solid"/>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panose="020B0604020202020204" pitchFamily="34" charset="0"/>
                <a:ea typeface="Segoe UI"/>
                <a:cs typeface="Segoe UI"/>
              </a:defRPr>
            </a:pPr>
            <a:endParaRPr lang="en-US"/>
          </a:p>
        </c:txPr>
        <c:crossAx val="558614528"/>
        <c:crosses val="autoZero"/>
        <c:auto val="1"/>
        <c:lblAlgn val="ctr"/>
        <c:lblOffset val="100"/>
        <c:noMultiLvlLbl val="0"/>
      </c:catAx>
      <c:valAx>
        <c:axId val="558614528"/>
        <c:scaling>
          <c:orientation val="minMax"/>
        </c:scaling>
        <c:delete val="0"/>
        <c:axPos val="l"/>
        <c:numFmt formatCode="0" sourceLinked="0"/>
        <c:majorTickMark val="none"/>
        <c:minorTickMark val="none"/>
        <c:tickLblPos val="nextTo"/>
        <c:spPr>
          <a:noFill/>
          <a:ln w="9525">
            <a:solidFill>
              <a:schemeClr val="bg1">
                <a:lumMod val="65000"/>
              </a:schemeClr>
            </a:solidFill>
            <a:prstDash val="soli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Segoe UI"/>
                <a:cs typeface="Segoe UI"/>
              </a:defRPr>
            </a:pPr>
            <a:endParaRPr lang="en-US"/>
          </a:p>
        </c:txPr>
        <c:crossAx val="742817472"/>
        <c:crosses val="autoZero"/>
        <c:crossBetween val="between"/>
      </c:valAx>
      <c:spPr>
        <a:solidFill>
          <a:srgbClr val="FFFFFF"/>
        </a:solidFill>
        <a:ln w="9525">
          <a:solidFill>
            <a:schemeClr val="bg1">
              <a:lumMod val="65000"/>
            </a:schemeClr>
          </a:solidFill>
          <a:prstDash val="solid"/>
        </a:ln>
        <a:effectLst/>
      </c:spPr>
    </c:plotArea>
    <c:legend>
      <c:legendPos val="t"/>
      <c:layout>
        <c:manualLayout>
          <c:xMode val="edge"/>
          <c:yMode val="edge"/>
          <c:x val="0.11839311752697582"/>
          <c:y val="0.67028616214639847"/>
          <c:w val="0.44777767835838711"/>
          <c:h val="0.16523120973514674"/>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912237532808401E-2"/>
          <c:y val="1.919318678915136E-2"/>
          <c:w val="0.83634076990376205"/>
          <c:h val="0.88201088145231843"/>
        </c:manualLayout>
      </c:layout>
      <c:barChart>
        <c:barDir val="col"/>
        <c:grouping val="clustered"/>
        <c:varyColors val="0"/>
        <c:ser>
          <c:idx val="0"/>
          <c:order val="0"/>
          <c:tx>
            <c:strRef>
              <c:f>'Figure 1.28.'!$T$6</c:f>
              <c:strCache>
                <c:ptCount val="1"/>
                <c:pt idx="0">
                  <c:v>Public capital stock (LHS)</c:v>
                </c:pt>
              </c:strCache>
            </c:strRef>
          </c:tx>
          <c:spPr>
            <a:solidFill>
              <a:srgbClr val="002060"/>
            </a:solidFill>
            <a:ln>
              <a:noFill/>
            </a:ln>
            <a:effectLst/>
          </c:spPr>
          <c:invertIfNegative val="0"/>
          <c:cat>
            <c:numRef>
              <c:f>'Figure 1.28.'!$U$5:$AO$5</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'Figure 1.28.'!$U$6:$AO$6</c:f>
              <c:numCache>
                <c:formatCode>0.0</c:formatCode>
                <c:ptCount val="21"/>
                <c:pt idx="0">
                  <c:v>61.621120331509907</c:v>
                </c:pt>
                <c:pt idx="1">
                  <c:v>60.498777815896844</c:v>
                </c:pt>
                <c:pt idx="2">
                  <c:v>59.525212949223757</c:v>
                </c:pt>
                <c:pt idx="3">
                  <c:v>58.741418048105054</c:v>
                </c:pt>
                <c:pt idx="4">
                  <c:v>58.091053919624471</c:v>
                </c:pt>
                <c:pt idx="5">
                  <c:v>57.012899291395435</c:v>
                </c:pt>
                <c:pt idx="6">
                  <c:v>56.904626891852153</c:v>
                </c:pt>
                <c:pt idx="7">
                  <c:v>56.579798859655625</c:v>
                </c:pt>
                <c:pt idx="8">
                  <c:v>58.04976642547598</c:v>
                </c:pt>
                <c:pt idx="9">
                  <c:v>58.590317725028662</c:v>
                </c:pt>
                <c:pt idx="10">
                  <c:v>58.38871227863843</c:v>
                </c:pt>
                <c:pt idx="11">
                  <c:v>56.475605461809508</c:v>
                </c:pt>
                <c:pt idx="12">
                  <c:v>56.453698926655747</c:v>
                </c:pt>
                <c:pt idx="13">
                  <c:v>58.172601118079527</c:v>
                </c:pt>
                <c:pt idx="14">
                  <c:v>62.765736245017592</c:v>
                </c:pt>
                <c:pt idx="15">
                  <c:v>62.583844856140836</c:v>
                </c:pt>
                <c:pt idx="16">
                  <c:v>62.297503469198631</c:v>
                </c:pt>
                <c:pt idx="17">
                  <c:v>62.667796449261992</c:v>
                </c:pt>
                <c:pt idx="18">
                  <c:v>62.41389565527696</c:v>
                </c:pt>
                <c:pt idx="19">
                  <c:v>61.833734217503313</c:v>
                </c:pt>
                <c:pt idx="20">
                  <c:v>61.348029080981568</c:v>
                </c:pt>
              </c:numCache>
            </c:numRef>
          </c:val>
          <c:extLst>
            <c:ext xmlns:c16="http://schemas.microsoft.com/office/drawing/2014/chart" uri="{C3380CC4-5D6E-409C-BE32-E72D297353CC}">
              <c16:uniqueId val="{00000000-045D-4DA6-AB3C-0727280E0393}"/>
            </c:ext>
          </c:extLst>
        </c:ser>
        <c:dLbls>
          <c:showLegendKey val="0"/>
          <c:showVal val="0"/>
          <c:showCatName val="0"/>
          <c:showSerName val="0"/>
          <c:showPercent val="0"/>
          <c:showBubbleSize val="0"/>
        </c:dLbls>
        <c:gapWidth val="100"/>
        <c:axId val="1100613024"/>
        <c:axId val="1197643792"/>
      </c:barChart>
      <c:lineChart>
        <c:grouping val="standard"/>
        <c:varyColors val="0"/>
        <c:ser>
          <c:idx val="1"/>
          <c:order val="1"/>
          <c:tx>
            <c:strRef>
              <c:f>'Figure 1.28.'!$T$7</c:f>
              <c:strCache>
                <c:ptCount val="1"/>
                <c:pt idx="0">
                  <c:v>Public investment (RHS)</c:v>
                </c:pt>
              </c:strCache>
            </c:strRef>
          </c:tx>
          <c:spPr>
            <a:ln w="31750" cap="rnd">
              <a:solidFill>
                <a:schemeClr val="tx1"/>
              </a:solidFill>
              <a:round/>
            </a:ln>
            <a:effectLst/>
          </c:spPr>
          <c:marker>
            <c:symbol val="none"/>
          </c:marker>
          <c:cat>
            <c:numRef>
              <c:f>'Figure 1.28.'!$U$5:$AO$5</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'Figure 1.28.'!$U$7:$AO$7</c:f>
              <c:numCache>
                <c:formatCode>0.0</c:formatCode>
                <c:ptCount val="21"/>
                <c:pt idx="0">
                  <c:v>3.9865869081038756</c:v>
                </c:pt>
                <c:pt idx="1">
                  <c:v>3.7933143491767978</c:v>
                </c:pt>
                <c:pt idx="2">
                  <c:v>3.683376040370181</c:v>
                </c:pt>
                <c:pt idx="3">
                  <c:v>3.6275313129320197</c:v>
                </c:pt>
                <c:pt idx="4">
                  <c:v>3.8754666987132564</c:v>
                </c:pt>
                <c:pt idx="5">
                  <c:v>3.638989889168478</c:v>
                </c:pt>
                <c:pt idx="6">
                  <c:v>3.8643123756530984</c:v>
                </c:pt>
                <c:pt idx="7">
                  <c:v>4.2533177210380781</c:v>
                </c:pt>
                <c:pt idx="8">
                  <c:v>4.0110779343525698</c:v>
                </c:pt>
                <c:pt idx="9">
                  <c:v>4.0128774824593094</c:v>
                </c:pt>
                <c:pt idx="10">
                  <c:v>3.7851608822565894</c:v>
                </c:pt>
                <c:pt idx="11">
                  <c:v>3.8566729814742469</c:v>
                </c:pt>
                <c:pt idx="12">
                  <c:v>3.8984047286131944</c:v>
                </c:pt>
                <c:pt idx="13">
                  <c:v>4.0839513785303456</c:v>
                </c:pt>
                <c:pt idx="14">
                  <c:v>4.4513174509573883</c:v>
                </c:pt>
                <c:pt idx="15">
                  <c:v>4.2476675008257541</c:v>
                </c:pt>
                <c:pt idx="16">
                  <c:v>4.121464917856736</c:v>
                </c:pt>
                <c:pt idx="17">
                  <c:v>3.7705956026465191</c:v>
                </c:pt>
                <c:pt idx="18">
                  <c:v>3.5451670909770354</c:v>
                </c:pt>
                <c:pt idx="19">
                  <c:v>3.6689152926787565</c:v>
                </c:pt>
                <c:pt idx="20">
                  <c:v>3.6969351397979753</c:v>
                </c:pt>
              </c:numCache>
            </c:numRef>
          </c:val>
          <c:smooth val="0"/>
          <c:extLst>
            <c:ext xmlns:c16="http://schemas.microsoft.com/office/drawing/2014/chart" uri="{C3380CC4-5D6E-409C-BE32-E72D297353CC}">
              <c16:uniqueId val="{00000001-045D-4DA6-AB3C-0727280E0393}"/>
            </c:ext>
          </c:extLst>
        </c:ser>
        <c:dLbls>
          <c:showLegendKey val="0"/>
          <c:showVal val="0"/>
          <c:showCatName val="0"/>
          <c:showSerName val="0"/>
          <c:showPercent val="0"/>
          <c:showBubbleSize val="0"/>
        </c:dLbls>
        <c:marker val="1"/>
        <c:smooth val="0"/>
        <c:axId val="1264296672"/>
        <c:axId val="1367144960"/>
      </c:lineChart>
      <c:catAx>
        <c:axId val="11006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197643792"/>
        <c:crosses val="autoZero"/>
        <c:auto val="1"/>
        <c:lblAlgn val="ctr"/>
        <c:lblOffset val="100"/>
        <c:noMultiLvlLbl val="0"/>
      </c:catAx>
      <c:valAx>
        <c:axId val="1197643792"/>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100613024"/>
        <c:crosses val="autoZero"/>
        <c:crossBetween val="between"/>
      </c:valAx>
      <c:valAx>
        <c:axId val="1367144960"/>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264296672"/>
        <c:crosses val="max"/>
        <c:crossBetween val="between"/>
      </c:valAx>
      <c:catAx>
        <c:axId val="1264296672"/>
        <c:scaling>
          <c:orientation val="minMax"/>
        </c:scaling>
        <c:delete val="1"/>
        <c:axPos val="b"/>
        <c:numFmt formatCode="General" sourceLinked="1"/>
        <c:majorTickMark val="out"/>
        <c:minorTickMark val="none"/>
        <c:tickLblPos val="nextTo"/>
        <c:crossAx val="1367144960"/>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9.8956692913385824E-2"/>
          <c:y val="1.7758821813939923E-2"/>
          <c:w val="0.57689741907261594"/>
          <c:h val="0.12946485855934675"/>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31284646501645E-2"/>
          <c:y val="5.9139784946236562E-2"/>
          <c:w val="0.85614351659989874"/>
          <c:h val="0.80174182772607983"/>
        </c:manualLayout>
      </c:layout>
      <c:lineChart>
        <c:grouping val="standard"/>
        <c:varyColors val="0"/>
        <c:ser>
          <c:idx val="3"/>
          <c:order val="1"/>
          <c:tx>
            <c:v>EMMIEs</c:v>
          </c:tx>
          <c:spPr>
            <a:ln w="28575" cap="rnd">
              <a:solidFill>
                <a:srgbClr val="C00000"/>
              </a:solidFill>
              <a:round/>
            </a:ln>
            <a:effectLst/>
          </c:spPr>
          <c:marker>
            <c:symbol val="none"/>
          </c:marker>
          <c:cat>
            <c:numLit>
              <c:formatCode>0</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Lit>
          </c:cat>
          <c:val>
            <c:numLit>
              <c:formatCode>0.0</c:formatCode>
              <c:ptCount val="12"/>
              <c:pt idx="0">
                <c:v>35.536839507207468</c:v>
              </c:pt>
              <c:pt idx="1">
                <c:v>33.882692941393458</c:v>
              </c:pt>
              <c:pt idx="2">
                <c:v>39.170415936157397</c:v>
              </c:pt>
              <c:pt idx="3">
                <c:v>38.292528958485704</c:v>
              </c:pt>
              <c:pt idx="4">
                <c:v>37.480231437973671</c:v>
              </c:pt>
              <c:pt idx="5">
                <c:v>37.451617153855082</c:v>
              </c:pt>
              <c:pt idx="6">
                <c:v>38.703934158360596</c:v>
              </c:pt>
              <c:pt idx="7">
                <c:v>40.765126523216736</c:v>
              </c:pt>
              <c:pt idx="8">
                <c:v>43.925829305887483</c:v>
              </c:pt>
              <c:pt idx="9">
                <c:v>46.841281906182758</c:v>
              </c:pt>
              <c:pt idx="10">
                <c:v>48.479304643568014</c:v>
              </c:pt>
              <c:pt idx="11">
                <c:v>50.607190295265134</c:v>
              </c:pt>
            </c:numLit>
          </c:val>
          <c:smooth val="0"/>
          <c:extLst>
            <c:ext xmlns:c16="http://schemas.microsoft.com/office/drawing/2014/chart" uri="{C3380CC4-5D6E-409C-BE32-E72D297353CC}">
              <c16:uniqueId val="{00000000-EEAE-4C1B-960C-22D92BB2A2DA}"/>
            </c:ext>
          </c:extLst>
        </c:ser>
        <c:ser>
          <c:idx val="5"/>
          <c:order val="2"/>
          <c:tx>
            <c:v>LIDCs</c:v>
          </c:tx>
          <c:spPr>
            <a:ln w="28575" cap="rnd">
              <a:solidFill>
                <a:schemeClr val="accent6">
                  <a:lumMod val="75000"/>
                </a:schemeClr>
              </a:solidFill>
              <a:round/>
            </a:ln>
            <a:effectLst/>
          </c:spPr>
          <c:marker>
            <c:symbol val="none"/>
          </c:marker>
          <c:cat>
            <c:numLit>
              <c:formatCode>0</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Lit>
          </c:cat>
          <c:val>
            <c:numLit>
              <c:formatCode>0.0</c:formatCode>
              <c:ptCount val="12"/>
              <c:pt idx="0">
                <c:v>30.146570320687836</c:v>
              </c:pt>
              <c:pt idx="1">
                <c:v>28.588535171989943</c:v>
              </c:pt>
              <c:pt idx="2">
                <c:v>31.774674164063612</c:v>
              </c:pt>
              <c:pt idx="3">
                <c:v>29.916737401809247</c:v>
              </c:pt>
              <c:pt idx="4">
                <c:v>31.595514612073373</c:v>
              </c:pt>
              <c:pt idx="5">
                <c:v>31.884681029242142</c:v>
              </c:pt>
              <c:pt idx="6">
                <c:v>32.978632709953963</c:v>
              </c:pt>
              <c:pt idx="7">
                <c:v>33.793375114426432</c:v>
              </c:pt>
              <c:pt idx="8">
                <c:v>37.774012040775681</c:v>
              </c:pt>
              <c:pt idx="9">
                <c:v>41.424094684493674</c:v>
              </c:pt>
              <c:pt idx="10">
                <c:v>43.983607537400154</c:v>
              </c:pt>
              <c:pt idx="11">
                <c:v>45.575468817790224</c:v>
              </c:pt>
            </c:numLit>
          </c:val>
          <c:smooth val="0"/>
          <c:extLst>
            <c:ext xmlns:c16="http://schemas.microsoft.com/office/drawing/2014/chart" uri="{C3380CC4-5D6E-409C-BE32-E72D297353CC}">
              <c16:uniqueId val="{00000001-EEAE-4C1B-960C-22D92BB2A2DA}"/>
            </c:ext>
          </c:extLst>
        </c:ser>
        <c:dLbls>
          <c:showLegendKey val="0"/>
          <c:showVal val="0"/>
          <c:showCatName val="0"/>
          <c:showSerName val="0"/>
          <c:showPercent val="0"/>
          <c:showBubbleSize val="0"/>
        </c:dLbls>
        <c:marker val="1"/>
        <c:smooth val="0"/>
        <c:axId val="1342250408"/>
        <c:axId val="1342250800"/>
      </c:lineChart>
      <c:lineChart>
        <c:grouping val="standard"/>
        <c:varyColors val="0"/>
        <c:ser>
          <c:idx val="1"/>
          <c:order val="0"/>
          <c:tx>
            <c:v>Aes (RHS)</c:v>
          </c:tx>
          <c:spPr>
            <a:ln w="28575" cap="rnd">
              <a:solidFill>
                <a:srgbClr val="002060"/>
              </a:solidFill>
              <a:prstDash val="solid"/>
              <a:round/>
            </a:ln>
            <a:effectLst/>
          </c:spPr>
          <c:marker>
            <c:symbol val="none"/>
          </c:marker>
          <c:cat>
            <c:numLit>
              <c:formatCode>0</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Lit>
          </c:cat>
          <c:val>
            <c:numLit>
              <c:formatCode>0.0</c:formatCode>
              <c:ptCount val="12"/>
              <c:pt idx="0">
                <c:v>71.494793332562253</c:v>
              </c:pt>
              <c:pt idx="1">
                <c:v>78.311056848390336</c:v>
              </c:pt>
              <c:pt idx="2">
                <c:v>91.666294894231171</c:v>
              </c:pt>
              <c:pt idx="3">
                <c:v>98.233841762053387</c:v>
              </c:pt>
              <c:pt idx="4">
                <c:v>102.41039510294324</c:v>
              </c:pt>
              <c:pt idx="5">
                <c:v>106.57783137963263</c:v>
              </c:pt>
              <c:pt idx="6">
                <c:v>105.12776653715834</c:v>
              </c:pt>
              <c:pt idx="7">
                <c:v>104.57749158114058</c:v>
              </c:pt>
              <c:pt idx="8">
                <c:v>104.16020911340823</c:v>
              </c:pt>
              <c:pt idx="9">
                <c:v>106.67516114121803</c:v>
              </c:pt>
              <c:pt idx="10">
                <c:v>104.59417008205487</c:v>
              </c:pt>
              <c:pt idx="11">
                <c:v>103.56117610065158</c:v>
              </c:pt>
            </c:numLit>
          </c:val>
          <c:smooth val="0"/>
          <c:extLst>
            <c:ext xmlns:c16="http://schemas.microsoft.com/office/drawing/2014/chart" uri="{C3380CC4-5D6E-409C-BE32-E72D297353CC}">
              <c16:uniqueId val="{00000002-EEAE-4C1B-960C-22D92BB2A2DA}"/>
            </c:ext>
          </c:extLst>
        </c:ser>
        <c:dLbls>
          <c:showLegendKey val="0"/>
          <c:showVal val="0"/>
          <c:showCatName val="0"/>
          <c:showSerName val="0"/>
          <c:showPercent val="0"/>
          <c:showBubbleSize val="0"/>
        </c:dLbls>
        <c:marker val="1"/>
        <c:smooth val="0"/>
        <c:axId val="2056812528"/>
        <c:axId val="681102736"/>
      </c:lineChart>
      <c:catAx>
        <c:axId val="1342250408"/>
        <c:scaling>
          <c:orientation val="minMax"/>
        </c:scaling>
        <c:delete val="0"/>
        <c:axPos val="b"/>
        <c:numFmt formatCode="0"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42250800"/>
        <c:crosses val="autoZero"/>
        <c:auto val="1"/>
        <c:lblAlgn val="ctr"/>
        <c:lblOffset val="100"/>
        <c:noMultiLvlLbl val="0"/>
      </c:catAx>
      <c:valAx>
        <c:axId val="1342250800"/>
        <c:scaling>
          <c:orientation val="minMax"/>
          <c:max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42250408"/>
        <c:crosses val="autoZero"/>
        <c:crossBetween val="between"/>
      </c:valAx>
      <c:valAx>
        <c:axId val="681102736"/>
        <c:scaling>
          <c:orientation val="minMax"/>
          <c:max val="110"/>
          <c:min val="2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6812528"/>
        <c:crosses val="max"/>
        <c:crossBetween val="between"/>
      </c:valAx>
      <c:catAx>
        <c:axId val="2056812528"/>
        <c:scaling>
          <c:orientation val="minMax"/>
        </c:scaling>
        <c:delete val="1"/>
        <c:axPos val="b"/>
        <c:numFmt formatCode="0" sourceLinked="1"/>
        <c:majorTickMark val="out"/>
        <c:minorTickMark val="none"/>
        <c:tickLblPos val="nextTo"/>
        <c:crossAx val="681102736"/>
        <c:crosses val="autoZero"/>
        <c:auto val="1"/>
        <c:lblAlgn val="ctr"/>
        <c:lblOffset val="100"/>
        <c:noMultiLvlLbl val="0"/>
      </c:catAx>
      <c:spPr>
        <a:noFill/>
        <a:ln>
          <a:solidFill>
            <a:schemeClr val="bg1">
              <a:lumMod val="65000"/>
            </a:schemeClr>
          </a:solidFill>
        </a:ln>
        <a:effectLst/>
      </c:spPr>
    </c:plotArea>
    <c:legend>
      <c:legendPos val="r"/>
      <c:legendEntry>
        <c:idx val="0"/>
        <c:delete val="1"/>
      </c:legendEntry>
      <c:legendEntry>
        <c:idx val="1"/>
        <c:delete val="1"/>
      </c:legendEntry>
      <c:legendEntry>
        <c:idx val="2"/>
        <c:delete val="1"/>
      </c:legendEntry>
      <c:layout>
        <c:manualLayout>
          <c:xMode val="edge"/>
          <c:yMode val="edge"/>
          <c:x val="8.2967260671363466E-2"/>
          <c:y val="0.76146835812190139"/>
          <c:w val="0.76926227149237936"/>
          <c:h val="9.94333094726795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440015310586177E-2"/>
          <c:y val="2.266540901137357E-2"/>
          <c:w val="0.83981299212598426"/>
          <c:h val="0.8844846347331583"/>
        </c:manualLayout>
      </c:layout>
      <c:barChart>
        <c:barDir val="col"/>
        <c:grouping val="clustered"/>
        <c:varyColors val="0"/>
        <c:ser>
          <c:idx val="0"/>
          <c:order val="0"/>
          <c:tx>
            <c:strRef>
              <c:f>'Figure 1.28.'!$T$8</c:f>
              <c:strCache>
                <c:ptCount val="1"/>
                <c:pt idx="0">
                  <c:v>Public capital stock (LHS)</c:v>
                </c:pt>
              </c:strCache>
            </c:strRef>
          </c:tx>
          <c:spPr>
            <a:solidFill>
              <a:srgbClr val="C00000"/>
            </a:solidFill>
            <a:ln>
              <a:noFill/>
            </a:ln>
            <a:effectLst/>
          </c:spPr>
          <c:invertIfNegative val="0"/>
          <c:cat>
            <c:numRef>
              <c:f>'Figure 1.28.'!$U$5:$AO$5</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'Figure 1.28.'!$U$8:$AO$8</c:f>
              <c:numCache>
                <c:formatCode>0.0</c:formatCode>
                <c:ptCount val="21"/>
                <c:pt idx="0">
                  <c:v>71.906823039685747</c:v>
                </c:pt>
                <c:pt idx="1">
                  <c:v>73.746816624648105</c:v>
                </c:pt>
                <c:pt idx="2">
                  <c:v>70.154424878547786</c:v>
                </c:pt>
                <c:pt idx="3">
                  <c:v>71.95246242959557</c:v>
                </c:pt>
                <c:pt idx="4">
                  <c:v>70.541183444742487</c:v>
                </c:pt>
                <c:pt idx="5">
                  <c:v>69.826624995802362</c:v>
                </c:pt>
                <c:pt idx="6">
                  <c:v>68.505424197615937</c:v>
                </c:pt>
                <c:pt idx="7">
                  <c:v>63.88805776164741</c:v>
                </c:pt>
                <c:pt idx="8">
                  <c:v>57.453412619376223</c:v>
                </c:pt>
                <c:pt idx="9">
                  <c:v>51.46673544226875</c:v>
                </c:pt>
                <c:pt idx="10">
                  <c:v>50.899732094111705</c:v>
                </c:pt>
                <c:pt idx="11">
                  <c:v>47.519064376143902</c:v>
                </c:pt>
                <c:pt idx="12">
                  <c:v>46.20880543746182</c:v>
                </c:pt>
                <c:pt idx="13">
                  <c:v>44.703817408005051</c:v>
                </c:pt>
                <c:pt idx="14">
                  <c:v>53.814412957866587</c:v>
                </c:pt>
                <c:pt idx="15">
                  <c:v>50.791742277430444</c:v>
                </c:pt>
                <c:pt idx="16">
                  <c:v>47.73354400334059</c:v>
                </c:pt>
                <c:pt idx="17">
                  <c:v>47.292987363137399</c:v>
                </c:pt>
                <c:pt idx="18">
                  <c:v>47.995788638433126</c:v>
                </c:pt>
                <c:pt idx="19">
                  <c:v>51.09646032120515</c:v>
                </c:pt>
                <c:pt idx="20">
                  <c:v>53.905835381735898</c:v>
                </c:pt>
              </c:numCache>
            </c:numRef>
          </c:val>
          <c:extLst>
            <c:ext xmlns:c16="http://schemas.microsoft.com/office/drawing/2014/chart" uri="{C3380CC4-5D6E-409C-BE32-E72D297353CC}">
              <c16:uniqueId val="{00000000-7694-46F0-A131-89D290852E60}"/>
            </c:ext>
          </c:extLst>
        </c:ser>
        <c:dLbls>
          <c:showLegendKey val="0"/>
          <c:showVal val="0"/>
          <c:showCatName val="0"/>
          <c:showSerName val="0"/>
          <c:showPercent val="0"/>
          <c:showBubbleSize val="0"/>
        </c:dLbls>
        <c:gapWidth val="100"/>
        <c:axId val="1100613024"/>
        <c:axId val="1197643792"/>
      </c:barChart>
      <c:lineChart>
        <c:grouping val="standard"/>
        <c:varyColors val="0"/>
        <c:ser>
          <c:idx val="1"/>
          <c:order val="1"/>
          <c:tx>
            <c:strRef>
              <c:f>'Figure 1.28.'!$T$9</c:f>
              <c:strCache>
                <c:ptCount val="1"/>
                <c:pt idx="0">
                  <c:v>Public investment (RHS)</c:v>
                </c:pt>
              </c:strCache>
            </c:strRef>
          </c:tx>
          <c:spPr>
            <a:ln w="31750" cap="rnd">
              <a:solidFill>
                <a:schemeClr val="tx1"/>
              </a:solidFill>
              <a:round/>
            </a:ln>
            <a:effectLst/>
          </c:spPr>
          <c:marker>
            <c:symbol val="none"/>
          </c:marker>
          <c:cat>
            <c:numRef>
              <c:f>'Figure 1.28.'!$U$5:$AO$5</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'Figure 1.28.'!$U$9:$AO$9</c:f>
              <c:numCache>
                <c:formatCode>0.0</c:formatCode>
                <c:ptCount val="21"/>
                <c:pt idx="0">
                  <c:v>3.2966524140808895</c:v>
                </c:pt>
                <c:pt idx="1">
                  <c:v>3.4089464613366807</c:v>
                </c:pt>
                <c:pt idx="2">
                  <c:v>3.4659909667955189</c:v>
                </c:pt>
                <c:pt idx="3">
                  <c:v>3.4991384320311272</c:v>
                </c:pt>
                <c:pt idx="4">
                  <c:v>3.2422178057108328</c:v>
                </c:pt>
                <c:pt idx="5">
                  <c:v>2.7093700171691348</c:v>
                </c:pt>
                <c:pt idx="6">
                  <c:v>3.1916858597383113</c:v>
                </c:pt>
                <c:pt idx="7">
                  <c:v>3.1675725733414715</c:v>
                </c:pt>
                <c:pt idx="8">
                  <c:v>3.2640715354940473</c:v>
                </c:pt>
                <c:pt idx="9">
                  <c:v>3.1319019075011023</c:v>
                </c:pt>
                <c:pt idx="10">
                  <c:v>3.0545680348775135</c:v>
                </c:pt>
                <c:pt idx="11">
                  <c:v>3.4802146813119634</c:v>
                </c:pt>
                <c:pt idx="12">
                  <c:v>3.5120347028969228</c:v>
                </c:pt>
                <c:pt idx="13">
                  <c:v>3.7576548576765241</c:v>
                </c:pt>
                <c:pt idx="14">
                  <c:v>4.4507146293448052</c:v>
                </c:pt>
                <c:pt idx="15">
                  <c:v>4.3446856037253063</c:v>
                </c:pt>
                <c:pt idx="16">
                  <c:v>4.6089531049304497</c:v>
                </c:pt>
                <c:pt idx="17">
                  <c:v>4.2655159100438294</c:v>
                </c:pt>
                <c:pt idx="18">
                  <c:v>4.3131313218089895</c:v>
                </c:pt>
                <c:pt idx="19">
                  <c:v>4.3226938857065393</c:v>
                </c:pt>
                <c:pt idx="20">
                  <c:v>4.1779544729433669</c:v>
                </c:pt>
              </c:numCache>
            </c:numRef>
          </c:val>
          <c:smooth val="0"/>
          <c:extLst>
            <c:ext xmlns:c16="http://schemas.microsoft.com/office/drawing/2014/chart" uri="{C3380CC4-5D6E-409C-BE32-E72D297353CC}">
              <c16:uniqueId val="{00000001-7694-46F0-A131-89D290852E60}"/>
            </c:ext>
          </c:extLst>
        </c:ser>
        <c:dLbls>
          <c:showLegendKey val="0"/>
          <c:showVal val="0"/>
          <c:showCatName val="0"/>
          <c:showSerName val="0"/>
          <c:showPercent val="0"/>
          <c:showBubbleSize val="0"/>
        </c:dLbls>
        <c:marker val="1"/>
        <c:smooth val="0"/>
        <c:axId val="1264296672"/>
        <c:axId val="1367144960"/>
      </c:lineChart>
      <c:catAx>
        <c:axId val="11006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197643792"/>
        <c:crosses val="autoZero"/>
        <c:auto val="1"/>
        <c:lblAlgn val="ctr"/>
        <c:lblOffset val="100"/>
        <c:noMultiLvlLbl val="0"/>
      </c:catAx>
      <c:valAx>
        <c:axId val="1197643792"/>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100613024"/>
        <c:crosses val="autoZero"/>
        <c:crossBetween val="between"/>
      </c:valAx>
      <c:valAx>
        <c:axId val="1367144960"/>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264296672"/>
        <c:crosses val="max"/>
        <c:crossBetween val="between"/>
      </c:valAx>
      <c:catAx>
        <c:axId val="1264296672"/>
        <c:scaling>
          <c:orientation val="minMax"/>
        </c:scaling>
        <c:delete val="1"/>
        <c:axPos val="b"/>
        <c:numFmt formatCode="General" sourceLinked="1"/>
        <c:majorTickMark val="out"/>
        <c:minorTickMark val="none"/>
        <c:tickLblPos val="nextTo"/>
        <c:crossAx val="1367144960"/>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7.8123359580052509E-2"/>
          <c:y val="2.8175488480606595E-2"/>
          <c:w val="0.59773075240594931"/>
          <c:h val="0.11094634004082823"/>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7793088363953E-2"/>
          <c:y val="1.9193186789151342E-2"/>
          <c:w val="0.84328521434820647"/>
          <c:h val="0.88795685695538062"/>
        </c:manualLayout>
      </c:layout>
      <c:barChart>
        <c:barDir val="col"/>
        <c:grouping val="clustered"/>
        <c:varyColors val="0"/>
        <c:ser>
          <c:idx val="0"/>
          <c:order val="0"/>
          <c:tx>
            <c:strRef>
              <c:f>'Figure 1.28.'!$T$10</c:f>
              <c:strCache>
                <c:ptCount val="1"/>
                <c:pt idx="0">
                  <c:v>Public capital stock (LHS)</c:v>
                </c:pt>
              </c:strCache>
            </c:strRef>
          </c:tx>
          <c:spPr>
            <a:solidFill>
              <a:schemeClr val="accent3">
                <a:lumMod val="75000"/>
              </a:schemeClr>
            </a:solidFill>
            <a:ln>
              <a:noFill/>
            </a:ln>
            <a:effectLst/>
          </c:spPr>
          <c:invertIfNegative val="0"/>
          <c:cat>
            <c:numRef>
              <c:f>'Figure 1.28.'!$U$5:$AO$5</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'Figure 1.28.'!$U$10:$AO$10</c:f>
              <c:numCache>
                <c:formatCode>0.0</c:formatCode>
                <c:ptCount val="21"/>
                <c:pt idx="0">
                  <c:v>63.328406413199119</c:v>
                </c:pt>
                <c:pt idx="1">
                  <c:v>59.601752639727039</c:v>
                </c:pt>
                <c:pt idx="2">
                  <c:v>58.087374827126368</c:v>
                </c:pt>
                <c:pt idx="3">
                  <c:v>57.63246915967914</c:v>
                </c:pt>
                <c:pt idx="4">
                  <c:v>58.960939780190103</c:v>
                </c:pt>
                <c:pt idx="5">
                  <c:v>61.692215035034693</c:v>
                </c:pt>
                <c:pt idx="6">
                  <c:v>59.27761952332397</c:v>
                </c:pt>
                <c:pt idx="7">
                  <c:v>60.09121390450926</c:v>
                </c:pt>
                <c:pt idx="8">
                  <c:v>60.174725493979054</c:v>
                </c:pt>
                <c:pt idx="9">
                  <c:v>57.245938156248855</c:v>
                </c:pt>
                <c:pt idx="10">
                  <c:v>54.677535443350884</c:v>
                </c:pt>
                <c:pt idx="11">
                  <c:v>53.522410412172256</c:v>
                </c:pt>
                <c:pt idx="12">
                  <c:v>52.818184741988134</c:v>
                </c:pt>
                <c:pt idx="13">
                  <c:v>53.740351494219901</c:v>
                </c:pt>
                <c:pt idx="14">
                  <c:v>57.211093098467465</c:v>
                </c:pt>
                <c:pt idx="15">
                  <c:v>57.083587350318794</c:v>
                </c:pt>
                <c:pt idx="16">
                  <c:v>58.412309349310384</c:v>
                </c:pt>
                <c:pt idx="17">
                  <c:v>57.125134910760295</c:v>
                </c:pt>
                <c:pt idx="18">
                  <c:v>56.543355527199054</c:v>
                </c:pt>
                <c:pt idx="19">
                  <c:v>57.752749609731808</c:v>
                </c:pt>
                <c:pt idx="20">
                  <c:v>59.278697499962774</c:v>
                </c:pt>
              </c:numCache>
            </c:numRef>
          </c:val>
          <c:extLst>
            <c:ext xmlns:c16="http://schemas.microsoft.com/office/drawing/2014/chart" uri="{C3380CC4-5D6E-409C-BE32-E72D297353CC}">
              <c16:uniqueId val="{00000000-6B56-4E0C-B214-A3B80D9D65C2}"/>
            </c:ext>
          </c:extLst>
        </c:ser>
        <c:dLbls>
          <c:showLegendKey val="0"/>
          <c:showVal val="0"/>
          <c:showCatName val="0"/>
          <c:showSerName val="0"/>
          <c:showPercent val="0"/>
          <c:showBubbleSize val="0"/>
        </c:dLbls>
        <c:gapWidth val="100"/>
        <c:axId val="1100613024"/>
        <c:axId val="1197643792"/>
      </c:barChart>
      <c:lineChart>
        <c:grouping val="standard"/>
        <c:varyColors val="0"/>
        <c:ser>
          <c:idx val="1"/>
          <c:order val="1"/>
          <c:tx>
            <c:strRef>
              <c:f>'Figure 1.28.'!$T$11</c:f>
              <c:strCache>
                <c:ptCount val="1"/>
                <c:pt idx="0">
                  <c:v>Public investment (RHS)</c:v>
                </c:pt>
              </c:strCache>
            </c:strRef>
          </c:tx>
          <c:spPr>
            <a:ln w="31750" cap="rnd">
              <a:solidFill>
                <a:schemeClr val="tx1"/>
              </a:solidFill>
              <a:round/>
            </a:ln>
            <a:effectLst/>
          </c:spPr>
          <c:marker>
            <c:symbol val="none"/>
          </c:marker>
          <c:cat>
            <c:numRef>
              <c:f>'Figure 1.28.'!$U$5:$AO$5</c:f>
              <c:numCache>
                <c:formatCode>General</c:formatCod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numCache>
            </c:numRef>
          </c:cat>
          <c:val>
            <c:numRef>
              <c:f>'Figure 1.28.'!$U$11:$AO$11</c:f>
              <c:numCache>
                <c:formatCode>0.0</c:formatCode>
                <c:ptCount val="21"/>
                <c:pt idx="0">
                  <c:v>3.1673789606734077</c:v>
                </c:pt>
                <c:pt idx="1">
                  <c:v>3.6439479185500634</c:v>
                </c:pt>
                <c:pt idx="2">
                  <c:v>3.2655953230970489</c:v>
                </c:pt>
                <c:pt idx="3">
                  <c:v>3.3752488085998058</c:v>
                </c:pt>
                <c:pt idx="4">
                  <c:v>3.4900941710720748</c:v>
                </c:pt>
                <c:pt idx="5">
                  <c:v>3.5314109734062988</c:v>
                </c:pt>
                <c:pt idx="6">
                  <c:v>3.4824982871010706</c:v>
                </c:pt>
                <c:pt idx="7">
                  <c:v>2.8861007177042808</c:v>
                </c:pt>
                <c:pt idx="8">
                  <c:v>3.7256702076964006</c:v>
                </c:pt>
                <c:pt idx="9">
                  <c:v>3.9137454413341803</c:v>
                </c:pt>
                <c:pt idx="10">
                  <c:v>4.0991414897927845</c:v>
                </c:pt>
                <c:pt idx="11">
                  <c:v>3.9894476515959871</c:v>
                </c:pt>
                <c:pt idx="12">
                  <c:v>4.5568266925364593</c:v>
                </c:pt>
                <c:pt idx="13">
                  <c:v>4.612933586577153</c:v>
                </c:pt>
                <c:pt idx="14">
                  <c:v>5.3033421332803226</c:v>
                </c:pt>
                <c:pt idx="15">
                  <c:v>4.544255229377657</c:v>
                </c:pt>
                <c:pt idx="16">
                  <c:v>4.3225098583287949</c:v>
                </c:pt>
                <c:pt idx="17">
                  <c:v>4.9158980676221926</c:v>
                </c:pt>
                <c:pt idx="18">
                  <c:v>4.7776581659303918</c:v>
                </c:pt>
                <c:pt idx="19">
                  <c:v>4.6221270600090874</c:v>
                </c:pt>
                <c:pt idx="20">
                  <c:v>5.5604261914659592</c:v>
                </c:pt>
              </c:numCache>
            </c:numRef>
          </c:val>
          <c:smooth val="0"/>
          <c:extLst>
            <c:ext xmlns:c16="http://schemas.microsoft.com/office/drawing/2014/chart" uri="{C3380CC4-5D6E-409C-BE32-E72D297353CC}">
              <c16:uniqueId val="{00000001-6B56-4E0C-B214-A3B80D9D65C2}"/>
            </c:ext>
          </c:extLst>
        </c:ser>
        <c:dLbls>
          <c:showLegendKey val="0"/>
          <c:showVal val="0"/>
          <c:showCatName val="0"/>
          <c:showSerName val="0"/>
          <c:showPercent val="0"/>
          <c:showBubbleSize val="0"/>
        </c:dLbls>
        <c:marker val="1"/>
        <c:smooth val="0"/>
        <c:axId val="1264296672"/>
        <c:axId val="1367144960"/>
      </c:lineChart>
      <c:catAx>
        <c:axId val="110061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197643792"/>
        <c:crosses val="autoZero"/>
        <c:auto val="1"/>
        <c:lblAlgn val="ctr"/>
        <c:lblOffset val="100"/>
        <c:noMultiLvlLbl val="0"/>
      </c:catAx>
      <c:valAx>
        <c:axId val="1197643792"/>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100613024"/>
        <c:crosses val="autoZero"/>
        <c:crossBetween val="between"/>
      </c:valAx>
      <c:valAx>
        <c:axId val="1367144960"/>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264296672"/>
        <c:crosses val="max"/>
        <c:crossBetween val="between"/>
      </c:valAx>
      <c:catAx>
        <c:axId val="1264296672"/>
        <c:scaling>
          <c:orientation val="minMax"/>
        </c:scaling>
        <c:delete val="1"/>
        <c:axPos val="b"/>
        <c:numFmt formatCode="General" sourceLinked="1"/>
        <c:majorTickMark val="out"/>
        <c:minorTickMark val="none"/>
        <c:tickLblPos val="nextTo"/>
        <c:crossAx val="1367144960"/>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9.7799285505978426E-2"/>
          <c:y val="2.1231044036162147E-2"/>
          <c:w val="0.55953630796150478"/>
          <c:h val="0.13409448818897637"/>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55677587957912E-2"/>
          <c:y val="4.9886621315192746E-2"/>
          <c:w val="0.86480257257717452"/>
          <c:h val="0.83225096862892134"/>
        </c:manualLayout>
      </c:layout>
      <c:lineChart>
        <c:grouping val="standard"/>
        <c:varyColors val="0"/>
        <c:ser>
          <c:idx val="0"/>
          <c:order val="0"/>
          <c:tx>
            <c:strRef>
              <c:f>'Figure 1.29.'!$K$7</c:f>
              <c:strCache>
                <c:ptCount val="1"/>
                <c:pt idx="0">
                  <c:v>AEs</c:v>
                </c:pt>
              </c:strCache>
            </c:strRef>
          </c:tx>
          <c:spPr>
            <a:ln w="22225" cap="rnd">
              <a:solidFill>
                <a:srgbClr val="002060"/>
              </a:solidFill>
              <a:round/>
            </a:ln>
            <a:effectLst/>
          </c:spPr>
          <c:marker>
            <c:symbol val="none"/>
          </c:marker>
          <c:cat>
            <c:numRef>
              <c:f>'Figure 1.29.'!$L$6:$AM$6</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'Figure 1.29.'!$L$7:$AM$7</c:f>
              <c:numCache>
                <c:formatCode>0.0</c:formatCode>
                <c:ptCount val="28"/>
                <c:pt idx="0">
                  <c:v>0.34009939962971703</c:v>
                </c:pt>
                <c:pt idx="1">
                  <c:v>0.53162304798295712</c:v>
                </c:pt>
                <c:pt idx="2">
                  <c:v>0.81331313092429491</c:v>
                </c:pt>
                <c:pt idx="3">
                  <c:v>1.1564682466016041</c:v>
                </c:pt>
                <c:pt idx="4">
                  <c:v>2.3217786560881715</c:v>
                </c:pt>
                <c:pt idx="5">
                  <c:v>4.2477042362437167</c:v>
                </c:pt>
                <c:pt idx="6">
                  <c:v>8.0253711497316491</c:v>
                </c:pt>
                <c:pt idx="7">
                  <c:v>12.873484329961231</c:v>
                </c:pt>
                <c:pt idx="8">
                  <c:v>19.168232721051723</c:v>
                </c:pt>
                <c:pt idx="9">
                  <c:v>26.671230384039397</c:v>
                </c:pt>
                <c:pt idx="10">
                  <c:v>35.076016654806402</c:v>
                </c:pt>
                <c:pt idx="11">
                  <c:v>41.667985795688921</c:v>
                </c:pt>
                <c:pt idx="12">
                  <c:v>50.922192929071926</c:v>
                </c:pt>
                <c:pt idx="13">
                  <c:v>54.883776647904597</c:v>
                </c:pt>
                <c:pt idx="14">
                  <c:v>59.990507596746596</c:v>
                </c:pt>
                <c:pt idx="15">
                  <c:v>63.663710843366914</c:v>
                </c:pt>
                <c:pt idx="16">
                  <c:v>65.681751789441762</c:v>
                </c:pt>
                <c:pt idx="17">
                  <c:v>71.108725016466337</c:v>
                </c:pt>
                <c:pt idx="18">
                  <c:v>72.575509298500904</c:v>
                </c:pt>
                <c:pt idx="19">
                  <c:v>73.145274392806471</c:v>
                </c:pt>
                <c:pt idx="20">
                  <c:v>75.12455675621311</c:v>
                </c:pt>
                <c:pt idx="21">
                  <c:v>75.32145286840003</c:v>
                </c:pt>
                <c:pt idx="22">
                  <c:v>77.89916838864373</c:v>
                </c:pt>
                <c:pt idx="23">
                  <c:v>78.670562122170125</c:v>
                </c:pt>
                <c:pt idx="24">
                  <c:v>79.92036368224899</c:v>
                </c:pt>
                <c:pt idx="25">
                  <c:v>80.66073172845222</c:v>
                </c:pt>
                <c:pt idx="26">
                  <c:v>82.556654953117885</c:v>
                </c:pt>
                <c:pt idx="27">
                  <c:v>85.51544235044291</c:v>
                </c:pt>
              </c:numCache>
            </c:numRef>
          </c:val>
          <c:smooth val="0"/>
          <c:extLst>
            <c:ext xmlns:c16="http://schemas.microsoft.com/office/drawing/2014/chart" uri="{C3380CC4-5D6E-409C-BE32-E72D297353CC}">
              <c16:uniqueId val="{00000000-9D39-4DE5-A7AB-8130A1CB61C0}"/>
            </c:ext>
          </c:extLst>
        </c:ser>
        <c:ser>
          <c:idx val="1"/>
          <c:order val="1"/>
          <c:tx>
            <c:strRef>
              <c:f>'Figure 1.29.'!$K$8</c:f>
              <c:strCache>
                <c:ptCount val="1"/>
                <c:pt idx="0">
                  <c:v>EMMIEs</c:v>
                </c:pt>
              </c:strCache>
            </c:strRef>
          </c:tx>
          <c:spPr>
            <a:ln w="22225" cap="rnd">
              <a:solidFill>
                <a:srgbClr val="C00000"/>
              </a:solidFill>
              <a:round/>
            </a:ln>
            <a:effectLst/>
          </c:spPr>
          <c:marker>
            <c:symbol val="none"/>
          </c:marker>
          <c:cat>
            <c:numRef>
              <c:f>'Figure 1.29.'!$L$6:$AM$6</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'Figure 1.29.'!$L$8:$AM$8</c:f>
              <c:numCache>
                <c:formatCode>0.0</c:formatCode>
                <c:ptCount val="28"/>
                <c:pt idx="0">
                  <c:v>0</c:v>
                </c:pt>
                <c:pt idx="1">
                  <c:v>5.6207857628299395E-3</c:v>
                </c:pt>
                <c:pt idx="2">
                  <c:v>1.4509782641959833E-2</c:v>
                </c:pt>
                <c:pt idx="3">
                  <c:v>2.6927542327499658E-2</c:v>
                </c:pt>
                <c:pt idx="4">
                  <c:v>5.513821475906798E-2</c:v>
                </c:pt>
                <c:pt idx="5">
                  <c:v>0.1149322387708448</c:v>
                </c:pt>
                <c:pt idx="6">
                  <c:v>0.25863412768844801</c:v>
                </c:pt>
                <c:pt idx="7">
                  <c:v>0.5398290259812204</c:v>
                </c:pt>
                <c:pt idx="8">
                  <c:v>1.1041003699213516</c:v>
                </c:pt>
                <c:pt idx="9">
                  <c:v>1.9759058505333162</c:v>
                </c:pt>
                <c:pt idx="10">
                  <c:v>3.7198078173106386</c:v>
                </c:pt>
                <c:pt idx="11">
                  <c:v>5.0648241041152735</c:v>
                </c:pt>
                <c:pt idx="12">
                  <c:v>7.8135241714317285</c:v>
                </c:pt>
                <c:pt idx="13">
                  <c:v>9.6027327571545964</c:v>
                </c:pt>
                <c:pt idx="14">
                  <c:v>11.93393008296688</c:v>
                </c:pt>
                <c:pt idx="15">
                  <c:v>14.083411800517652</c:v>
                </c:pt>
                <c:pt idx="16">
                  <c:v>17.002544261135945</c:v>
                </c:pt>
                <c:pt idx="17">
                  <c:v>21.081895074526035</c:v>
                </c:pt>
                <c:pt idx="18">
                  <c:v>25.070221864831694</c:v>
                </c:pt>
                <c:pt idx="19">
                  <c:v>28.389657651125408</c:v>
                </c:pt>
                <c:pt idx="20">
                  <c:v>33.543725213692106</c:v>
                </c:pt>
                <c:pt idx="21">
                  <c:v>38.167982218376338</c:v>
                </c:pt>
                <c:pt idx="22">
                  <c:v>43.170893150441294</c:v>
                </c:pt>
                <c:pt idx="23">
                  <c:v>46.506803310125221</c:v>
                </c:pt>
                <c:pt idx="24">
                  <c:v>49.178271835623072</c:v>
                </c:pt>
                <c:pt idx="25">
                  <c:v>51.659322387339536</c:v>
                </c:pt>
                <c:pt idx="26">
                  <c:v>54.428369572954004</c:v>
                </c:pt>
                <c:pt idx="27">
                  <c:v>59.437810050356845</c:v>
                </c:pt>
              </c:numCache>
            </c:numRef>
          </c:val>
          <c:smooth val="0"/>
          <c:extLst>
            <c:ext xmlns:c16="http://schemas.microsoft.com/office/drawing/2014/chart" uri="{C3380CC4-5D6E-409C-BE32-E72D297353CC}">
              <c16:uniqueId val="{00000001-9D39-4DE5-A7AB-8130A1CB61C0}"/>
            </c:ext>
          </c:extLst>
        </c:ser>
        <c:ser>
          <c:idx val="2"/>
          <c:order val="2"/>
          <c:tx>
            <c:strRef>
              <c:f>'Figure 1.29.'!$K$9</c:f>
              <c:strCache>
                <c:ptCount val="1"/>
                <c:pt idx="0">
                  <c:v>LIDCs</c:v>
                </c:pt>
              </c:strCache>
            </c:strRef>
          </c:tx>
          <c:spPr>
            <a:ln w="22225" cap="rnd">
              <a:solidFill>
                <a:schemeClr val="accent3">
                  <a:lumMod val="50000"/>
                </a:schemeClr>
              </a:solidFill>
              <a:round/>
            </a:ln>
            <a:effectLst/>
          </c:spPr>
          <c:marker>
            <c:symbol val="none"/>
          </c:marker>
          <c:cat>
            <c:numRef>
              <c:f>'Figure 1.29.'!$L$6:$AM$6</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'Figure 1.29.'!$L$9:$AM$9</c:f>
              <c:numCache>
                <c:formatCode>0.0</c:formatCode>
                <c:ptCount val="28"/>
                <c:pt idx="0">
                  <c:v>0</c:v>
                </c:pt>
                <c:pt idx="1">
                  <c:v>0</c:v>
                </c:pt>
                <c:pt idx="2">
                  <c:v>0</c:v>
                </c:pt>
                <c:pt idx="3">
                  <c:v>0</c:v>
                </c:pt>
                <c:pt idx="4">
                  <c:v>3.3949851662108499E-3</c:v>
                </c:pt>
                <c:pt idx="5">
                  <c:v>4.2587841559768276E-3</c:v>
                </c:pt>
                <c:pt idx="6">
                  <c:v>7.2574657631412466E-3</c:v>
                </c:pt>
                <c:pt idx="7">
                  <c:v>1.7945793401378661E-2</c:v>
                </c:pt>
                <c:pt idx="8">
                  <c:v>3.3060236420943578E-2</c:v>
                </c:pt>
                <c:pt idx="9">
                  <c:v>9.4041881043278541E-2</c:v>
                </c:pt>
                <c:pt idx="10">
                  <c:v>0.19676724784746555</c:v>
                </c:pt>
                <c:pt idx="11">
                  <c:v>0.37628003313834707</c:v>
                </c:pt>
                <c:pt idx="12">
                  <c:v>0.62425967699012563</c:v>
                </c:pt>
                <c:pt idx="13">
                  <c:v>1.0939179351048063</c:v>
                </c:pt>
                <c:pt idx="14">
                  <c:v>1.8592336943466157</c:v>
                </c:pt>
                <c:pt idx="15">
                  <c:v>3.1224268470258982</c:v>
                </c:pt>
                <c:pt idx="16">
                  <c:v>4.7218650919826199</c:v>
                </c:pt>
                <c:pt idx="17">
                  <c:v>6.0628790298668811</c:v>
                </c:pt>
                <c:pt idx="18">
                  <c:v>7.0616419912409993</c:v>
                </c:pt>
                <c:pt idx="19">
                  <c:v>8.1400009418978847</c:v>
                </c:pt>
                <c:pt idx="20">
                  <c:v>10.370836057406628</c:v>
                </c:pt>
                <c:pt idx="21">
                  <c:v>12.177377495048608</c:v>
                </c:pt>
                <c:pt idx="22">
                  <c:v>14.203828101909272</c:v>
                </c:pt>
                <c:pt idx="23">
                  <c:v>16.701543509070298</c:v>
                </c:pt>
                <c:pt idx="24">
                  <c:v>20.055943870789982</c:v>
                </c:pt>
                <c:pt idx="25">
                  <c:v>23.685920861195754</c:v>
                </c:pt>
                <c:pt idx="26">
                  <c:v>26.002407607795011</c:v>
                </c:pt>
                <c:pt idx="27">
                  <c:v>29.880493538068389</c:v>
                </c:pt>
              </c:numCache>
            </c:numRef>
          </c:val>
          <c:smooth val="0"/>
          <c:extLst>
            <c:ext xmlns:c16="http://schemas.microsoft.com/office/drawing/2014/chart" uri="{C3380CC4-5D6E-409C-BE32-E72D297353CC}">
              <c16:uniqueId val="{00000002-9D39-4DE5-A7AB-8130A1CB61C0}"/>
            </c:ext>
          </c:extLst>
        </c:ser>
        <c:dLbls>
          <c:showLegendKey val="0"/>
          <c:showVal val="0"/>
          <c:showCatName val="0"/>
          <c:showSerName val="0"/>
          <c:showPercent val="0"/>
          <c:showBubbleSize val="0"/>
        </c:dLbls>
        <c:smooth val="0"/>
        <c:axId val="1600887088"/>
        <c:axId val="1509232176"/>
      </c:lineChart>
      <c:catAx>
        <c:axId val="160088708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509232176"/>
        <c:crosses val="autoZero"/>
        <c:auto val="1"/>
        <c:lblAlgn val="ctr"/>
        <c:lblOffset val="100"/>
        <c:noMultiLvlLbl val="0"/>
      </c:catAx>
      <c:valAx>
        <c:axId val="1509232176"/>
        <c:scaling>
          <c:orientation val="minMax"/>
        </c:scaling>
        <c:delete val="0"/>
        <c:axPos val="l"/>
        <c:numFmt formatCode="#,##0" sourceLinked="0"/>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crossAx val="1600887088"/>
        <c:crosses val="autoZero"/>
        <c:crossBetween val="between"/>
      </c:valAx>
      <c:spPr>
        <a:noFill/>
        <a:ln>
          <a:solidFill>
            <a:schemeClr val="bg1">
              <a:lumMod val="65000"/>
            </a:schemeClr>
          </a:solidFill>
        </a:ln>
        <a:effectLst/>
      </c:spPr>
    </c:plotArea>
    <c:legend>
      <c:legendPos val="b"/>
      <c:layout>
        <c:manualLayout>
          <c:xMode val="edge"/>
          <c:yMode val="edge"/>
          <c:x val="8.6282079323417901E-2"/>
          <c:y val="7.8408792650918629E-2"/>
          <c:w val="0.73955344123651212"/>
          <c:h val="7.3707713619130935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62510936132984"/>
          <c:y val="3.0601856802436326E-2"/>
          <c:w val="0.84667350174978129"/>
          <c:h val="0.85690033537474486"/>
        </c:manualLayout>
      </c:layout>
      <c:scatterChart>
        <c:scatterStyle val="smoothMarker"/>
        <c:varyColors val="0"/>
        <c:ser>
          <c:idx val="0"/>
          <c:order val="0"/>
          <c:tx>
            <c:strRef>
              <c:f>'Figure 1.30.'!$R$6</c:f>
              <c:strCache>
                <c:ptCount val="1"/>
                <c:pt idx="0">
                  <c:v>LIDCs</c:v>
                </c:pt>
              </c:strCache>
            </c:strRef>
          </c:tx>
          <c:spPr>
            <a:ln w="19050"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xVal>
            <c:numRef>
              <c:f>'Figure 1.30.'!$O$8:$O$15</c:f>
              <c:numCache>
                <c:formatCode>General</c:formatCode>
                <c:ptCount val="8"/>
                <c:pt idx="0">
                  <c:v>2.5</c:v>
                </c:pt>
                <c:pt idx="1">
                  <c:v>7.5</c:v>
                </c:pt>
                <c:pt idx="2">
                  <c:v>12.5</c:v>
                </c:pt>
                <c:pt idx="3">
                  <c:v>17.5</c:v>
                </c:pt>
                <c:pt idx="4">
                  <c:v>22.5</c:v>
                </c:pt>
                <c:pt idx="5">
                  <c:v>27.5</c:v>
                </c:pt>
                <c:pt idx="6">
                  <c:v>32.5</c:v>
                </c:pt>
                <c:pt idx="7">
                  <c:v>37.5</c:v>
                </c:pt>
              </c:numCache>
            </c:numRef>
          </c:xVal>
          <c:yVal>
            <c:numRef>
              <c:f>'Figure 1.30.'!$R$8:$R$15</c:f>
              <c:numCache>
                <c:formatCode>General</c:formatCode>
                <c:ptCount val="8"/>
                <c:pt idx="0">
                  <c:v>3.5000000000000004</c:v>
                </c:pt>
                <c:pt idx="1">
                  <c:v>17.2</c:v>
                </c:pt>
                <c:pt idx="2">
                  <c:v>29.400000000000002</c:v>
                </c:pt>
                <c:pt idx="3">
                  <c:v>32.9</c:v>
                </c:pt>
                <c:pt idx="4">
                  <c:v>13.099999999999994</c:v>
                </c:pt>
                <c:pt idx="5">
                  <c:v>2.9000000000000057</c:v>
                </c:pt>
                <c:pt idx="6">
                  <c:v>0</c:v>
                </c:pt>
              </c:numCache>
            </c:numRef>
          </c:yVal>
          <c:smooth val="1"/>
          <c:extLst>
            <c:ext xmlns:c16="http://schemas.microsoft.com/office/drawing/2014/chart" uri="{C3380CC4-5D6E-409C-BE32-E72D297353CC}">
              <c16:uniqueId val="{00000000-5298-4C11-879A-D2D497F68047}"/>
            </c:ext>
          </c:extLst>
        </c:ser>
        <c:ser>
          <c:idx val="1"/>
          <c:order val="1"/>
          <c:tx>
            <c:strRef>
              <c:f>'Figure 1.30.'!$Q$6</c:f>
              <c:strCache>
                <c:ptCount val="1"/>
                <c:pt idx="0">
                  <c:v>EMMIEs</c:v>
                </c:pt>
              </c:strCache>
            </c:strRef>
          </c:tx>
          <c:spPr>
            <a:ln w="19050" cap="rnd">
              <a:solidFill>
                <a:srgbClr val="C00000"/>
              </a:solidFill>
              <a:round/>
            </a:ln>
            <a:effectLst/>
          </c:spPr>
          <c:marker>
            <c:symbol val="circle"/>
            <c:size val="5"/>
            <c:spPr>
              <a:solidFill>
                <a:srgbClr val="C00000"/>
              </a:solidFill>
              <a:ln w="9525">
                <a:solidFill>
                  <a:srgbClr val="FF0000"/>
                </a:solidFill>
              </a:ln>
              <a:effectLst/>
            </c:spPr>
          </c:marker>
          <c:xVal>
            <c:numRef>
              <c:f>'Figure 1.30.'!$O$8:$O$15</c:f>
              <c:numCache>
                <c:formatCode>General</c:formatCode>
                <c:ptCount val="8"/>
                <c:pt idx="0">
                  <c:v>2.5</c:v>
                </c:pt>
                <c:pt idx="1">
                  <c:v>7.5</c:v>
                </c:pt>
                <c:pt idx="2">
                  <c:v>12.5</c:v>
                </c:pt>
                <c:pt idx="3">
                  <c:v>17.5</c:v>
                </c:pt>
                <c:pt idx="4">
                  <c:v>22.5</c:v>
                </c:pt>
                <c:pt idx="5">
                  <c:v>27.5</c:v>
                </c:pt>
                <c:pt idx="6">
                  <c:v>32.5</c:v>
                </c:pt>
                <c:pt idx="7">
                  <c:v>37.5</c:v>
                </c:pt>
              </c:numCache>
            </c:numRef>
          </c:xVal>
          <c:yVal>
            <c:numRef>
              <c:f>'Figure 1.30.'!$Q$8:$Q$15</c:f>
              <c:numCache>
                <c:formatCode>General</c:formatCode>
                <c:ptCount val="8"/>
                <c:pt idx="0">
                  <c:v>5.8000000000000007</c:v>
                </c:pt>
                <c:pt idx="1">
                  <c:v>8.8999999999999986</c:v>
                </c:pt>
                <c:pt idx="2">
                  <c:v>22.8</c:v>
                </c:pt>
                <c:pt idx="3">
                  <c:v>22.599999999999994</c:v>
                </c:pt>
                <c:pt idx="4">
                  <c:v>24.100000000000009</c:v>
                </c:pt>
                <c:pt idx="5">
                  <c:v>14.899999999999991</c:v>
                </c:pt>
                <c:pt idx="6">
                  <c:v>0</c:v>
                </c:pt>
              </c:numCache>
            </c:numRef>
          </c:yVal>
          <c:smooth val="1"/>
          <c:extLst>
            <c:ext xmlns:c16="http://schemas.microsoft.com/office/drawing/2014/chart" uri="{C3380CC4-5D6E-409C-BE32-E72D297353CC}">
              <c16:uniqueId val="{00000001-5298-4C11-879A-D2D497F68047}"/>
            </c:ext>
          </c:extLst>
        </c:ser>
        <c:ser>
          <c:idx val="2"/>
          <c:order val="2"/>
          <c:tx>
            <c:strRef>
              <c:f>'Figure 1.30.'!$P$6</c:f>
              <c:strCache>
                <c:ptCount val="1"/>
                <c:pt idx="0">
                  <c:v>AEs</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'Figure 1.30.'!$O$8:$O$15</c:f>
              <c:numCache>
                <c:formatCode>General</c:formatCode>
                <c:ptCount val="8"/>
                <c:pt idx="0">
                  <c:v>2.5</c:v>
                </c:pt>
                <c:pt idx="1">
                  <c:v>7.5</c:v>
                </c:pt>
                <c:pt idx="2">
                  <c:v>12.5</c:v>
                </c:pt>
                <c:pt idx="3">
                  <c:v>17.5</c:v>
                </c:pt>
                <c:pt idx="4">
                  <c:v>22.5</c:v>
                </c:pt>
                <c:pt idx="5">
                  <c:v>27.5</c:v>
                </c:pt>
                <c:pt idx="6">
                  <c:v>32.5</c:v>
                </c:pt>
                <c:pt idx="7">
                  <c:v>37.5</c:v>
                </c:pt>
              </c:numCache>
            </c:numRef>
          </c:xVal>
          <c:yVal>
            <c:numRef>
              <c:f>'Figure 1.30.'!$P$8:$P$15</c:f>
              <c:numCache>
                <c:formatCode>General</c:formatCode>
                <c:ptCount val="8"/>
                <c:pt idx="2">
                  <c:v>3.5999999999999996</c:v>
                </c:pt>
                <c:pt idx="3">
                  <c:v>14.299999999999999</c:v>
                </c:pt>
                <c:pt idx="4">
                  <c:v>26.300000000000004</c:v>
                </c:pt>
                <c:pt idx="5">
                  <c:v>37.299999999999997</c:v>
                </c:pt>
                <c:pt idx="6">
                  <c:v>12.599999999999994</c:v>
                </c:pt>
                <c:pt idx="7">
                  <c:v>2.2999999999999972</c:v>
                </c:pt>
              </c:numCache>
            </c:numRef>
          </c:yVal>
          <c:smooth val="1"/>
          <c:extLst>
            <c:ext xmlns:c16="http://schemas.microsoft.com/office/drawing/2014/chart" uri="{C3380CC4-5D6E-409C-BE32-E72D297353CC}">
              <c16:uniqueId val="{00000002-5298-4C11-879A-D2D497F68047}"/>
            </c:ext>
          </c:extLst>
        </c:ser>
        <c:dLbls>
          <c:showLegendKey val="0"/>
          <c:showVal val="0"/>
          <c:showCatName val="0"/>
          <c:showSerName val="0"/>
          <c:showPercent val="0"/>
          <c:showBubbleSize val="0"/>
        </c:dLbls>
        <c:axId val="2035227711"/>
        <c:axId val="257169791"/>
      </c:scatterChart>
      <c:valAx>
        <c:axId val="2035227711"/>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r>
                  <a:rPr lang="en-US" sz="800">
                    <a:latin typeface="Helvetica" panose="020B0604020202020204" pitchFamily="34" charset="0"/>
                    <a:cs typeface="Helvetica" panose="020B0604020202020204" pitchFamily="34" charset="0"/>
                  </a:rPr>
                  <a:t>Revenue</a:t>
                </a:r>
                <a:r>
                  <a:rPr lang="en-US" sz="800" baseline="0">
                    <a:latin typeface="Helvetica" panose="020B0604020202020204" pitchFamily="34" charset="0"/>
                    <a:cs typeface="Helvetica" panose="020B0604020202020204" pitchFamily="34" charset="0"/>
                  </a:rPr>
                  <a:t>-to-GDP ratio</a:t>
                </a:r>
                <a:endParaRPr lang="en-US" sz="800">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Segoe UI" panose="020B0502040204020203" pitchFamily="34" charset="0"/>
              </a:defRPr>
            </a:pPr>
            <a:endParaRPr lang="en-US"/>
          </a:p>
        </c:txPr>
        <c:crossAx val="257169791"/>
        <c:crosses val="autoZero"/>
        <c:crossBetween val="midCat"/>
      </c:valAx>
      <c:valAx>
        <c:axId val="257169791"/>
        <c:scaling>
          <c:orientation val="minMax"/>
          <c:max val="45"/>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 panose="020B0604020202020204" pitchFamily="34" charset="0"/>
                    <a:ea typeface="+mn-ea"/>
                    <a:cs typeface="Helvetica" panose="020B0604020202020204" pitchFamily="34" charset="0"/>
                  </a:defRPr>
                </a:pPr>
                <a:r>
                  <a:rPr lang="en-US" sz="800">
                    <a:latin typeface="Helvetica" panose="020B0604020202020204" pitchFamily="34" charset="0"/>
                    <a:cs typeface="Helvetica" panose="020B0604020202020204" pitchFamily="34" charset="0"/>
                  </a:rPr>
                  <a:t>Percent of countries</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 panose="020B0604020202020204" pitchFamily="34" charset="0"/>
                  <a:ea typeface="+mn-ea"/>
                  <a:cs typeface="Helvetica"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Segoe UI" panose="020B0502040204020203" pitchFamily="34" charset="0"/>
              </a:defRPr>
            </a:pPr>
            <a:endParaRPr lang="en-US"/>
          </a:p>
        </c:txPr>
        <c:crossAx val="2035227711"/>
        <c:crosses val="autoZero"/>
        <c:crossBetween val="midCat"/>
      </c:valAx>
      <c:spPr>
        <a:noFill/>
        <a:ln>
          <a:solidFill>
            <a:schemeClr val="bg1">
              <a:lumMod val="65000"/>
            </a:schemeClr>
          </a:solidFill>
        </a:ln>
        <a:effectLst/>
      </c:spPr>
    </c:plotArea>
    <c:legend>
      <c:legendPos val="b"/>
      <c:layout>
        <c:manualLayout>
          <c:xMode val="edge"/>
          <c:yMode val="edge"/>
          <c:x val="0.71448016914552348"/>
          <c:y val="0.13309529017206181"/>
          <c:w val="0.23060768445610966"/>
          <c:h val="0.21338882483926269"/>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100">
          <a:solidFill>
            <a:sysClr val="windowText" lastClr="0000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287255740625014E-2"/>
          <c:y val="4.8970480650350416E-2"/>
          <c:w val="0.87557123254850289"/>
          <c:h val="0.83050254509788646"/>
        </c:manualLayout>
      </c:layout>
      <c:barChart>
        <c:barDir val="col"/>
        <c:grouping val="stacked"/>
        <c:varyColors val="0"/>
        <c:ser>
          <c:idx val="0"/>
          <c:order val="0"/>
          <c:tx>
            <c:strRef>
              <c:f>'Figure 1.31.'!$N$6</c:f>
              <c:strCache>
                <c:ptCount val="1"/>
                <c:pt idx="0">
                  <c:v>Natural gas
</c:v>
                </c:pt>
              </c:strCache>
            </c:strRef>
          </c:tx>
          <c:spPr>
            <a:solidFill>
              <a:schemeClr val="accent1"/>
            </a:solidFill>
            <a:ln>
              <a:noFill/>
            </a:ln>
            <a:effectLst/>
          </c:spPr>
          <c:invertIfNegative val="0"/>
          <c:cat>
            <c:strRef>
              <c:f>'Figure 1.31.'!$O$5:$Q$5</c:f>
              <c:strCache>
                <c:ptCount val="3"/>
                <c:pt idx="0">
                  <c:v>AEs</c:v>
                </c:pt>
                <c:pt idx="1">
                  <c:v>EMMIEs</c:v>
                </c:pt>
                <c:pt idx="2">
                  <c:v>LIDCs</c:v>
                </c:pt>
              </c:strCache>
            </c:strRef>
          </c:cat>
          <c:val>
            <c:numRef>
              <c:f>'Figure 1.31.'!$O$6:$Q$6</c:f>
              <c:numCache>
                <c:formatCode>0.0</c:formatCode>
                <c:ptCount val="3"/>
                <c:pt idx="0">
                  <c:v>0.34739582519070811</c:v>
                </c:pt>
                <c:pt idx="1">
                  <c:v>0.77456042068239384</c:v>
                </c:pt>
                <c:pt idx="2">
                  <c:v>0.75203902185058635</c:v>
                </c:pt>
              </c:numCache>
            </c:numRef>
          </c:val>
          <c:extLst>
            <c:ext xmlns:c16="http://schemas.microsoft.com/office/drawing/2014/chart" uri="{C3380CC4-5D6E-409C-BE32-E72D297353CC}">
              <c16:uniqueId val="{00000000-1670-4FC0-9D35-1128D74A29DA}"/>
            </c:ext>
          </c:extLst>
        </c:ser>
        <c:ser>
          <c:idx val="1"/>
          <c:order val="1"/>
          <c:tx>
            <c:strRef>
              <c:f>'Figure 1.31.'!$N$7</c:f>
              <c:strCache>
                <c:ptCount val="1"/>
                <c:pt idx="0">
                  <c:v>Coal  
</c:v>
                </c:pt>
              </c:strCache>
            </c:strRef>
          </c:tx>
          <c:spPr>
            <a:solidFill>
              <a:schemeClr val="accent2"/>
            </a:solidFill>
            <a:ln>
              <a:noFill/>
            </a:ln>
            <a:effectLst/>
          </c:spPr>
          <c:invertIfNegative val="0"/>
          <c:cat>
            <c:strRef>
              <c:f>'Figure 1.31.'!$O$5:$Q$5</c:f>
              <c:strCache>
                <c:ptCount val="3"/>
                <c:pt idx="0">
                  <c:v>AEs</c:v>
                </c:pt>
                <c:pt idx="1">
                  <c:v>EMMIEs</c:v>
                </c:pt>
                <c:pt idx="2">
                  <c:v>LIDCs</c:v>
                </c:pt>
              </c:strCache>
            </c:strRef>
          </c:cat>
          <c:val>
            <c:numRef>
              <c:f>'Figure 1.31.'!$O$7:$Q$7</c:f>
              <c:numCache>
                <c:formatCode>0.0</c:formatCode>
                <c:ptCount val="3"/>
                <c:pt idx="0">
                  <c:v>7.8204435508741794E-3</c:v>
                </c:pt>
                <c:pt idx="1">
                  <c:v>0.56266008320589611</c:v>
                </c:pt>
                <c:pt idx="2">
                  <c:v>1.2113780700017986</c:v>
                </c:pt>
              </c:numCache>
            </c:numRef>
          </c:val>
          <c:extLst>
            <c:ext xmlns:c16="http://schemas.microsoft.com/office/drawing/2014/chart" uri="{C3380CC4-5D6E-409C-BE32-E72D297353CC}">
              <c16:uniqueId val="{00000001-1670-4FC0-9D35-1128D74A29DA}"/>
            </c:ext>
          </c:extLst>
        </c:ser>
        <c:ser>
          <c:idx val="2"/>
          <c:order val="2"/>
          <c:tx>
            <c:strRef>
              <c:f>'Figure 1.31.'!$N$8</c:f>
              <c:strCache>
                <c:ptCount val="1"/>
                <c:pt idx="0">
                  <c:v>Petroleum </c:v>
                </c:pt>
              </c:strCache>
            </c:strRef>
          </c:tx>
          <c:spPr>
            <a:solidFill>
              <a:schemeClr val="accent3"/>
            </a:solidFill>
            <a:ln>
              <a:noFill/>
            </a:ln>
            <a:effectLst/>
          </c:spPr>
          <c:invertIfNegative val="0"/>
          <c:cat>
            <c:strRef>
              <c:f>'Figure 1.31.'!$O$5:$Q$5</c:f>
              <c:strCache>
                <c:ptCount val="3"/>
                <c:pt idx="0">
                  <c:v>AEs</c:v>
                </c:pt>
                <c:pt idx="1">
                  <c:v>EMMIEs</c:v>
                </c:pt>
                <c:pt idx="2">
                  <c:v>LIDCs</c:v>
                </c:pt>
              </c:strCache>
            </c:strRef>
          </c:cat>
          <c:val>
            <c:numRef>
              <c:f>'Figure 1.31.'!$O$8:$Q$8</c:f>
              <c:numCache>
                <c:formatCode>0.0</c:formatCode>
                <c:ptCount val="3"/>
                <c:pt idx="0">
                  <c:v>0.50833193149884037</c:v>
                </c:pt>
                <c:pt idx="1">
                  <c:v>4.0089038882171</c:v>
                </c:pt>
                <c:pt idx="2">
                  <c:v>0.64543011659362348</c:v>
                </c:pt>
              </c:numCache>
            </c:numRef>
          </c:val>
          <c:extLst>
            <c:ext xmlns:c16="http://schemas.microsoft.com/office/drawing/2014/chart" uri="{C3380CC4-5D6E-409C-BE32-E72D297353CC}">
              <c16:uniqueId val="{00000002-1670-4FC0-9D35-1128D74A29DA}"/>
            </c:ext>
          </c:extLst>
        </c:ser>
        <c:ser>
          <c:idx val="3"/>
          <c:order val="3"/>
          <c:tx>
            <c:strRef>
              <c:f>'Figure 1.31.'!$N$9</c:f>
              <c:strCache>
                <c:ptCount val="1"/>
                <c:pt idx="0">
                  <c:v>Electricity
</c:v>
                </c:pt>
              </c:strCache>
            </c:strRef>
          </c:tx>
          <c:spPr>
            <a:solidFill>
              <a:schemeClr val="accent6"/>
            </a:solidFill>
            <a:ln>
              <a:noFill/>
            </a:ln>
            <a:effectLst/>
          </c:spPr>
          <c:invertIfNegative val="0"/>
          <c:cat>
            <c:strRef>
              <c:f>'Figure 1.31.'!$O$5:$Q$5</c:f>
              <c:strCache>
                <c:ptCount val="3"/>
                <c:pt idx="0">
                  <c:v>AEs</c:v>
                </c:pt>
                <c:pt idx="1">
                  <c:v>EMMIEs</c:v>
                </c:pt>
                <c:pt idx="2">
                  <c:v>LIDCs</c:v>
                </c:pt>
              </c:strCache>
            </c:strRef>
          </c:cat>
          <c:val>
            <c:numRef>
              <c:f>'Figure 1.31.'!$O$9:$Q$9</c:f>
              <c:numCache>
                <c:formatCode>0.0</c:formatCode>
                <c:ptCount val="3"/>
                <c:pt idx="0">
                  <c:v>0.86795552144208443</c:v>
                </c:pt>
                <c:pt idx="1">
                  <c:v>2.3416796748571422</c:v>
                </c:pt>
                <c:pt idx="2">
                  <c:v>1.0790339061180068</c:v>
                </c:pt>
              </c:numCache>
            </c:numRef>
          </c:val>
          <c:extLst>
            <c:ext xmlns:c16="http://schemas.microsoft.com/office/drawing/2014/chart" uri="{C3380CC4-5D6E-409C-BE32-E72D297353CC}">
              <c16:uniqueId val="{00000003-1670-4FC0-9D35-1128D74A29DA}"/>
            </c:ext>
          </c:extLst>
        </c:ser>
        <c:dLbls>
          <c:showLegendKey val="0"/>
          <c:showVal val="0"/>
          <c:showCatName val="0"/>
          <c:showSerName val="0"/>
          <c:showPercent val="0"/>
          <c:showBubbleSize val="0"/>
        </c:dLbls>
        <c:gapWidth val="219"/>
        <c:overlap val="100"/>
        <c:axId val="1386876319"/>
        <c:axId val="1153849391"/>
      </c:barChart>
      <c:catAx>
        <c:axId val="138687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1153849391"/>
        <c:crosses val="autoZero"/>
        <c:auto val="1"/>
        <c:lblAlgn val="ctr"/>
        <c:lblOffset val="100"/>
        <c:noMultiLvlLbl val="0"/>
      </c:catAx>
      <c:valAx>
        <c:axId val="1153849391"/>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crossAx val="1386876319"/>
        <c:crosses val="autoZero"/>
        <c:crossBetween val="between"/>
      </c:valAx>
      <c:spPr>
        <a:noFill/>
        <a:ln>
          <a:solidFill>
            <a:schemeClr val="bg1">
              <a:lumMod val="65000"/>
            </a:schemeClr>
          </a:solidFill>
        </a:ln>
        <a:effectLst/>
      </c:spPr>
    </c:plotArea>
    <c:legend>
      <c:legendPos val="b"/>
      <c:layout>
        <c:manualLayout>
          <c:xMode val="edge"/>
          <c:yMode val="edge"/>
          <c:x val="8.2323177077911092E-2"/>
          <c:y val="7.4568686444851776E-2"/>
          <c:w val="0.26552111745887258"/>
          <c:h val="0.2309408606956332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648197509316508E-2"/>
          <c:y val="4.9412374740337439E-2"/>
          <c:w val="0.87336652639070012"/>
          <c:h val="0.82584348550717712"/>
        </c:manualLayout>
      </c:layout>
      <c:barChart>
        <c:barDir val="col"/>
        <c:grouping val="stacked"/>
        <c:varyColors val="0"/>
        <c:ser>
          <c:idx val="0"/>
          <c:order val="0"/>
          <c:tx>
            <c:strRef>
              <c:f>'Figure 1.32.'!$P$6</c:f>
              <c:strCache>
                <c:ptCount val="1"/>
              </c:strCache>
            </c:strRef>
          </c:tx>
          <c:spPr>
            <a:solidFill>
              <a:srgbClr val="002060"/>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6795-4F3F-86E7-A9FD60600C30}"/>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HelveticaNeueLT Std Cn" panose="020B0506030502030204"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1.32.'!$O$7:$O$8</c:f>
              <c:strCache>
                <c:ptCount val="2"/>
                <c:pt idx="0">
                  <c:v>Additional
spending</c:v>
                </c:pt>
                <c:pt idx="1">
                  <c:v>Increased 
tax revenue</c:v>
                </c:pt>
              </c:strCache>
            </c:strRef>
          </c:cat>
          <c:val>
            <c:numRef>
              <c:f>'Figure 1.32.'!$P$7:$P$8</c:f>
              <c:numCache>
                <c:formatCode>0</c:formatCode>
                <c:ptCount val="2"/>
                <c:pt idx="0">
                  <c:v>527.68863932486192</c:v>
                </c:pt>
                <c:pt idx="1">
                  <c:v>0</c:v>
                </c:pt>
              </c:numCache>
            </c:numRef>
          </c:val>
          <c:extLst>
            <c:ext xmlns:c16="http://schemas.microsoft.com/office/drawing/2014/chart" uri="{C3380CC4-5D6E-409C-BE32-E72D297353CC}">
              <c16:uniqueId val="{00000001-6795-4F3F-86E7-A9FD60600C30}"/>
            </c:ext>
          </c:extLst>
        </c:ser>
        <c:ser>
          <c:idx val="1"/>
          <c:order val="1"/>
          <c:tx>
            <c:strRef>
              <c:f>'Figure 1.32.'!$Q$6</c:f>
              <c:strCache>
                <c:ptCount val="1"/>
                <c:pt idx="0">
                  <c:v>Additional tax revenue</c:v>
                </c:pt>
              </c:strCache>
            </c:strRef>
          </c:tx>
          <c:spPr>
            <a:solidFill>
              <a:schemeClr val="accent3">
                <a:lumMod val="5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6795-4F3F-86E7-A9FD60600C3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1.32.'!$O$7:$O$8</c:f>
              <c:strCache>
                <c:ptCount val="2"/>
                <c:pt idx="0">
                  <c:v>Additional
spending</c:v>
                </c:pt>
                <c:pt idx="1">
                  <c:v>Increased 
tax revenue</c:v>
                </c:pt>
              </c:strCache>
            </c:strRef>
          </c:cat>
          <c:val>
            <c:numRef>
              <c:f>'Figure 1.32.'!$Q$7:$Q$8</c:f>
              <c:numCache>
                <c:formatCode>0</c:formatCode>
                <c:ptCount val="2"/>
                <c:pt idx="0">
                  <c:v>0</c:v>
                </c:pt>
                <c:pt idx="1">
                  <c:v>169.76822404652174</c:v>
                </c:pt>
              </c:numCache>
            </c:numRef>
          </c:val>
          <c:extLst>
            <c:ext xmlns:c16="http://schemas.microsoft.com/office/drawing/2014/chart" uri="{C3380CC4-5D6E-409C-BE32-E72D297353CC}">
              <c16:uniqueId val="{00000003-6795-4F3F-86E7-A9FD60600C30}"/>
            </c:ext>
          </c:extLst>
        </c:ser>
        <c:ser>
          <c:idx val="2"/>
          <c:order val="2"/>
          <c:tx>
            <c:strRef>
              <c:f>'Figure 1.32.'!$R$6</c:f>
              <c:strCache>
                <c:ptCount val="1"/>
                <c:pt idx="0">
                  <c:v>Additional spending net of increased tax revenue
(0.3 percent of global GDP)</c:v>
                </c:pt>
              </c:strCache>
            </c:strRef>
          </c:tx>
          <c:spPr>
            <a:no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6795-4F3F-86E7-A9FD60600C30}"/>
                </c:ext>
              </c:extLst>
            </c:dLbl>
            <c:dLbl>
              <c:idx val="1"/>
              <c:layout>
                <c:manualLayout>
                  <c:x val="0.10660525101544926"/>
                  <c:y val="-6.0424864463513904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ysClr val="windowText" lastClr="000000"/>
                      </a:solidFill>
                      <a:latin typeface="HelveticaNeueLT Std Cn" panose="020B0506030502030204" pitchFamily="34" charset="0"/>
                      <a:ea typeface="+mn-ea"/>
                      <a:cs typeface="Segoe UI" panose="020B0502040204020203"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1166791323859388"/>
                      <c:h val="0.36531046031261138"/>
                    </c:manualLayout>
                  </c15:layout>
                </c:ext>
                <c:ext xmlns:c16="http://schemas.microsoft.com/office/drawing/2014/chart" uri="{C3380CC4-5D6E-409C-BE32-E72D297353CC}">
                  <c16:uniqueId val="{00000005-6795-4F3F-86E7-A9FD60600C3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HelveticaNeueLT Std Cn" panose="020B0506030502030204" pitchFamily="34" charset="0"/>
                    <a:ea typeface="+mn-ea"/>
                    <a:cs typeface="Segoe UI" panose="020B0502040204020203"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errBars>
            <c:errBarType val="minus"/>
            <c:errValType val="percentage"/>
            <c:noEndCap val="1"/>
            <c:val val="100"/>
            <c:spPr>
              <a:noFill/>
              <a:ln w="38100" cap="flat" cmpd="sng" algn="ctr">
                <a:solidFill>
                  <a:srgbClr val="C00000"/>
                </a:solidFill>
                <a:prstDash val="sysDot"/>
                <a:round/>
                <a:headEnd type="triangle"/>
                <a:tailEnd type="triangle"/>
              </a:ln>
              <a:effectLst/>
            </c:spPr>
          </c:errBars>
          <c:cat>
            <c:strRef>
              <c:f>'Figure 1.32.'!$O$7:$O$8</c:f>
              <c:strCache>
                <c:ptCount val="2"/>
                <c:pt idx="0">
                  <c:v>Additional
spending</c:v>
                </c:pt>
                <c:pt idx="1">
                  <c:v>Increased 
tax revenue</c:v>
                </c:pt>
              </c:strCache>
            </c:strRef>
          </c:cat>
          <c:val>
            <c:numRef>
              <c:f>'Figure 1.32.'!$R$7:$R$8</c:f>
              <c:numCache>
                <c:formatCode>0</c:formatCode>
                <c:ptCount val="2"/>
                <c:pt idx="0">
                  <c:v>0</c:v>
                </c:pt>
                <c:pt idx="1">
                  <c:v>357.92041527834022</c:v>
                </c:pt>
              </c:numCache>
            </c:numRef>
          </c:val>
          <c:extLst>
            <c:ext xmlns:c16="http://schemas.microsoft.com/office/drawing/2014/chart" uri="{C3380CC4-5D6E-409C-BE32-E72D297353CC}">
              <c16:uniqueId val="{00000006-6795-4F3F-86E7-A9FD60600C30}"/>
            </c:ext>
          </c:extLst>
        </c:ser>
        <c:dLbls>
          <c:showLegendKey val="0"/>
          <c:showVal val="0"/>
          <c:showCatName val="0"/>
          <c:showSerName val="0"/>
          <c:showPercent val="0"/>
          <c:showBubbleSize val="0"/>
        </c:dLbls>
        <c:gapWidth val="150"/>
        <c:overlap val="100"/>
        <c:axId val="1145513071"/>
        <c:axId val="827633295"/>
      </c:barChart>
      <c:catAx>
        <c:axId val="1145513071"/>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Segoe UI" panose="020B0502040204020203" pitchFamily="34" charset="0"/>
              </a:defRPr>
            </a:pPr>
            <a:endParaRPr lang="en-US"/>
          </a:p>
        </c:txPr>
        <c:crossAx val="827633295"/>
        <c:crosses val="autoZero"/>
        <c:auto val="1"/>
        <c:lblAlgn val="ctr"/>
        <c:lblOffset val="100"/>
        <c:noMultiLvlLbl val="0"/>
      </c:catAx>
      <c:valAx>
        <c:axId val="827633295"/>
        <c:scaling>
          <c:orientation val="minMax"/>
        </c:scaling>
        <c:delete val="0"/>
        <c:axPos val="l"/>
        <c:title>
          <c:tx>
            <c:strRef>
              <c:f>"Billions of 2016 US dollars"</c:f>
              <c:strCache>
                <c:ptCount val="1"/>
                <c:pt idx="0">
                  <c:v>Billions of 2016 US dollars</c:v>
                </c:pt>
              </c:strCache>
            </c:strRef>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Segoe UI" panose="020B0502040204020203" pitchFamily="34" charset="0"/>
                </a:defRPr>
              </a:pPr>
              <a:endParaRPr lang="en-US"/>
            </a:p>
          </c:txPr>
        </c:title>
        <c:numFmt formatCode="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Segoe UI" panose="020B0502040204020203" pitchFamily="34" charset="0"/>
              </a:defRPr>
            </a:pPr>
            <a:endParaRPr lang="en-US"/>
          </a:p>
        </c:txPr>
        <c:crossAx val="1145513071"/>
        <c:crosses val="autoZero"/>
        <c:crossBetween val="between"/>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879367592307554E-2"/>
          <c:y val="0.2531787081430627"/>
          <c:w val="0.86490926364985654"/>
          <c:h val="0.53273821734916871"/>
        </c:manualLayout>
      </c:layout>
      <c:barChart>
        <c:barDir val="col"/>
        <c:grouping val="stacked"/>
        <c:varyColors val="0"/>
        <c:ser>
          <c:idx val="0"/>
          <c:order val="0"/>
          <c:tx>
            <c:v>Deposits and other financial assets</c:v>
          </c:tx>
          <c:spPr>
            <a:solidFill>
              <a:schemeClr val="accent1"/>
            </a:solidFill>
            <a:ln>
              <a:noFill/>
            </a:ln>
            <a:effectLst/>
          </c:spPr>
          <c:invertIfNegative val="0"/>
          <c:cat>
            <c:numRef>
              <c:f>'Box 1.2.1.'!$R$9:$AL$9</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1.2.1.'!$R$10:$AL$10</c:f>
              <c:numCache>
                <c:formatCode>0.00</c:formatCode>
                <c:ptCount val="21"/>
                <c:pt idx="0">
                  <c:v>6.8568681865346983</c:v>
                </c:pt>
                <c:pt idx="1">
                  <c:v>7.4555565436404541</c:v>
                </c:pt>
                <c:pt idx="2">
                  <c:v>7.9766249210550395</c:v>
                </c:pt>
                <c:pt idx="3">
                  <c:v>8.3970997452987497</c:v>
                </c:pt>
                <c:pt idx="4">
                  <c:v>9.3213316679099218</c:v>
                </c:pt>
                <c:pt idx="5">
                  <c:v>10.323602047394761</c:v>
                </c:pt>
                <c:pt idx="6">
                  <c:v>10.97606497436718</c:v>
                </c:pt>
                <c:pt idx="7">
                  <c:v>10.899892997143215</c:v>
                </c:pt>
                <c:pt idx="8">
                  <c:v>11.142086283992679</c:v>
                </c:pt>
                <c:pt idx="9">
                  <c:v>11.352037083752052</c:v>
                </c:pt>
                <c:pt idx="10">
                  <c:v>11.588757668466693</c:v>
                </c:pt>
                <c:pt idx="11">
                  <c:v>10.674737674609641</c:v>
                </c:pt>
                <c:pt idx="12">
                  <c:v>12.735270295309348</c:v>
                </c:pt>
                <c:pt idx="13">
                  <c:v>16.293294426922252</c:v>
                </c:pt>
                <c:pt idx="14">
                  <c:v>22.016795535781256</c:v>
                </c:pt>
                <c:pt idx="15">
                  <c:v>18.736320938326877</c:v>
                </c:pt>
                <c:pt idx="16">
                  <c:v>20.449165482193045</c:v>
                </c:pt>
                <c:pt idx="17">
                  <c:v>22.142539183314032</c:v>
                </c:pt>
                <c:pt idx="18">
                  <c:v>22.329702653599579</c:v>
                </c:pt>
                <c:pt idx="19">
                  <c:v>23.111064153006851</c:v>
                </c:pt>
                <c:pt idx="20">
                  <c:v>23.854854038524113</c:v>
                </c:pt>
              </c:numCache>
            </c:numRef>
          </c:val>
          <c:extLst>
            <c:ext xmlns:c16="http://schemas.microsoft.com/office/drawing/2014/chart" uri="{C3380CC4-5D6E-409C-BE32-E72D297353CC}">
              <c16:uniqueId val="{00000000-CFFC-4F55-96BF-CC96D31CE101}"/>
            </c:ext>
          </c:extLst>
        </c:ser>
        <c:ser>
          <c:idx val="2"/>
          <c:order val="1"/>
          <c:tx>
            <c:v>Equity holdings of SOEs</c:v>
          </c:tx>
          <c:spPr>
            <a:solidFill>
              <a:schemeClr val="bg1">
                <a:lumMod val="65000"/>
              </a:schemeClr>
            </a:solidFill>
            <a:ln>
              <a:noFill/>
            </a:ln>
            <a:effectLst/>
          </c:spPr>
          <c:invertIfNegative val="0"/>
          <c:cat>
            <c:numRef>
              <c:f>'Box 1.2.1.'!$R$9:$AL$9</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1.2.1.'!$R$11:$AL$11</c:f>
              <c:numCache>
                <c:formatCode>0.00</c:formatCode>
                <c:ptCount val="21"/>
                <c:pt idx="0">
                  <c:v>16.794988837259915</c:v>
                </c:pt>
                <c:pt idx="1">
                  <c:v>14.347655588560142</c:v>
                </c:pt>
                <c:pt idx="2">
                  <c:v>10.89342302008872</c:v>
                </c:pt>
                <c:pt idx="3">
                  <c:v>5.1613929306024771</c:v>
                </c:pt>
                <c:pt idx="4">
                  <c:v>5.5235721241558737</c:v>
                </c:pt>
                <c:pt idx="5">
                  <c:v>5.3579388946511184</c:v>
                </c:pt>
                <c:pt idx="6">
                  <c:v>6.3515046130134074</c:v>
                </c:pt>
                <c:pt idx="7">
                  <c:v>28.92066285527709</c:v>
                </c:pt>
                <c:pt idx="8">
                  <c:v>27.88524348495201</c:v>
                </c:pt>
                <c:pt idx="9">
                  <c:v>26.069192903448929</c:v>
                </c:pt>
                <c:pt idx="10">
                  <c:v>32.275641540744218</c:v>
                </c:pt>
                <c:pt idx="11">
                  <c:v>31.387581556947648</c:v>
                </c:pt>
                <c:pt idx="12">
                  <c:v>34.259612514428447</c:v>
                </c:pt>
                <c:pt idx="13">
                  <c:v>33.849684133887436</c:v>
                </c:pt>
                <c:pt idx="14">
                  <c:v>33.53253211037697</c:v>
                </c:pt>
                <c:pt idx="15">
                  <c:v>35.010926900676623</c:v>
                </c:pt>
                <c:pt idx="16">
                  <c:v>36.853938342942996</c:v>
                </c:pt>
                <c:pt idx="17">
                  <c:v>39.04789913839479</c:v>
                </c:pt>
                <c:pt idx="18">
                  <c:v>40.562501120300269</c:v>
                </c:pt>
                <c:pt idx="19">
                  <c:v>41.818900733299117</c:v>
                </c:pt>
                <c:pt idx="20">
                  <c:v>42.604068216750029</c:v>
                </c:pt>
              </c:numCache>
            </c:numRef>
          </c:val>
          <c:extLst>
            <c:ext xmlns:c16="http://schemas.microsoft.com/office/drawing/2014/chart" uri="{C3380CC4-5D6E-409C-BE32-E72D297353CC}">
              <c16:uniqueId val="{00000001-CFFC-4F55-96BF-CC96D31CE101}"/>
            </c:ext>
          </c:extLst>
        </c:ser>
        <c:ser>
          <c:idx val="3"/>
          <c:order val="2"/>
          <c:tx>
            <c:v>Equity holding of financial institutions</c:v>
          </c:tx>
          <c:spPr>
            <a:solidFill>
              <a:srgbClr val="FFC000"/>
            </a:solidFill>
            <a:ln>
              <a:noFill/>
            </a:ln>
            <a:effectLst/>
          </c:spPr>
          <c:invertIfNegative val="0"/>
          <c:cat>
            <c:numRef>
              <c:f>'Box 1.2.1.'!$R$9:$AL$9</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1.2.1.'!$R$12:$AL$12</c:f>
              <c:numCache>
                <c:formatCode>0.00</c:formatCode>
                <c:ptCount val="21"/>
                <c:pt idx="0">
                  <c:v>-6.4563170154185059</c:v>
                </c:pt>
                <c:pt idx="1">
                  <c:v>-4.8792975704335007</c:v>
                </c:pt>
                <c:pt idx="2">
                  <c:v>-5.0609552504770852</c:v>
                </c:pt>
                <c:pt idx="3">
                  <c:v>-4.3861203750726485</c:v>
                </c:pt>
                <c:pt idx="4">
                  <c:v>-7.9139203649015704</c:v>
                </c:pt>
                <c:pt idx="5">
                  <c:v>-6.1339181406201027</c:v>
                </c:pt>
                <c:pt idx="6">
                  <c:v>-4.1136843745110969</c:v>
                </c:pt>
                <c:pt idx="7">
                  <c:v>-0.31400550060909582</c:v>
                </c:pt>
                <c:pt idx="8">
                  <c:v>5.2088872331896772</c:v>
                </c:pt>
                <c:pt idx="9">
                  <c:v>8.1053225560673479</c:v>
                </c:pt>
                <c:pt idx="10">
                  <c:v>9.012196787186765</c:v>
                </c:pt>
                <c:pt idx="11">
                  <c:v>10.88403964227766</c:v>
                </c:pt>
                <c:pt idx="12">
                  <c:v>10.389573596167653</c:v>
                </c:pt>
                <c:pt idx="13">
                  <c:v>10.127785406210149</c:v>
                </c:pt>
                <c:pt idx="14">
                  <c:v>9.4900139918585555</c:v>
                </c:pt>
                <c:pt idx="15">
                  <c:v>9.8061969846542869</c:v>
                </c:pt>
                <c:pt idx="16">
                  <c:v>10.439698441423923</c:v>
                </c:pt>
                <c:pt idx="17">
                  <c:v>11.141928835720853</c:v>
                </c:pt>
                <c:pt idx="18">
                  <c:v>12.292865612027194</c:v>
                </c:pt>
                <c:pt idx="19">
                  <c:v>12.581517502398281</c:v>
                </c:pt>
                <c:pt idx="20">
                  <c:v>11.893906938091387</c:v>
                </c:pt>
              </c:numCache>
            </c:numRef>
          </c:val>
          <c:extLst>
            <c:ext xmlns:c16="http://schemas.microsoft.com/office/drawing/2014/chart" uri="{C3380CC4-5D6E-409C-BE32-E72D297353CC}">
              <c16:uniqueId val="{00000002-CFFC-4F55-96BF-CC96D31CE101}"/>
            </c:ext>
          </c:extLst>
        </c:ser>
        <c:ser>
          <c:idx val="4"/>
          <c:order val="3"/>
          <c:tx>
            <c:v>Central government debt</c:v>
          </c:tx>
          <c:spPr>
            <a:pattFill prst="wdUpDiag">
              <a:fgClr>
                <a:srgbClr val="96BA79"/>
              </a:fgClr>
              <a:bgClr>
                <a:srgbClr val="96BA79"/>
              </a:bgClr>
            </a:pattFill>
            <a:ln w="3175">
              <a:noFill/>
              <a:prstDash val="solid"/>
            </a:ln>
            <a:effectLst/>
          </c:spPr>
          <c:invertIfNegative val="0"/>
          <c:cat>
            <c:numRef>
              <c:f>'Box 1.2.1.'!$R$9:$AL$9</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1.2.1.'!$R$13:$AL$13</c:f>
              <c:numCache>
                <c:formatCode>0.00</c:formatCode>
                <c:ptCount val="21"/>
                <c:pt idx="0">
                  <c:v>-15.158728757958714</c:v>
                </c:pt>
                <c:pt idx="1">
                  <c:v>-15.310931165869141</c:v>
                </c:pt>
                <c:pt idx="2">
                  <c:v>-16.397951555428982</c:v>
                </c:pt>
                <c:pt idx="3">
                  <c:v>-17.393201196119541</c:v>
                </c:pt>
                <c:pt idx="4">
                  <c:v>-18.058214578499022</c:v>
                </c:pt>
                <c:pt idx="5">
                  <c:v>-18.975600955048126</c:v>
                </c:pt>
                <c:pt idx="6">
                  <c:v>-19.091942149344725</c:v>
                </c:pt>
                <c:pt idx="7">
                  <c:v>-18.197323412536903</c:v>
                </c:pt>
                <c:pt idx="8">
                  <c:v>-17.238830448731274</c:v>
                </c:pt>
                <c:pt idx="9">
                  <c:v>-15.829227221722691</c:v>
                </c:pt>
                <c:pt idx="10">
                  <c:v>-19.166278798117929</c:v>
                </c:pt>
                <c:pt idx="11">
                  <c:v>-16.650694334568886</c:v>
                </c:pt>
                <c:pt idx="12">
                  <c:v>-17.216504441782941</c:v>
                </c:pt>
                <c:pt idx="13">
                  <c:v>-16.446737491704337</c:v>
                </c:pt>
                <c:pt idx="14">
                  <c:v>-14.822820942846635</c:v>
                </c:pt>
                <c:pt idx="15">
                  <c:v>-14.337762079688209</c:v>
                </c:pt>
                <c:pt idx="16">
                  <c:v>-14.531374656297441</c:v>
                </c:pt>
                <c:pt idx="17">
                  <c:v>-14.780308655674126</c:v>
                </c:pt>
                <c:pt idx="18">
                  <c:v>-15.247911655509791</c:v>
                </c:pt>
                <c:pt idx="19">
                  <c:v>-16.102673288278908</c:v>
                </c:pt>
                <c:pt idx="20">
                  <c:v>-16.596531138173525</c:v>
                </c:pt>
              </c:numCache>
            </c:numRef>
          </c:val>
          <c:extLst>
            <c:ext xmlns:c16="http://schemas.microsoft.com/office/drawing/2014/chart" uri="{C3380CC4-5D6E-409C-BE32-E72D297353CC}">
              <c16:uniqueId val="{00000003-CFFC-4F55-96BF-CC96D31CE101}"/>
            </c:ext>
          </c:extLst>
        </c:ser>
        <c:ser>
          <c:idx val="5"/>
          <c:order val="4"/>
          <c:tx>
            <c:v>Local government debt (augmented concept)</c:v>
          </c:tx>
          <c:spPr>
            <a:solidFill>
              <a:schemeClr val="accent1">
                <a:lumMod val="75000"/>
              </a:schemeClr>
            </a:solidFill>
            <a:ln>
              <a:noFill/>
            </a:ln>
            <a:effectLst/>
          </c:spPr>
          <c:invertIfNegative val="0"/>
          <c:cat>
            <c:numRef>
              <c:f>'Box 1.2.1.'!$R$9:$AL$9</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1.2.1.'!$R$14:$AL$14</c:f>
              <c:numCache>
                <c:formatCode>0.00</c:formatCode>
                <c:ptCount val="21"/>
                <c:pt idx="0">
                  <c:v>-5.2894708931380965</c:v>
                </c:pt>
                <c:pt idx="1">
                  <c:v>-5.1853848507789433</c:v>
                </c:pt>
                <c:pt idx="2">
                  <c:v>-5.2895845533131833</c:v>
                </c:pt>
                <c:pt idx="3">
                  <c:v>-5.415725888624344</c:v>
                </c:pt>
                <c:pt idx="4">
                  <c:v>-6.3260278163820978</c:v>
                </c:pt>
                <c:pt idx="5">
                  <c:v>-6.7353481787534584</c:v>
                </c:pt>
                <c:pt idx="6">
                  <c:v>-7.4820672588393258</c:v>
                </c:pt>
                <c:pt idx="7">
                  <c:v>-7.9710398834983707</c:v>
                </c:pt>
                <c:pt idx="8">
                  <c:v>-8.8596498543514137</c:v>
                </c:pt>
                <c:pt idx="9">
                  <c:v>-9.552719731495861</c:v>
                </c:pt>
                <c:pt idx="10">
                  <c:v>-9.8692618506254632</c:v>
                </c:pt>
                <c:pt idx="11">
                  <c:v>-10.34950754377121</c:v>
                </c:pt>
                <c:pt idx="12">
                  <c:v>-17.129900939513252</c:v>
                </c:pt>
                <c:pt idx="13">
                  <c:v>-25.814317308329858</c:v>
                </c:pt>
                <c:pt idx="14">
                  <c:v>-28.081772187630719</c:v>
                </c:pt>
                <c:pt idx="15">
                  <c:v>-29.748350279233328</c:v>
                </c:pt>
                <c:pt idx="16">
                  <c:v>-33.530666629173766</c:v>
                </c:pt>
                <c:pt idx="17">
                  <c:v>-37.503680141397261</c:v>
                </c:pt>
                <c:pt idx="18">
                  <c:v>-41.329480151867962</c:v>
                </c:pt>
                <c:pt idx="19">
                  <c:v>-46.151517543396686</c:v>
                </c:pt>
                <c:pt idx="20">
                  <c:v>-51.235634892425942</c:v>
                </c:pt>
              </c:numCache>
            </c:numRef>
          </c:val>
          <c:extLst>
            <c:ext xmlns:c16="http://schemas.microsoft.com/office/drawing/2014/chart" uri="{C3380CC4-5D6E-409C-BE32-E72D297353CC}">
              <c16:uniqueId val="{00000004-CFFC-4F55-96BF-CC96D31CE101}"/>
            </c:ext>
          </c:extLst>
        </c:ser>
        <c:dLbls>
          <c:showLegendKey val="0"/>
          <c:showVal val="0"/>
          <c:showCatName val="0"/>
          <c:showSerName val="0"/>
          <c:showPercent val="0"/>
          <c:showBubbleSize val="0"/>
        </c:dLbls>
        <c:gapWidth val="28"/>
        <c:overlap val="100"/>
        <c:axId val="546012672"/>
        <c:axId val="545500096"/>
      </c:barChart>
      <c:lineChart>
        <c:grouping val="standard"/>
        <c:varyColors val="0"/>
        <c:ser>
          <c:idx val="7"/>
          <c:order val="5"/>
          <c:tx>
            <c:v>Financial net worth</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Lbl>
              <c:idx val="12"/>
              <c:layout>
                <c:manualLayout>
                  <c:x val="-2.9312581871829928E-2"/>
                  <c:y val="-3.0294905398790685E-2"/>
                </c:manualLayout>
              </c:layout>
              <c:tx>
                <c:rich>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r>
                      <a:rPr lang="en-US" sz="1500" b="1">
                        <a:latin typeface="Segoe UI" panose="020B0502040204020203" pitchFamily="34" charset="0"/>
                        <a:cs typeface="Segoe UI" panose="020B0502040204020203" pitchFamily="34" charset="0"/>
                      </a:rPr>
                      <a:t>23</a:t>
                    </a:r>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FC-4F55-96BF-CC96D31CE101}"/>
                </c:ext>
              </c:extLst>
            </c:dLbl>
            <c:dLbl>
              <c:idx val="20"/>
              <c:layout>
                <c:manualLayout>
                  <c:x val="-3.9413675043545732E-2"/>
                  <c:y val="-6.0333961219297447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9493146482099102E-2"/>
                      <c:h val="5.6692941075709886E-2"/>
                    </c:manualLayout>
                  </c15:layout>
                </c:ext>
                <c:ext xmlns:c16="http://schemas.microsoft.com/office/drawing/2014/chart" uri="{C3380CC4-5D6E-409C-BE32-E72D297353CC}">
                  <c16:uniqueId val="{00000006-CFFC-4F55-96BF-CC96D31CE10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'Box 1.2.1.'!$R$9:$AL$9</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1.2.1.'!$R$15:$AL$15</c:f>
              <c:numCache>
                <c:formatCode>0.00</c:formatCode>
                <c:ptCount val="21"/>
                <c:pt idx="0">
                  <c:v>-3.2526596427207046</c:v>
                </c:pt>
                <c:pt idx="1">
                  <c:v>-3.5724014548809855</c:v>
                </c:pt>
                <c:pt idx="2">
                  <c:v>-7.8784434180754914</c:v>
                </c:pt>
                <c:pt idx="3">
                  <c:v>-13.636554783915308</c:v>
                </c:pt>
                <c:pt idx="4">
                  <c:v>-17.453258967716895</c:v>
                </c:pt>
                <c:pt idx="5">
                  <c:v>-16.16332633237581</c:v>
                </c:pt>
                <c:pt idx="6">
                  <c:v>-13.36012419531456</c:v>
                </c:pt>
                <c:pt idx="7">
                  <c:v>13.33818705577594</c:v>
                </c:pt>
                <c:pt idx="8">
                  <c:v>18.137736699051679</c:v>
                </c:pt>
                <c:pt idx="9">
                  <c:v>20.144605590049778</c:v>
                </c:pt>
                <c:pt idx="10">
                  <c:v>23.841055347654283</c:v>
                </c:pt>
                <c:pt idx="11">
                  <c:v>25.946156995494857</c:v>
                </c:pt>
                <c:pt idx="12">
                  <c:v>23.038051024609253</c:v>
                </c:pt>
                <c:pt idx="13">
                  <c:v>18.009709166985644</c:v>
                </c:pt>
                <c:pt idx="14">
                  <c:v>22.134748507539427</c:v>
                </c:pt>
                <c:pt idx="15">
                  <c:v>19.467332464736252</c:v>
                </c:pt>
                <c:pt idx="16">
                  <c:v>19.68076098108876</c:v>
                </c:pt>
                <c:pt idx="17">
                  <c:v>20.048378360358285</c:v>
                </c:pt>
                <c:pt idx="18">
                  <c:v>18.6076775785493</c:v>
                </c:pt>
                <c:pt idx="19">
                  <c:v>15.257291557028658</c:v>
                </c:pt>
                <c:pt idx="20">
                  <c:v>10.520663162766056</c:v>
                </c:pt>
              </c:numCache>
            </c:numRef>
          </c:val>
          <c:smooth val="0"/>
          <c:extLst>
            <c:ext xmlns:c16="http://schemas.microsoft.com/office/drawing/2014/chart" uri="{C3380CC4-5D6E-409C-BE32-E72D297353CC}">
              <c16:uniqueId val="{00000007-CFFC-4F55-96BF-CC96D31CE101}"/>
            </c:ext>
          </c:extLst>
        </c:ser>
        <c:dLbls>
          <c:showLegendKey val="0"/>
          <c:showVal val="0"/>
          <c:showCatName val="0"/>
          <c:showSerName val="0"/>
          <c:showPercent val="0"/>
          <c:showBubbleSize val="0"/>
        </c:dLbls>
        <c:marker val="1"/>
        <c:smooth val="0"/>
        <c:axId val="841640112"/>
        <c:axId val="843863488"/>
      </c:lineChart>
      <c:catAx>
        <c:axId val="546012672"/>
        <c:scaling>
          <c:orientation val="minMax"/>
        </c:scaling>
        <c:delete val="0"/>
        <c:axPos val="b"/>
        <c:numFmt formatCode="General" sourceLinked="1"/>
        <c:majorTickMark val="in"/>
        <c:minorTickMark val="none"/>
        <c:tickLblPos val="nextTo"/>
        <c:spPr>
          <a:noFill/>
          <a:ln w="25400" cap="flat" cmpd="sng" algn="ctr">
            <a:solidFill>
              <a:schemeClr val="tx1"/>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Segoe UI"/>
                <a:ea typeface="Segoe UI"/>
                <a:cs typeface="Segoe UI"/>
              </a:defRPr>
            </a:pPr>
            <a:endParaRPr lang="en-US"/>
          </a:p>
        </c:txPr>
        <c:crossAx val="545500096"/>
        <c:crossesAt val="-100"/>
        <c:auto val="1"/>
        <c:lblAlgn val="ctr"/>
        <c:lblOffset val="100"/>
        <c:noMultiLvlLbl val="0"/>
      </c:catAx>
      <c:valAx>
        <c:axId val="545500096"/>
        <c:scaling>
          <c:orientation val="minMax"/>
          <c:max val="100"/>
          <c:min val="-80"/>
        </c:scaling>
        <c:delete val="0"/>
        <c:axPos val="l"/>
        <c:numFmt formatCode="#,##0" sourceLinked="0"/>
        <c:majorTickMark val="in"/>
        <c:minorTickMark val="none"/>
        <c:tickLblPos val="nextTo"/>
        <c:spPr>
          <a:noFill/>
          <a:ln w="12700">
            <a:noFill/>
            <a:prstDash val="soli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Segoe UI"/>
                <a:ea typeface="Segoe UI"/>
                <a:cs typeface="Segoe UI"/>
              </a:defRPr>
            </a:pPr>
            <a:endParaRPr lang="en-US"/>
          </a:p>
        </c:txPr>
        <c:crossAx val="546012672"/>
        <c:crosses val="autoZero"/>
        <c:crossBetween val="between"/>
        <c:majorUnit val="20"/>
      </c:valAx>
      <c:valAx>
        <c:axId val="843863488"/>
        <c:scaling>
          <c:orientation val="minMax"/>
          <c:max val="100"/>
          <c:min val="-80"/>
        </c:scaling>
        <c:delete val="1"/>
        <c:axPos val="r"/>
        <c:numFmt formatCode="#,##0" sourceLinked="0"/>
        <c:majorTickMark val="out"/>
        <c:minorTickMark val="none"/>
        <c:tickLblPos val="nextTo"/>
        <c:crossAx val="841640112"/>
        <c:crosses val="max"/>
        <c:crossBetween val="between"/>
      </c:valAx>
      <c:catAx>
        <c:axId val="841640112"/>
        <c:scaling>
          <c:orientation val="minMax"/>
        </c:scaling>
        <c:delete val="1"/>
        <c:axPos val="b"/>
        <c:numFmt formatCode="General" sourceLinked="1"/>
        <c:majorTickMark val="out"/>
        <c:minorTickMark val="none"/>
        <c:tickLblPos val="nextTo"/>
        <c:crossAx val="843863488"/>
        <c:crosses val="autoZero"/>
        <c:auto val="1"/>
        <c:lblAlgn val="ctr"/>
        <c:lblOffset val="100"/>
        <c:noMultiLvlLbl val="0"/>
      </c:catAx>
      <c:spPr>
        <a:solidFill>
          <a:srgbClr val="FFFFFF"/>
        </a:solidFill>
        <a:ln w="12700">
          <a:noFill/>
          <a:prstDash val="solid"/>
        </a:ln>
        <a:effectLst/>
      </c:spPr>
    </c:plotArea>
    <c:legend>
      <c:legendPos val="t"/>
      <c:layout>
        <c:manualLayout>
          <c:xMode val="edge"/>
          <c:yMode val="edge"/>
          <c:x val="1.3347251507737933E-4"/>
          <c:y val="6.7241084955183012E-3"/>
          <c:w val="0.93738673159757346"/>
          <c:h val="0.26595687760118447"/>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Segoe UI"/>
              <a:ea typeface="Segoe UI"/>
              <a:cs typeface="Segoe UI"/>
            </a:defRPr>
          </a:pPr>
          <a:endParaRPr lang="en-US"/>
        </a:p>
      </c:txPr>
    </c:legend>
    <c:plotVisOnly val="1"/>
    <c:dispBlanksAs val="gap"/>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82873846222754E-2"/>
          <c:y val="0.18486486916408176"/>
          <c:w val="0.84598612425837783"/>
          <c:h val="0.56507022985763156"/>
        </c:manualLayout>
      </c:layout>
      <c:lineChart>
        <c:grouping val="standard"/>
        <c:varyColors val="0"/>
        <c:ser>
          <c:idx val="1"/>
          <c:order val="1"/>
          <c:tx>
            <c:v>Interest cost on government liabilities</c:v>
          </c:tx>
          <c:spPr>
            <a:ln w="38100" cap="rnd">
              <a:solidFill>
                <a:srgbClr val="C00000"/>
              </a:solidFill>
              <a:prstDash val="sysDash"/>
              <a:round/>
            </a:ln>
            <a:effectLst/>
          </c:spPr>
          <c:marker>
            <c:symbol val="circle"/>
            <c:size val="7"/>
            <c:spPr>
              <a:solidFill>
                <a:srgbClr val="C00000"/>
              </a:solidFill>
              <a:ln w="9525">
                <a:solidFill>
                  <a:srgbClr val="C00000"/>
                </a:solidFill>
              </a:ln>
              <a:effectLst/>
            </c:spPr>
          </c:marker>
          <c:cat>
            <c:numLit>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Lit>
          </c:cat>
          <c:val>
            <c:numRef>
              <c:f>'Box 1.2.2.'!$Q$7:$AK$7</c:f>
              <c:numCache>
                <c:formatCode>0.00</c:formatCode>
                <c:ptCount val="21"/>
                <c:pt idx="0">
                  <c:v>5.0900248493825684</c:v>
                </c:pt>
                <c:pt idx="1">
                  <c:v>4.6674776665434807</c:v>
                </c:pt>
                <c:pt idx="2">
                  <c:v>4.148916032245932</c:v>
                </c:pt>
                <c:pt idx="3">
                  <c:v>3.7735971767219536</c:v>
                </c:pt>
                <c:pt idx="4">
                  <c:v>3.8285774413182194</c:v>
                </c:pt>
                <c:pt idx="5">
                  <c:v>3.6032438292180089</c:v>
                </c:pt>
                <c:pt idx="6">
                  <c:v>3.6138895734468153</c:v>
                </c:pt>
                <c:pt idx="7">
                  <c:v>3.671514943953913</c:v>
                </c:pt>
                <c:pt idx="8">
                  <c:v>3.7586748798650298</c:v>
                </c:pt>
                <c:pt idx="9">
                  <c:v>3.8842303958303983</c:v>
                </c:pt>
                <c:pt idx="10">
                  <c:v>4.3564236911714431</c:v>
                </c:pt>
                <c:pt idx="11">
                  <c:v>4.6174639038273</c:v>
                </c:pt>
                <c:pt idx="12">
                  <c:v>4.4203814932314272</c:v>
                </c:pt>
                <c:pt idx="13">
                  <c:v>4.8481921592305977</c:v>
                </c:pt>
                <c:pt idx="14">
                  <c:v>5.7702800748145755</c:v>
                </c:pt>
                <c:pt idx="15">
                  <c:v>5.4872634135909806</c:v>
                </c:pt>
                <c:pt idx="16">
                  <c:v>6.2123576599987818</c:v>
                </c:pt>
                <c:pt idx="17">
                  <c:v>5.7370448658334743</c:v>
                </c:pt>
                <c:pt idx="18">
                  <c:v>4.7978126730351498</c:v>
                </c:pt>
                <c:pt idx="19">
                  <c:v>4.3823267302160067</c:v>
                </c:pt>
                <c:pt idx="20">
                  <c:v>5.6105035999900581</c:v>
                </c:pt>
              </c:numCache>
            </c:numRef>
          </c:val>
          <c:smooth val="0"/>
          <c:extLst>
            <c:ext xmlns:c16="http://schemas.microsoft.com/office/drawing/2014/chart" uri="{C3380CC4-5D6E-409C-BE32-E72D297353CC}">
              <c16:uniqueId val="{00000000-A1B4-48FE-8E63-F4E97A3C66C9}"/>
            </c:ext>
          </c:extLst>
        </c:ser>
        <c:dLbls>
          <c:showLegendKey val="0"/>
          <c:showVal val="0"/>
          <c:showCatName val="0"/>
          <c:showSerName val="0"/>
          <c:showPercent val="0"/>
          <c:showBubbleSize val="0"/>
        </c:dLbls>
        <c:marker val="1"/>
        <c:smooth val="0"/>
        <c:axId val="1015078608"/>
        <c:axId val="1010787776"/>
      </c:lineChart>
      <c:lineChart>
        <c:grouping val="standard"/>
        <c:varyColors val="0"/>
        <c:ser>
          <c:idx val="0"/>
          <c:order val="0"/>
          <c:tx>
            <c:v>Returns on government financial assets</c:v>
          </c:tx>
          <c:spPr>
            <a:ln w="38100" cap="rnd">
              <a:solidFill>
                <a:srgbClr val="002060"/>
              </a:solidFill>
              <a:prstDash val="solid"/>
              <a:round/>
            </a:ln>
            <a:effectLst/>
          </c:spPr>
          <c:marker>
            <c:symbol val="circle"/>
            <c:size val="7"/>
            <c:spPr>
              <a:solidFill>
                <a:srgbClr val="002060"/>
              </a:solidFill>
              <a:ln w="9525">
                <a:solidFill>
                  <a:srgbClr val="002060"/>
                </a:solidFill>
              </a:ln>
              <a:effectLst/>
            </c:spPr>
          </c:marker>
          <c:cat>
            <c:numRef>
              <c:f>'Box 1.2.2.'!$Q$5:$AK$5</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1.2.2.'!$Q$6:$AK$6</c:f>
              <c:numCache>
                <c:formatCode>0.00</c:formatCode>
                <c:ptCount val="21"/>
                <c:pt idx="0">
                  <c:v>2.0545547577498757</c:v>
                </c:pt>
                <c:pt idx="1">
                  <c:v>-1.504505293121946</c:v>
                </c:pt>
                <c:pt idx="2">
                  <c:v>0.58028019338357562</c:v>
                </c:pt>
                <c:pt idx="3">
                  <c:v>2.8912750348429497</c:v>
                </c:pt>
                <c:pt idx="4">
                  <c:v>3.1421175790000295</c:v>
                </c:pt>
                <c:pt idx="5">
                  <c:v>2.2594707733973891</c:v>
                </c:pt>
                <c:pt idx="6">
                  <c:v>2.8570643715841113</c:v>
                </c:pt>
                <c:pt idx="7">
                  <c:v>5.0692291941795453</c:v>
                </c:pt>
                <c:pt idx="8">
                  <c:v>5.4648803803496087</c:v>
                </c:pt>
                <c:pt idx="9">
                  <c:v>6.1712203566242732</c:v>
                </c:pt>
                <c:pt idx="10">
                  <c:v>6.6492727662535058</c:v>
                </c:pt>
                <c:pt idx="11">
                  <c:v>4.9288879981109224</c:v>
                </c:pt>
                <c:pt idx="12">
                  <c:v>4.5855605601065346</c:v>
                </c:pt>
                <c:pt idx="13">
                  <c:v>5.2058189246992903</c:v>
                </c:pt>
                <c:pt idx="14">
                  <c:v>5.0299048359508634</c:v>
                </c:pt>
                <c:pt idx="15">
                  <c:v>4.4177305090581402</c:v>
                </c:pt>
                <c:pt idx="16">
                  <c:v>4.2031421549323902</c:v>
                </c:pt>
                <c:pt idx="17">
                  <c:v>3.9225137629542335</c:v>
                </c:pt>
                <c:pt idx="18">
                  <c:v>3.3435865257489246</c:v>
                </c:pt>
                <c:pt idx="19">
                  <c:v>3.1483371732286538</c:v>
                </c:pt>
                <c:pt idx="20">
                  <c:v>3.3805026192250498</c:v>
                </c:pt>
              </c:numCache>
            </c:numRef>
          </c:val>
          <c:smooth val="0"/>
          <c:extLst>
            <c:ext xmlns:c16="http://schemas.microsoft.com/office/drawing/2014/chart" uri="{C3380CC4-5D6E-409C-BE32-E72D297353CC}">
              <c16:uniqueId val="{00000001-A1B4-48FE-8E63-F4E97A3C66C9}"/>
            </c:ext>
          </c:extLst>
        </c:ser>
        <c:ser>
          <c:idx val="2"/>
          <c:order val="2"/>
          <c:tx>
            <c:v>Returns on local government financing vehicles specialized in infrastructure investment</c:v>
          </c:tx>
          <c:spPr>
            <a:ln w="28575" cap="rnd">
              <a:solidFill>
                <a:schemeClr val="accent6"/>
              </a:solidFill>
              <a:prstDash val="solid"/>
              <a:round/>
            </a:ln>
            <a:effectLst/>
          </c:spPr>
          <c:marker>
            <c:symbol val="circle"/>
            <c:size val="7"/>
            <c:spPr>
              <a:solidFill>
                <a:schemeClr val="accent6"/>
              </a:solidFill>
              <a:ln w="9525">
                <a:solidFill>
                  <a:schemeClr val="accent6"/>
                </a:solidFill>
              </a:ln>
              <a:effectLst/>
            </c:spPr>
          </c:marker>
          <c:cat>
            <c:numRef>
              <c:f>'Box 1.2.2.'!$Q$5:$AK$5</c:f>
              <c:numCache>
                <c:formatCode>General</c:formatCode>
                <c:ptCount val="2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numCache>
            </c:numRef>
          </c:cat>
          <c:val>
            <c:numRef>
              <c:f>'Box 1.2.2.'!$Q$8:$AK$8</c:f>
              <c:numCache>
                <c:formatCode>0.00</c:formatCode>
                <c:ptCount val="21"/>
                <c:pt idx="13">
                  <c:v>4.4000000000000004</c:v>
                </c:pt>
                <c:pt idx="14">
                  <c:v>4.2</c:v>
                </c:pt>
                <c:pt idx="15">
                  <c:v>3</c:v>
                </c:pt>
                <c:pt idx="16">
                  <c:v>2.6</c:v>
                </c:pt>
                <c:pt idx="17">
                  <c:v>2.2000000000000002</c:v>
                </c:pt>
                <c:pt idx="18">
                  <c:v>2</c:v>
                </c:pt>
                <c:pt idx="19">
                  <c:v>1.8</c:v>
                </c:pt>
                <c:pt idx="20">
                  <c:v>2</c:v>
                </c:pt>
              </c:numCache>
            </c:numRef>
          </c:val>
          <c:smooth val="0"/>
          <c:extLst>
            <c:ext xmlns:c16="http://schemas.microsoft.com/office/drawing/2014/chart" uri="{C3380CC4-5D6E-409C-BE32-E72D297353CC}">
              <c16:uniqueId val="{00000002-A1B4-48FE-8E63-F4E97A3C66C9}"/>
            </c:ext>
          </c:extLst>
        </c:ser>
        <c:dLbls>
          <c:showLegendKey val="0"/>
          <c:showVal val="0"/>
          <c:showCatName val="0"/>
          <c:showSerName val="0"/>
          <c:showPercent val="0"/>
          <c:showBubbleSize val="0"/>
        </c:dLbls>
        <c:marker val="1"/>
        <c:smooth val="0"/>
        <c:axId val="934104112"/>
        <c:axId val="1113721872"/>
      </c:lineChart>
      <c:catAx>
        <c:axId val="1015078608"/>
        <c:scaling>
          <c:orientation val="minMax"/>
        </c:scaling>
        <c:delete val="0"/>
        <c:axPos val="b"/>
        <c:numFmt formatCode="General" sourceLinked="1"/>
        <c:majorTickMark val="in"/>
        <c:minorTickMark val="none"/>
        <c:tickLblPos val="low"/>
        <c:spPr>
          <a:noFill/>
          <a:ln w="12700" cap="flat" cmpd="sng" algn="ctr">
            <a:solidFill>
              <a:srgbClr val="B3B3B3"/>
            </a:solidFill>
            <a:prstDash val="solid"/>
            <a:round/>
          </a:ln>
          <a:effectLst/>
        </c:spPr>
        <c:txPr>
          <a:bodyPr rot="-60000000" spcFirstLastPara="1" vertOverflow="ellipsis" vert="horz" wrap="square" anchor="ctr" anchorCtr="1"/>
          <a:lstStyle/>
          <a:p>
            <a:pPr>
              <a:defRPr sz="1800" b="0" i="0" u="none" strike="noStrike" kern="1200" baseline="0">
                <a:solidFill>
                  <a:schemeClr val="tx1"/>
                </a:solidFill>
                <a:latin typeface="Segoe UI"/>
                <a:ea typeface="Segoe UI"/>
                <a:cs typeface="Segoe UI"/>
              </a:defRPr>
            </a:pPr>
            <a:endParaRPr lang="en-US"/>
          </a:p>
        </c:txPr>
        <c:crossAx val="1010787776"/>
        <c:crosses val="autoZero"/>
        <c:auto val="1"/>
        <c:lblAlgn val="ctr"/>
        <c:lblOffset val="100"/>
        <c:tickLblSkip val="1"/>
        <c:noMultiLvlLbl val="0"/>
      </c:catAx>
      <c:valAx>
        <c:axId val="1010787776"/>
        <c:scaling>
          <c:orientation val="minMax"/>
          <c:max val="8"/>
          <c:min val="-2"/>
        </c:scaling>
        <c:delete val="0"/>
        <c:axPos val="l"/>
        <c:numFmt formatCode="0" sourceLinked="0"/>
        <c:majorTickMark val="in"/>
        <c:minorTickMark val="none"/>
        <c:tickLblPos val="nextTo"/>
        <c:spPr>
          <a:noFill/>
          <a:ln w="12700">
            <a:solidFill>
              <a:srgbClr val="B3B3B3"/>
            </a:solidFill>
            <a:prstDash val="solid"/>
          </a:ln>
          <a:effectLst/>
        </c:spPr>
        <c:txPr>
          <a:bodyPr rot="-60000000" spcFirstLastPara="1" vertOverflow="ellipsis" vert="horz" wrap="square" anchor="ctr" anchorCtr="1"/>
          <a:lstStyle/>
          <a:p>
            <a:pPr>
              <a:defRPr sz="1800" b="0" i="0" u="none" strike="noStrike" kern="1200" baseline="0">
                <a:solidFill>
                  <a:schemeClr val="tx1"/>
                </a:solidFill>
                <a:latin typeface="Segoe UI"/>
                <a:ea typeface="Segoe UI"/>
                <a:cs typeface="Segoe UI"/>
              </a:defRPr>
            </a:pPr>
            <a:endParaRPr lang="en-US"/>
          </a:p>
        </c:txPr>
        <c:crossAx val="1015078608"/>
        <c:crosses val="autoZero"/>
        <c:crossBetween val="between"/>
        <c:majorUnit val="1"/>
      </c:valAx>
      <c:valAx>
        <c:axId val="1113721872"/>
        <c:scaling>
          <c:orientation val="minMax"/>
          <c:max val="8"/>
          <c:min val="-2"/>
        </c:scaling>
        <c:delete val="0"/>
        <c:axPos val="r"/>
        <c:numFmt formatCode="0" sourceLinked="0"/>
        <c:majorTickMark val="in"/>
        <c:minorTickMark val="none"/>
        <c:tickLblPos val="nextTo"/>
        <c:spPr>
          <a:noFill/>
          <a:ln w="12700">
            <a:solidFill>
              <a:srgbClr val="B3B3B3"/>
            </a:solidFill>
            <a:prstDash val="solid"/>
          </a:ln>
          <a:effectLst/>
        </c:spPr>
        <c:txPr>
          <a:bodyPr rot="-60000000" spcFirstLastPara="1" vertOverflow="ellipsis" vert="horz" wrap="square" anchor="ctr" anchorCtr="1"/>
          <a:lstStyle/>
          <a:p>
            <a:pPr>
              <a:defRPr sz="1800" b="0" i="0" u="none" strike="noStrike" kern="1200" baseline="0">
                <a:solidFill>
                  <a:schemeClr val="tx1"/>
                </a:solidFill>
                <a:latin typeface="Segoe UI"/>
                <a:ea typeface="Segoe UI"/>
                <a:cs typeface="Segoe UI"/>
              </a:defRPr>
            </a:pPr>
            <a:endParaRPr lang="en-US"/>
          </a:p>
        </c:txPr>
        <c:crossAx val="934104112"/>
        <c:crosses val="max"/>
        <c:crossBetween val="between"/>
        <c:majorUnit val="1"/>
      </c:valAx>
      <c:catAx>
        <c:axId val="934104112"/>
        <c:scaling>
          <c:orientation val="minMax"/>
        </c:scaling>
        <c:delete val="1"/>
        <c:axPos val="b"/>
        <c:numFmt formatCode="General" sourceLinked="1"/>
        <c:majorTickMark val="in"/>
        <c:minorTickMark val="none"/>
        <c:tickLblPos val="nextTo"/>
        <c:crossAx val="1113721872"/>
        <c:crosses val="autoZero"/>
        <c:auto val="1"/>
        <c:lblAlgn val="ctr"/>
        <c:lblOffset val="100"/>
        <c:noMultiLvlLbl val="0"/>
      </c:catAx>
      <c:spPr>
        <a:solidFill>
          <a:srgbClr val="FFFFFF"/>
        </a:solidFill>
        <a:ln w="12700">
          <a:solidFill>
            <a:srgbClr val="B3B3B3"/>
          </a:solidFill>
          <a:prstDash val="solid"/>
        </a:ln>
        <a:effectLst/>
      </c:spPr>
    </c:plotArea>
    <c:legend>
      <c:legendPos val="t"/>
      <c:layout>
        <c:manualLayout>
          <c:xMode val="edge"/>
          <c:yMode val="edge"/>
          <c:x val="7.2170962470720926E-2"/>
          <c:y val="5.2073331742623061E-2"/>
          <c:w val="0.8452661064554996"/>
          <c:h val="0.12667942663596785"/>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solidFill>
              <a:latin typeface="Segoe UI"/>
              <a:ea typeface="Segoe UI"/>
              <a:cs typeface="Segoe UI"/>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2.1.'!$V$2</c:f>
              <c:strCache>
                <c:ptCount val="1"/>
                <c:pt idx="0">
                  <c:v>Initial CC</c:v>
                </c:pt>
              </c:strCache>
            </c:strRef>
          </c:tx>
          <c:spPr>
            <a:ln w="25400" cap="rnd">
              <a:noFill/>
              <a:round/>
            </a:ln>
            <a:effectLst/>
          </c:spPr>
          <c:marker>
            <c:symbol val="circle"/>
            <c:size val="5"/>
            <c:spPr>
              <a:solidFill>
                <a:srgbClr val="002060"/>
              </a:solidFill>
              <a:ln w="9525">
                <a:solidFill>
                  <a:srgbClr val="002060"/>
                </a:solidFill>
              </a:ln>
              <a:effectLst/>
            </c:spPr>
          </c:marker>
          <c:xVal>
            <c:numRef>
              <c:f>'Figure 2.1.'!$V$3:$V$179</c:f>
              <c:numCache>
                <c:formatCode>General</c:formatCode>
                <c:ptCount val="177"/>
                <c:pt idx="0">
                  <c:v>-1.6478520000000001</c:v>
                </c:pt>
                <c:pt idx="1">
                  <c:v>-1.6021829999999999</c:v>
                </c:pt>
                <c:pt idx="2">
                  <c:v>-1.527264</c:v>
                </c:pt>
                <c:pt idx="3">
                  <c:v>-1.500767</c:v>
                </c:pt>
                <c:pt idx="4">
                  <c:v>-1.5001409999999999</c:v>
                </c:pt>
                <c:pt idx="5">
                  <c:v>-1.445619</c:v>
                </c:pt>
                <c:pt idx="6">
                  <c:v>-1.3804240000000001</c:v>
                </c:pt>
                <c:pt idx="7">
                  <c:v>-1.3349850000000001</c:v>
                </c:pt>
                <c:pt idx="8">
                  <c:v>-1.2917050000000001</c:v>
                </c:pt>
                <c:pt idx="9">
                  <c:v>-1.2730330000000001</c:v>
                </c:pt>
                <c:pt idx="10">
                  <c:v>-1.2643690000000001</c:v>
                </c:pt>
                <c:pt idx="11">
                  <c:v>-1.2400059999999999</c:v>
                </c:pt>
                <c:pt idx="12">
                  <c:v>-1.2200299999999999</c:v>
                </c:pt>
                <c:pt idx="13">
                  <c:v>-1.194655</c:v>
                </c:pt>
                <c:pt idx="14">
                  <c:v>-1.189009</c:v>
                </c:pt>
                <c:pt idx="15">
                  <c:v>-1.1732769999999999</c:v>
                </c:pt>
                <c:pt idx="16">
                  <c:v>-1.167702</c:v>
                </c:pt>
                <c:pt idx="17">
                  <c:v>-1.166015</c:v>
                </c:pt>
                <c:pt idx="18">
                  <c:v>-1.158849</c:v>
                </c:pt>
                <c:pt idx="19">
                  <c:v>-1.1409309999999999</c:v>
                </c:pt>
                <c:pt idx="20">
                  <c:v>-1.140072</c:v>
                </c:pt>
                <c:pt idx="21">
                  <c:v>-1.1328199999999999</c:v>
                </c:pt>
                <c:pt idx="22">
                  <c:v>-1.1288210000000001</c:v>
                </c:pt>
                <c:pt idx="23">
                  <c:v>-1.1101369999999999</c:v>
                </c:pt>
                <c:pt idx="24">
                  <c:v>-1.1023769999999999</c:v>
                </c:pt>
                <c:pt idx="25">
                  <c:v>-1.078811</c:v>
                </c:pt>
                <c:pt idx="26">
                  <c:v>-1.053342</c:v>
                </c:pt>
                <c:pt idx="27">
                  <c:v>-1.021493</c:v>
                </c:pt>
                <c:pt idx="28">
                  <c:v>-1.0198419999999999</c:v>
                </c:pt>
                <c:pt idx="29">
                  <c:v>-0.99856500000000004</c:v>
                </c:pt>
                <c:pt idx="30">
                  <c:v>-0.99392340000000001</c:v>
                </c:pt>
                <c:pt idx="31">
                  <c:v>-0.96968220000000005</c:v>
                </c:pt>
                <c:pt idx="32">
                  <c:v>-0.93994149999999999</c:v>
                </c:pt>
                <c:pt idx="33">
                  <c:v>-0.93054599999999998</c:v>
                </c:pt>
                <c:pt idx="34">
                  <c:v>-0.89390349999999996</c:v>
                </c:pt>
                <c:pt idx="35">
                  <c:v>-0.87193699999999996</c:v>
                </c:pt>
                <c:pt idx="36">
                  <c:v>-0.86559010000000003</c:v>
                </c:pt>
                <c:pt idx="37">
                  <c:v>-0.86527750000000003</c:v>
                </c:pt>
                <c:pt idx="38">
                  <c:v>-0.86410629999999999</c:v>
                </c:pt>
                <c:pt idx="39">
                  <c:v>-0.86074030000000001</c:v>
                </c:pt>
                <c:pt idx="40">
                  <c:v>-0.85694420000000004</c:v>
                </c:pt>
                <c:pt idx="41">
                  <c:v>-0.84262079999999995</c:v>
                </c:pt>
                <c:pt idx="42">
                  <c:v>-0.84064070000000002</c:v>
                </c:pt>
                <c:pt idx="43">
                  <c:v>-0.82482909999999998</c:v>
                </c:pt>
                <c:pt idx="44">
                  <c:v>-0.78256179999999997</c:v>
                </c:pt>
                <c:pt idx="45">
                  <c:v>-0.75647439999999999</c:v>
                </c:pt>
                <c:pt idx="46">
                  <c:v>-0.74514000000000002</c:v>
                </c:pt>
                <c:pt idx="47">
                  <c:v>-0.72375710000000004</c:v>
                </c:pt>
                <c:pt idx="48">
                  <c:v>-0.72283390000000003</c:v>
                </c:pt>
                <c:pt idx="49">
                  <c:v>-0.70276240000000001</c:v>
                </c:pt>
                <c:pt idx="50">
                  <c:v>-0.68487379999999998</c:v>
                </c:pt>
                <c:pt idx="51">
                  <c:v>-0.68063490000000004</c:v>
                </c:pt>
                <c:pt idx="52">
                  <c:v>-0.65969500000000003</c:v>
                </c:pt>
                <c:pt idx="53">
                  <c:v>-0.63920869999999996</c:v>
                </c:pt>
                <c:pt idx="54">
                  <c:v>-0.61384620000000001</c:v>
                </c:pt>
                <c:pt idx="55">
                  <c:v>-0.57869009999999999</c:v>
                </c:pt>
                <c:pt idx="56">
                  <c:v>-0.56674089999999999</c:v>
                </c:pt>
                <c:pt idx="57">
                  <c:v>-0.56454439999999995</c:v>
                </c:pt>
                <c:pt idx="58">
                  <c:v>-0.55569420000000003</c:v>
                </c:pt>
                <c:pt idx="59">
                  <c:v>-0.54811489999999996</c:v>
                </c:pt>
                <c:pt idx="60">
                  <c:v>-0.53367810000000004</c:v>
                </c:pt>
                <c:pt idx="61">
                  <c:v>-0.51242860000000001</c:v>
                </c:pt>
                <c:pt idx="62">
                  <c:v>-0.5122544</c:v>
                </c:pt>
                <c:pt idx="63">
                  <c:v>-0.48979889999999998</c:v>
                </c:pt>
                <c:pt idx="64">
                  <c:v>-0.4806068</c:v>
                </c:pt>
                <c:pt idx="65">
                  <c:v>-0.47305130000000001</c:v>
                </c:pt>
                <c:pt idx="66">
                  <c:v>-0.47225440000000002</c:v>
                </c:pt>
                <c:pt idx="67">
                  <c:v>-0.44604270000000001</c:v>
                </c:pt>
                <c:pt idx="68">
                  <c:v>-0.4374265</c:v>
                </c:pt>
                <c:pt idx="69">
                  <c:v>-0.4334672</c:v>
                </c:pt>
                <c:pt idx="70">
                  <c:v>-0.42400310000000002</c:v>
                </c:pt>
                <c:pt idx="71">
                  <c:v>-0.42299540000000002</c:v>
                </c:pt>
                <c:pt idx="72">
                  <c:v>-0.3988855</c:v>
                </c:pt>
                <c:pt idx="73">
                  <c:v>-0.38960919999999999</c:v>
                </c:pt>
                <c:pt idx="74">
                  <c:v>-0.38109029999999999</c:v>
                </c:pt>
                <c:pt idx="75">
                  <c:v>-0.37419520000000001</c:v>
                </c:pt>
                <c:pt idx="76">
                  <c:v>-0.37109389999999998</c:v>
                </c:pt>
                <c:pt idx="77">
                  <c:v>-0.36150520000000003</c:v>
                </c:pt>
                <c:pt idx="78">
                  <c:v>-0.36119200000000001</c:v>
                </c:pt>
                <c:pt idx="79">
                  <c:v>-0.35887180000000002</c:v>
                </c:pt>
                <c:pt idx="80">
                  <c:v>-0.33994950000000002</c:v>
                </c:pt>
                <c:pt idx="81">
                  <c:v>-0.32294060000000002</c:v>
                </c:pt>
                <c:pt idx="82">
                  <c:v>-0.31606309999999999</c:v>
                </c:pt>
                <c:pt idx="83">
                  <c:v>-0.27884720000000002</c:v>
                </c:pt>
                <c:pt idx="84">
                  <c:v>-0.27118949999999997</c:v>
                </c:pt>
                <c:pt idx="85">
                  <c:v>-0.27056970000000002</c:v>
                </c:pt>
                <c:pt idx="86">
                  <c:v>-0.26056679999999999</c:v>
                </c:pt>
                <c:pt idx="87">
                  <c:v>-0.20333879999999999</c:v>
                </c:pt>
                <c:pt idx="88">
                  <c:v>-0.2011057</c:v>
                </c:pt>
                <c:pt idx="89">
                  <c:v>-0.16330330000000001</c:v>
                </c:pt>
                <c:pt idx="90">
                  <c:v>-0.1480735</c:v>
                </c:pt>
                <c:pt idx="91">
                  <c:v>-0.1427147</c:v>
                </c:pt>
                <c:pt idx="92">
                  <c:v>-0.14064199999999999</c:v>
                </c:pt>
                <c:pt idx="93">
                  <c:v>-0.10692699999999999</c:v>
                </c:pt>
                <c:pt idx="94">
                  <c:v>-0.1013172</c:v>
                </c:pt>
                <c:pt idx="95">
                  <c:v>-5.6539300000000001E-2</c:v>
                </c:pt>
                <c:pt idx="96">
                  <c:v>-4.5595799999999999E-2</c:v>
                </c:pt>
                <c:pt idx="97">
                  <c:v>-3.5407500000000001E-2</c:v>
                </c:pt>
                <c:pt idx="98">
                  <c:v>-2.65951E-2</c:v>
                </c:pt>
                <c:pt idx="99">
                  <c:v>-2.65951E-2</c:v>
                </c:pt>
                <c:pt idx="100">
                  <c:v>-1.8579499999999999E-2</c:v>
                </c:pt>
                <c:pt idx="101">
                  <c:v>-5.5791E-3</c:v>
                </c:pt>
                <c:pt idx="102">
                  <c:v>3.4662100000000001E-2</c:v>
                </c:pt>
                <c:pt idx="103">
                  <c:v>4.1491500000000001E-2</c:v>
                </c:pt>
                <c:pt idx="104">
                  <c:v>8.6544899999999994E-2</c:v>
                </c:pt>
                <c:pt idx="105">
                  <c:v>0.1115191</c:v>
                </c:pt>
                <c:pt idx="106">
                  <c:v>0.1117585</c:v>
                </c:pt>
                <c:pt idx="107">
                  <c:v>0.18564710000000001</c:v>
                </c:pt>
                <c:pt idx="108">
                  <c:v>0.18706139999999999</c:v>
                </c:pt>
                <c:pt idx="109">
                  <c:v>0.21630940000000001</c:v>
                </c:pt>
                <c:pt idx="110">
                  <c:v>0.21805430000000001</c:v>
                </c:pt>
                <c:pt idx="111">
                  <c:v>0.3286887</c:v>
                </c:pt>
                <c:pt idx="112">
                  <c:v>0.33865420000000002</c:v>
                </c:pt>
                <c:pt idx="113">
                  <c:v>0.34078209999999998</c:v>
                </c:pt>
                <c:pt idx="114">
                  <c:v>0.38219740000000002</c:v>
                </c:pt>
                <c:pt idx="115">
                  <c:v>0.38306449999999997</c:v>
                </c:pt>
                <c:pt idx="116">
                  <c:v>0.4016672</c:v>
                </c:pt>
                <c:pt idx="117">
                  <c:v>0.40784759999999998</c:v>
                </c:pt>
                <c:pt idx="118">
                  <c:v>0.41464220000000002</c:v>
                </c:pt>
                <c:pt idx="119">
                  <c:v>0.42100270000000001</c:v>
                </c:pt>
                <c:pt idx="120">
                  <c:v>0.421651</c:v>
                </c:pt>
                <c:pt idx="121">
                  <c:v>0.44922299999999998</c:v>
                </c:pt>
                <c:pt idx="122">
                  <c:v>0.4786822</c:v>
                </c:pt>
                <c:pt idx="123">
                  <c:v>0.478995</c:v>
                </c:pt>
                <c:pt idx="124">
                  <c:v>0.478995</c:v>
                </c:pt>
                <c:pt idx="125">
                  <c:v>0.54595150000000003</c:v>
                </c:pt>
                <c:pt idx="126">
                  <c:v>0.65930259999999996</c:v>
                </c:pt>
                <c:pt idx="127">
                  <c:v>0.66690819999999995</c:v>
                </c:pt>
                <c:pt idx="128">
                  <c:v>0.68321940000000003</c:v>
                </c:pt>
                <c:pt idx="129">
                  <c:v>0.69614240000000005</c:v>
                </c:pt>
                <c:pt idx="130">
                  <c:v>0.70791380000000004</c:v>
                </c:pt>
                <c:pt idx="131">
                  <c:v>0.73292740000000001</c:v>
                </c:pt>
                <c:pt idx="132">
                  <c:v>0.80877330000000003</c:v>
                </c:pt>
                <c:pt idx="133">
                  <c:v>0.81796120000000005</c:v>
                </c:pt>
                <c:pt idx="134">
                  <c:v>0.86989720000000004</c:v>
                </c:pt>
                <c:pt idx="135">
                  <c:v>0.86989720000000004</c:v>
                </c:pt>
                <c:pt idx="136">
                  <c:v>0.86989720000000004</c:v>
                </c:pt>
                <c:pt idx="137">
                  <c:v>0.90122630000000004</c:v>
                </c:pt>
                <c:pt idx="138">
                  <c:v>0.94283850000000002</c:v>
                </c:pt>
                <c:pt idx="139">
                  <c:v>1.114188</c:v>
                </c:pt>
                <c:pt idx="140">
                  <c:v>1.1249960000000001</c:v>
                </c:pt>
                <c:pt idx="141">
                  <c:v>1.129211</c:v>
                </c:pt>
                <c:pt idx="142">
                  <c:v>1.143337</c:v>
                </c:pt>
                <c:pt idx="143">
                  <c:v>1.1568099999999999</c:v>
                </c:pt>
                <c:pt idx="144">
                  <c:v>1.192312</c:v>
                </c:pt>
                <c:pt idx="145">
                  <c:v>1.247409</c:v>
                </c:pt>
                <c:pt idx="146">
                  <c:v>1.331288</c:v>
                </c:pt>
                <c:pt idx="147">
                  <c:v>1.3540080000000001</c:v>
                </c:pt>
                <c:pt idx="148">
                  <c:v>1.3596539999999999</c:v>
                </c:pt>
                <c:pt idx="149">
                  <c:v>1.371545</c:v>
                </c:pt>
                <c:pt idx="150">
                  <c:v>1.4448939999999999</c:v>
                </c:pt>
                <c:pt idx="151">
                  <c:v>1.4541189999999999</c:v>
                </c:pt>
                <c:pt idx="152">
                  <c:v>1.542726</c:v>
                </c:pt>
                <c:pt idx="153">
                  <c:v>1.5710409999999999</c:v>
                </c:pt>
                <c:pt idx="154">
                  <c:v>1.7089080000000001</c:v>
                </c:pt>
                <c:pt idx="155">
                  <c:v>1.732164</c:v>
                </c:pt>
                <c:pt idx="156">
                  <c:v>1.7331099999999999</c:v>
                </c:pt>
                <c:pt idx="157">
                  <c:v>1.877356</c:v>
                </c:pt>
                <c:pt idx="158">
                  <c:v>1.9052169999999999</c:v>
                </c:pt>
                <c:pt idx="159">
                  <c:v>1.9513750000000001</c:v>
                </c:pt>
                <c:pt idx="160">
                  <c:v>1.9805189999999999</c:v>
                </c:pt>
                <c:pt idx="161">
                  <c:v>1.9869760000000001</c:v>
                </c:pt>
                <c:pt idx="162">
                  <c:v>2.0314079999999999</c:v>
                </c:pt>
                <c:pt idx="163">
                  <c:v>2.0818979999999998</c:v>
                </c:pt>
                <c:pt idx="164">
                  <c:v>2.107434</c:v>
                </c:pt>
                <c:pt idx="165">
                  <c:v>2.1102460000000001</c:v>
                </c:pt>
                <c:pt idx="166">
                  <c:v>2.1389550000000002</c:v>
                </c:pt>
                <c:pt idx="167">
                  <c:v>2.1739860000000002</c:v>
                </c:pt>
                <c:pt idx="168">
                  <c:v>2.2068720000000002</c:v>
                </c:pt>
                <c:pt idx="169">
                  <c:v>2.2313079999999998</c:v>
                </c:pt>
                <c:pt idx="170">
                  <c:v>0</c:v>
                </c:pt>
                <c:pt idx="171">
                  <c:v>0</c:v>
                </c:pt>
                <c:pt idx="172">
                  <c:v>0</c:v>
                </c:pt>
                <c:pt idx="173">
                  <c:v>0</c:v>
                </c:pt>
                <c:pt idx="174">
                  <c:v>0</c:v>
                </c:pt>
                <c:pt idx="175">
                  <c:v>0</c:v>
                </c:pt>
                <c:pt idx="176">
                  <c:v>0</c:v>
                </c:pt>
              </c:numCache>
            </c:numRef>
          </c:xVal>
          <c:yVal>
            <c:numRef>
              <c:f>'Figure 2.1.'!$W$3:$W$179</c:f>
              <c:numCache>
                <c:formatCode>General</c:formatCode>
                <c:ptCount val="177"/>
                <c:pt idx="0">
                  <c:v>-1.4175720000000001</c:v>
                </c:pt>
                <c:pt idx="1">
                  <c:v>-1.3715930000000001</c:v>
                </c:pt>
                <c:pt idx="2">
                  <c:v>0.74468400000000001</c:v>
                </c:pt>
                <c:pt idx="3">
                  <c:v>-0.56486919999999996</c:v>
                </c:pt>
                <c:pt idx="4">
                  <c:v>-0.6879092</c:v>
                </c:pt>
                <c:pt idx="5">
                  <c:v>-0.88489430000000002</c:v>
                </c:pt>
                <c:pt idx="6">
                  <c:v>-1.4318059999999999</c:v>
                </c:pt>
                <c:pt idx="7">
                  <c:v>-1.184609</c:v>
                </c:pt>
                <c:pt idx="8">
                  <c:v>-1.5167759999999999</c:v>
                </c:pt>
                <c:pt idx="9">
                  <c:v>-1.3305180000000001</c:v>
                </c:pt>
                <c:pt idx="10">
                  <c:v>-1.8257399999999999</c:v>
                </c:pt>
                <c:pt idx="11">
                  <c:v>-1.544762</c:v>
                </c:pt>
                <c:pt idx="12">
                  <c:v>-0.77785159999999998</c:v>
                </c:pt>
                <c:pt idx="13">
                  <c:v>-1.5622510000000001</c:v>
                </c:pt>
                <c:pt idx="14">
                  <c:v>-1.0677540000000001</c:v>
                </c:pt>
                <c:pt idx="15">
                  <c:v>-1.2376879999999999</c:v>
                </c:pt>
                <c:pt idx="16">
                  <c:v>-1.4119409999999999</c:v>
                </c:pt>
                <c:pt idx="17">
                  <c:v>-0.72477970000000003</c:v>
                </c:pt>
                <c:pt idx="18">
                  <c:v>-0.95578940000000001</c:v>
                </c:pt>
                <c:pt idx="19">
                  <c:v>-1.172709</c:v>
                </c:pt>
                <c:pt idx="20">
                  <c:v>-0.37475360000000002</c:v>
                </c:pt>
                <c:pt idx="21">
                  <c:v>-0.82054899999999997</c:v>
                </c:pt>
                <c:pt idx="22">
                  <c:v>-1.1587860000000001</c:v>
                </c:pt>
                <c:pt idx="23">
                  <c:v>-0.78351380000000004</c:v>
                </c:pt>
                <c:pt idx="24">
                  <c:v>-0.80814810000000004</c:v>
                </c:pt>
                <c:pt idx="25">
                  <c:v>-0.7172771</c:v>
                </c:pt>
                <c:pt idx="26">
                  <c:v>-0.89193849999999997</c:v>
                </c:pt>
                <c:pt idx="27">
                  <c:v>-1.481765</c:v>
                </c:pt>
                <c:pt idx="28">
                  <c:v>-1.290856</c:v>
                </c:pt>
                <c:pt idx="29">
                  <c:v>-0.6845407</c:v>
                </c:pt>
                <c:pt idx="30">
                  <c:v>-1.0535399999999999</c:v>
                </c:pt>
                <c:pt idx="31">
                  <c:v>-0.8312891</c:v>
                </c:pt>
                <c:pt idx="32">
                  <c:v>-1.0057370000000001</c:v>
                </c:pt>
                <c:pt idx="33">
                  <c:v>-0.55708690000000005</c:v>
                </c:pt>
                <c:pt idx="34">
                  <c:v>-0.41794199999999998</c:v>
                </c:pt>
                <c:pt idx="35">
                  <c:v>-1.590927</c:v>
                </c:pt>
                <c:pt idx="36">
                  <c:v>-0.64736740000000004</c:v>
                </c:pt>
                <c:pt idx="37">
                  <c:v>-0.50632509999999997</c:v>
                </c:pt>
                <c:pt idx="38">
                  <c:v>-0.25237159999999997</c:v>
                </c:pt>
                <c:pt idx="39">
                  <c:v>-1.3300780000000001</c:v>
                </c:pt>
                <c:pt idx="40">
                  <c:v>-0.73944160000000003</c:v>
                </c:pt>
                <c:pt idx="41">
                  <c:v>-0.7052022</c:v>
                </c:pt>
                <c:pt idx="42">
                  <c:v>-0.53855220000000004</c:v>
                </c:pt>
                <c:pt idx="43">
                  <c:v>-0.65689370000000002</c:v>
                </c:pt>
                <c:pt idx="44">
                  <c:v>-0.6349823</c:v>
                </c:pt>
                <c:pt idx="45">
                  <c:v>-0.5893176</c:v>
                </c:pt>
                <c:pt idx="46">
                  <c:v>0.63320650000000001</c:v>
                </c:pt>
                <c:pt idx="47">
                  <c:v>-1.0382169999999999</c:v>
                </c:pt>
                <c:pt idx="48">
                  <c:v>-0.93547060000000004</c:v>
                </c:pt>
                <c:pt idx="49">
                  <c:v>-0.47606710000000002</c:v>
                </c:pt>
                <c:pt idx="50">
                  <c:v>-0.59921849999999999</c:v>
                </c:pt>
                <c:pt idx="51">
                  <c:v>-1.2833509999999999</c:v>
                </c:pt>
                <c:pt idx="52">
                  <c:v>-0.99970809999999999</c:v>
                </c:pt>
                <c:pt idx="53">
                  <c:v>-0.74914139999999996</c:v>
                </c:pt>
                <c:pt idx="54">
                  <c:v>-0.30687829999999999</c:v>
                </c:pt>
                <c:pt idx="55">
                  <c:v>0.18695819999999999</c:v>
                </c:pt>
                <c:pt idx="56">
                  <c:v>-0.61006099999999996</c:v>
                </c:pt>
                <c:pt idx="57">
                  <c:v>-0.87177439999999995</c:v>
                </c:pt>
                <c:pt idx="58">
                  <c:v>-0.75088650000000001</c:v>
                </c:pt>
                <c:pt idx="59">
                  <c:v>-0.54720749999999996</c:v>
                </c:pt>
                <c:pt idx="60">
                  <c:v>-0.1065715</c:v>
                </c:pt>
                <c:pt idx="61">
                  <c:v>-0.92752769999999995</c:v>
                </c:pt>
                <c:pt idx="62">
                  <c:v>-0.36966260000000001</c:v>
                </c:pt>
                <c:pt idx="63">
                  <c:v>-0.58273819999999998</c:v>
                </c:pt>
                <c:pt idx="64">
                  <c:v>-0.81125449999999999</c:v>
                </c:pt>
                <c:pt idx="65">
                  <c:v>-0.56006339999999999</c:v>
                </c:pt>
                <c:pt idx="66">
                  <c:v>-0.54055920000000002</c:v>
                </c:pt>
                <c:pt idx="67">
                  <c:v>-3.11805E-2</c:v>
                </c:pt>
                <c:pt idx="68">
                  <c:v>-0.79819090000000004</c:v>
                </c:pt>
                <c:pt idx="69">
                  <c:v>-0.89854489999999998</c:v>
                </c:pt>
                <c:pt idx="70">
                  <c:v>-0.85576640000000004</c:v>
                </c:pt>
                <c:pt idx="71">
                  <c:v>-0.73848829999999999</c:v>
                </c:pt>
                <c:pt idx="72">
                  <c:v>-0.49588199999999999</c:v>
                </c:pt>
                <c:pt idx="73">
                  <c:v>-0.25723980000000002</c:v>
                </c:pt>
                <c:pt idx="74">
                  <c:v>-0.23947289999999999</c:v>
                </c:pt>
                <c:pt idx="75">
                  <c:v>-0.66456760000000004</c:v>
                </c:pt>
                <c:pt idx="76">
                  <c:v>-1.0495650000000001</c:v>
                </c:pt>
                <c:pt idx="77">
                  <c:v>-0.16079170000000001</c:v>
                </c:pt>
                <c:pt idx="78">
                  <c:v>-0.38552069999999999</c:v>
                </c:pt>
                <c:pt idx="79">
                  <c:v>-0.47519250000000002</c:v>
                </c:pt>
                <c:pt idx="80">
                  <c:v>-0.22541839999999999</c:v>
                </c:pt>
                <c:pt idx="81">
                  <c:v>-0.78715869999999999</c:v>
                </c:pt>
                <c:pt idx="82">
                  <c:v>-0.65359290000000003</c:v>
                </c:pt>
                <c:pt idx="83">
                  <c:v>-1.270367</c:v>
                </c:pt>
                <c:pt idx="84">
                  <c:v>-0.26959620000000001</c:v>
                </c:pt>
                <c:pt idx="85">
                  <c:v>-0.51506339999999995</c:v>
                </c:pt>
                <c:pt idx="86">
                  <c:v>-0.52174949999999998</c:v>
                </c:pt>
                <c:pt idx="87">
                  <c:v>0.53601929999999998</c:v>
                </c:pt>
                <c:pt idx="88">
                  <c:v>-0.53937539999999995</c:v>
                </c:pt>
                <c:pt idx="89">
                  <c:v>0.36404880000000001</c:v>
                </c:pt>
                <c:pt idx="90">
                  <c:v>-0.19291469999999999</c:v>
                </c:pt>
                <c:pt idx="91">
                  <c:v>-8.6035299999999995E-2</c:v>
                </c:pt>
                <c:pt idx="92">
                  <c:v>-0.50772859999999997</c:v>
                </c:pt>
                <c:pt idx="93">
                  <c:v>-0.13240779999999999</c:v>
                </c:pt>
                <c:pt idx="94">
                  <c:v>-0.25560840000000001</c:v>
                </c:pt>
                <c:pt idx="95">
                  <c:v>-0.45148240000000001</c:v>
                </c:pt>
                <c:pt idx="96">
                  <c:v>0.73404950000000002</c:v>
                </c:pt>
                <c:pt idx="97">
                  <c:v>0.26001220000000003</c:v>
                </c:pt>
                <c:pt idx="98">
                  <c:v>0.65962799999999999</c:v>
                </c:pt>
                <c:pt idx="99">
                  <c:v>-0.27163929999999997</c:v>
                </c:pt>
                <c:pt idx="100">
                  <c:v>-0.53168539999999997</c:v>
                </c:pt>
                <c:pt idx="101">
                  <c:v>1.1336900000000001</c:v>
                </c:pt>
                <c:pt idx="102">
                  <c:v>0.20057120000000001</c:v>
                </c:pt>
                <c:pt idx="103">
                  <c:v>-2.7749099999999999E-2</c:v>
                </c:pt>
                <c:pt idx="104">
                  <c:v>-2.57206E-2</c:v>
                </c:pt>
                <c:pt idx="105">
                  <c:v>-0.1102404</c:v>
                </c:pt>
                <c:pt idx="106">
                  <c:v>-0.45133329999999999</c:v>
                </c:pt>
                <c:pt idx="107">
                  <c:v>-0.17401050000000001</c:v>
                </c:pt>
                <c:pt idx="108">
                  <c:v>-0.1721858</c:v>
                </c:pt>
                <c:pt idx="109">
                  <c:v>6.0723000000000001E-3</c:v>
                </c:pt>
                <c:pt idx="110">
                  <c:v>0.22402059999999999</c:v>
                </c:pt>
                <c:pt idx="111">
                  <c:v>-0.14064270000000001</c:v>
                </c:pt>
                <c:pt idx="112">
                  <c:v>-0.1380295</c:v>
                </c:pt>
                <c:pt idx="113">
                  <c:v>0.111802</c:v>
                </c:pt>
                <c:pt idx="114">
                  <c:v>0.48103420000000002</c:v>
                </c:pt>
                <c:pt idx="115">
                  <c:v>2.6030500000000002E-2</c:v>
                </c:pt>
                <c:pt idx="116">
                  <c:v>0.1417677</c:v>
                </c:pt>
                <c:pt idx="117">
                  <c:v>0.188857</c:v>
                </c:pt>
                <c:pt idx="118">
                  <c:v>0.24786440000000001</c:v>
                </c:pt>
                <c:pt idx="119">
                  <c:v>0.553921</c:v>
                </c:pt>
                <c:pt idx="120">
                  <c:v>0.64217999999999997</c:v>
                </c:pt>
                <c:pt idx="121">
                  <c:v>1.2424789999999999</c:v>
                </c:pt>
                <c:pt idx="122">
                  <c:v>-0.33115240000000001</c:v>
                </c:pt>
                <c:pt idx="123">
                  <c:v>0.73981019999999997</c:v>
                </c:pt>
                <c:pt idx="124">
                  <c:v>0.71279749999999997</c:v>
                </c:pt>
                <c:pt idx="125">
                  <c:v>0.68124229999999997</c:v>
                </c:pt>
                <c:pt idx="126">
                  <c:v>0.35927409999999999</c:v>
                </c:pt>
                <c:pt idx="127">
                  <c:v>8.9566699999999999E-2</c:v>
                </c:pt>
                <c:pt idx="128">
                  <c:v>0.56786570000000003</c:v>
                </c:pt>
                <c:pt idx="129">
                  <c:v>0.46684720000000002</c:v>
                </c:pt>
                <c:pt idx="130">
                  <c:v>0.72514500000000004</c:v>
                </c:pt>
                <c:pt idx="131">
                  <c:v>-8.1381000000000005E-3</c:v>
                </c:pt>
                <c:pt idx="132">
                  <c:v>0.32477719999999999</c:v>
                </c:pt>
                <c:pt idx="133">
                  <c:v>0.79882319999999996</c:v>
                </c:pt>
                <c:pt idx="134">
                  <c:v>0.65170050000000002</c:v>
                </c:pt>
                <c:pt idx="135">
                  <c:v>0.4755489</c:v>
                </c:pt>
                <c:pt idx="136">
                  <c:v>0.2423304</c:v>
                </c:pt>
                <c:pt idx="137">
                  <c:v>-0.36418600000000001</c:v>
                </c:pt>
                <c:pt idx="138">
                  <c:v>1.5683009999999999</c:v>
                </c:pt>
                <c:pt idx="139">
                  <c:v>0.81394350000000004</c:v>
                </c:pt>
                <c:pt idx="140">
                  <c:v>1.292767</c:v>
                </c:pt>
                <c:pt idx="141">
                  <c:v>0.49197030000000003</c:v>
                </c:pt>
                <c:pt idx="142">
                  <c:v>0.84023219999999998</c:v>
                </c:pt>
                <c:pt idx="143">
                  <c:v>1.1738980000000001</c:v>
                </c:pt>
                <c:pt idx="144">
                  <c:v>1.522445</c:v>
                </c:pt>
                <c:pt idx="145">
                  <c:v>1.2595460000000001</c:v>
                </c:pt>
                <c:pt idx="146">
                  <c:v>0.78287870000000004</c:v>
                </c:pt>
                <c:pt idx="147">
                  <c:v>0.82685339999999996</c:v>
                </c:pt>
                <c:pt idx="148">
                  <c:v>1.4971380000000001</c:v>
                </c:pt>
                <c:pt idx="149">
                  <c:v>0.87407650000000003</c:v>
                </c:pt>
                <c:pt idx="150">
                  <c:v>1.6149279999999999</c:v>
                </c:pt>
                <c:pt idx="151">
                  <c:v>1.0393939999999999</c:v>
                </c:pt>
                <c:pt idx="152">
                  <c:v>1.421144</c:v>
                </c:pt>
                <c:pt idx="153">
                  <c:v>1.381283</c:v>
                </c:pt>
                <c:pt idx="154">
                  <c:v>1.548576</c:v>
                </c:pt>
                <c:pt idx="155">
                  <c:v>1.526027</c:v>
                </c:pt>
                <c:pt idx="156">
                  <c:v>1.8380799999999999</c:v>
                </c:pt>
                <c:pt idx="157">
                  <c:v>1.7950159999999999</c:v>
                </c:pt>
                <c:pt idx="158">
                  <c:v>1.841048</c:v>
                </c:pt>
                <c:pt idx="159">
                  <c:v>1.9854290000000001</c:v>
                </c:pt>
                <c:pt idx="160">
                  <c:v>1.8433010000000001</c:v>
                </c:pt>
                <c:pt idx="161">
                  <c:v>1.988966</c:v>
                </c:pt>
                <c:pt idx="162">
                  <c:v>1.9242010000000001</c:v>
                </c:pt>
                <c:pt idx="163">
                  <c:v>1.867232</c:v>
                </c:pt>
                <c:pt idx="164">
                  <c:v>2.1334879999999998</c:v>
                </c:pt>
                <c:pt idx="165">
                  <c:v>2.2410009999999998</c:v>
                </c:pt>
                <c:pt idx="166">
                  <c:v>2.2366640000000002</c:v>
                </c:pt>
                <c:pt idx="167">
                  <c:v>2.1388389999999999</c:v>
                </c:pt>
                <c:pt idx="168">
                  <c:v>2.2157010000000001</c:v>
                </c:pt>
                <c:pt idx="169">
                  <c:v>2.1932740000000002</c:v>
                </c:pt>
                <c:pt idx="170">
                  <c:v>6.1936400000000003E-2</c:v>
                </c:pt>
                <c:pt idx="171">
                  <c:v>1.8500999999999999E-3</c:v>
                </c:pt>
                <c:pt idx="172">
                  <c:v>-8.7407200000000004E-2</c:v>
                </c:pt>
                <c:pt idx="173">
                  <c:v>-0.16061120000000001</c:v>
                </c:pt>
                <c:pt idx="174">
                  <c:v>-0.47260730000000001</c:v>
                </c:pt>
                <c:pt idx="175">
                  <c:v>-0.50359209999999999</c:v>
                </c:pt>
                <c:pt idx="176">
                  <c:v>-0.53983579999999998</c:v>
                </c:pt>
              </c:numCache>
            </c:numRef>
          </c:yVal>
          <c:smooth val="0"/>
          <c:extLst>
            <c:ext xmlns:c16="http://schemas.microsoft.com/office/drawing/2014/chart" uri="{C3380CC4-5D6E-409C-BE32-E72D297353CC}">
              <c16:uniqueId val="{00000000-86A4-4C85-AD40-070D7064FF6D}"/>
            </c:ext>
          </c:extLst>
        </c:ser>
        <c:dLbls>
          <c:showLegendKey val="0"/>
          <c:showVal val="0"/>
          <c:showCatName val="0"/>
          <c:showSerName val="0"/>
          <c:showPercent val="0"/>
          <c:showBubbleSize val="0"/>
        </c:dLbls>
        <c:axId val="601577407"/>
        <c:axId val="609394079"/>
      </c:scatterChart>
      <c:valAx>
        <c:axId val="601577407"/>
        <c:scaling>
          <c:orientation val="minMax"/>
          <c:max val="2.1"/>
          <c:min val="-2"/>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r>
                  <a:rPr lang="en-US"/>
                  <a:t>Control of corruption index, 1996</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title>
        <c:numFmt formatCode="0.0" sourceLinked="0"/>
        <c:majorTickMark val="in"/>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crossAx val="609394079"/>
        <c:crosses val="autoZero"/>
        <c:crossBetween val="midCat"/>
      </c:valAx>
      <c:valAx>
        <c:axId val="609394079"/>
        <c:scaling>
          <c:orientation val="minMax"/>
          <c:max val="2.1"/>
          <c:min val="-2"/>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r>
                  <a:rPr lang="en-US"/>
                  <a:t>Control of corruption index, 2017</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title>
        <c:numFmt formatCode="0.0" sourceLinked="0"/>
        <c:majorTickMark val="in"/>
        <c:minorTickMark val="none"/>
        <c:tickLblPos val="low"/>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crossAx val="601577407"/>
        <c:crosses val="autoZero"/>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a:defRPr>
      </a:pPr>
      <a:endParaRPr lang="en-US"/>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946286643747"/>
          <c:y val="4.2759961127308066E-2"/>
          <c:w val="0.82392573287493998"/>
          <c:h val="0.84264334305150645"/>
        </c:manualLayout>
      </c:layout>
      <c:scatterChart>
        <c:scatterStyle val="lineMarker"/>
        <c:varyColors val="0"/>
        <c:ser>
          <c:idx val="1"/>
          <c:order val="0"/>
          <c:tx>
            <c:strRef>
              <c:f>'Figure 2.1.'!$AA$2</c:f>
              <c:strCache>
                <c:ptCount val="1"/>
                <c:pt idx="0">
                  <c:v>wgi_cc</c:v>
                </c:pt>
              </c:strCache>
            </c:strRef>
          </c:tx>
          <c:spPr>
            <a:ln w="25400" cap="rnd">
              <a:noFill/>
              <a:round/>
            </a:ln>
            <a:effectLst/>
          </c:spPr>
          <c:marker>
            <c:symbol val="circle"/>
            <c:size val="5"/>
            <c:spPr>
              <a:solidFill>
                <a:schemeClr val="accent2"/>
              </a:solidFill>
              <a:ln w="9525">
                <a:solidFill>
                  <a:schemeClr val="accent2"/>
                </a:solidFill>
              </a:ln>
              <a:effectLst/>
            </c:spPr>
          </c:marker>
          <c:dLbls>
            <c:delete val="1"/>
          </c:dLbls>
          <c:xVal>
            <c:numRef>
              <c:f>'Figure 2.1.'!$Z$3:$Z$184</c:f>
              <c:numCache>
                <c:formatCode>#,##0</c:formatCode>
                <c:ptCount val="182"/>
                <c:pt idx="0">
                  <c:v>1803.9875</c:v>
                </c:pt>
                <c:pt idx="1">
                  <c:v>11803.431</c:v>
                </c:pt>
                <c:pt idx="2">
                  <c:v>13913.839</c:v>
                </c:pt>
                <c:pt idx="3">
                  <c:v>5819.4949999999999</c:v>
                </c:pt>
                <c:pt idx="4">
                  <c:v>21490.942999999999</c:v>
                </c:pt>
                <c:pt idx="5">
                  <c:v>18933.906999999999</c:v>
                </c:pt>
                <c:pt idx="6">
                  <c:v>8787.5799000000006</c:v>
                </c:pt>
                <c:pt idx="7">
                  <c:v>44648.71</c:v>
                </c:pt>
                <c:pt idx="8">
                  <c:v>45436.686000000002</c:v>
                </c:pt>
                <c:pt idx="9">
                  <c:v>15847.419</c:v>
                </c:pt>
                <c:pt idx="10">
                  <c:v>27717.847000000002</c:v>
                </c:pt>
                <c:pt idx="11">
                  <c:v>43290.705000000002</c:v>
                </c:pt>
                <c:pt idx="12">
                  <c:v>3523.9839000000002</c:v>
                </c:pt>
                <c:pt idx="13">
                  <c:v>16978.067999999999</c:v>
                </c:pt>
                <c:pt idx="14">
                  <c:v>17167.967000000001</c:v>
                </c:pt>
                <c:pt idx="15">
                  <c:v>42658.576000000001</c:v>
                </c:pt>
                <c:pt idx="16">
                  <c:v>7824.3625000000002</c:v>
                </c:pt>
                <c:pt idx="17">
                  <c:v>2064.2363</c:v>
                </c:pt>
                <c:pt idx="18">
                  <c:v>8708.5971000000009</c:v>
                </c:pt>
                <c:pt idx="19">
                  <c:v>6885.8285999999998</c:v>
                </c:pt>
                <c:pt idx="20">
                  <c:v>11713.895</c:v>
                </c:pt>
                <c:pt idx="21">
                  <c:v>15807.374</c:v>
                </c:pt>
                <c:pt idx="22">
                  <c:v>14103.451999999999</c:v>
                </c:pt>
                <c:pt idx="23">
                  <c:v>71809.251000000004</c:v>
                </c:pt>
                <c:pt idx="24">
                  <c:v>18563.307000000001</c:v>
                </c:pt>
                <c:pt idx="25">
                  <c:v>1703.1016</c:v>
                </c:pt>
                <c:pt idx="26">
                  <c:v>702.22531000000004</c:v>
                </c:pt>
                <c:pt idx="27">
                  <c:v>6222.5541999999996</c:v>
                </c:pt>
                <c:pt idx="28">
                  <c:v>3645.0695000000001</c:v>
                </c:pt>
                <c:pt idx="29">
                  <c:v>3364.9261000000001</c:v>
                </c:pt>
                <c:pt idx="30">
                  <c:v>44017.591</c:v>
                </c:pt>
                <c:pt idx="31">
                  <c:v>661.23996999999997</c:v>
                </c:pt>
                <c:pt idx="32">
                  <c:v>1768.1533999999999</c:v>
                </c:pt>
                <c:pt idx="33">
                  <c:v>22767.037</c:v>
                </c:pt>
                <c:pt idx="34">
                  <c:v>15308.712</c:v>
                </c:pt>
                <c:pt idx="35">
                  <c:v>13254.949000000001</c:v>
                </c:pt>
                <c:pt idx="36">
                  <c:v>1413.89</c:v>
                </c:pt>
                <c:pt idx="37">
                  <c:v>808.13320999999996</c:v>
                </c:pt>
                <c:pt idx="38">
                  <c:v>4881.4057000000003</c:v>
                </c:pt>
                <c:pt idx="39">
                  <c:v>15524.995000000001</c:v>
                </c:pt>
                <c:pt idx="40">
                  <c:v>22669.796999999999</c:v>
                </c:pt>
                <c:pt idx="41">
                  <c:v>32415.132000000001</c:v>
                </c:pt>
                <c:pt idx="42">
                  <c:v>32605.905999999999</c:v>
                </c:pt>
                <c:pt idx="43">
                  <c:v>3601.0059000000001</c:v>
                </c:pt>
                <c:pt idx="44">
                  <c:v>46682.514999999999</c:v>
                </c:pt>
                <c:pt idx="45">
                  <c:v>9673.3670000000002</c:v>
                </c:pt>
                <c:pt idx="46">
                  <c:v>14600.861000000001</c:v>
                </c:pt>
                <c:pt idx="47">
                  <c:v>10581.936</c:v>
                </c:pt>
                <c:pt idx="48">
                  <c:v>10550.206</c:v>
                </c:pt>
                <c:pt idx="49">
                  <c:v>7292.4578000000001</c:v>
                </c:pt>
                <c:pt idx="50">
                  <c:v>22604.873</c:v>
                </c:pt>
                <c:pt idx="51">
                  <c:v>29481.252</c:v>
                </c:pt>
                <c:pt idx="52">
                  <c:v>1729.9266</c:v>
                </c:pt>
                <c:pt idx="53">
                  <c:v>8702.9753000000001</c:v>
                </c:pt>
                <c:pt idx="54">
                  <c:v>40585.720999999998</c:v>
                </c:pt>
                <c:pt idx="55">
                  <c:v>38605.671000000002</c:v>
                </c:pt>
                <c:pt idx="56">
                  <c:v>16562.413</c:v>
                </c:pt>
                <c:pt idx="57">
                  <c:v>1561.7668000000001</c:v>
                </c:pt>
                <c:pt idx="58">
                  <c:v>9745.0789000000004</c:v>
                </c:pt>
                <c:pt idx="59">
                  <c:v>45229.245000000003</c:v>
                </c:pt>
                <c:pt idx="60">
                  <c:v>4227.6297999999997</c:v>
                </c:pt>
                <c:pt idx="61">
                  <c:v>24574.382000000001</c:v>
                </c:pt>
                <c:pt idx="62">
                  <c:v>13593.877</c:v>
                </c:pt>
                <c:pt idx="63">
                  <c:v>7423.8076000000001</c:v>
                </c:pt>
                <c:pt idx="64">
                  <c:v>2081.1302999999998</c:v>
                </c:pt>
                <c:pt idx="65">
                  <c:v>1548.6747</c:v>
                </c:pt>
                <c:pt idx="66">
                  <c:v>7435.0470999999998</c:v>
                </c:pt>
                <c:pt idx="67">
                  <c:v>1653.1724999999999</c:v>
                </c:pt>
                <c:pt idx="68">
                  <c:v>4541.7952999999998</c:v>
                </c:pt>
                <c:pt idx="69">
                  <c:v>56054.92</c:v>
                </c:pt>
                <c:pt idx="70">
                  <c:v>26777.561000000002</c:v>
                </c:pt>
                <c:pt idx="71">
                  <c:v>46482.957999999999</c:v>
                </c:pt>
                <c:pt idx="72">
                  <c:v>6426.6743999999999</c:v>
                </c:pt>
                <c:pt idx="73">
                  <c:v>11188.744000000001</c:v>
                </c:pt>
                <c:pt idx="74">
                  <c:v>19082.62</c:v>
                </c:pt>
                <c:pt idx="75">
                  <c:v>15663.986000000001</c:v>
                </c:pt>
                <c:pt idx="76">
                  <c:v>67335.293000000005</c:v>
                </c:pt>
                <c:pt idx="77">
                  <c:v>33132.32</c:v>
                </c:pt>
                <c:pt idx="78">
                  <c:v>35220.084000000003</c:v>
                </c:pt>
                <c:pt idx="79">
                  <c:v>8193.5705999999991</c:v>
                </c:pt>
                <c:pt idx="80">
                  <c:v>39002.222999999998</c:v>
                </c:pt>
                <c:pt idx="81">
                  <c:v>8337.4897000000001</c:v>
                </c:pt>
                <c:pt idx="82">
                  <c:v>24055.588</c:v>
                </c:pt>
                <c:pt idx="83">
                  <c:v>2993.0284000000001</c:v>
                </c:pt>
                <c:pt idx="84">
                  <c:v>1981.1319000000001</c:v>
                </c:pt>
                <c:pt idx="85">
                  <c:v>35938.374000000003</c:v>
                </c:pt>
                <c:pt idx="86">
                  <c:v>9795.8335999999999</c:v>
                </c:pt>
                <c:pt idx="87">
                  <c:v>65530.536999999997</c:v>
                </c:pt>
                <c:pt idx="88">
                  <c:v>3393.4735999999998</c:v>
                </c:pt>
                <c:pt idx="89">
                  <c:v>6397.3598000000002</c:v>
                </c:pt>
                <c:pt idx="90">
                  <c:v>25063.846000000001</c:v>
                </c:pt>
                <c:pt idx="91">
                  <c:v>13367.565000000001</c:v>
                </c:pt>
                <c:pt idx="92">
                  <c:v>2851.1527999999998</c:v>
                </c:pt>
                <c:pt idx="93">
                  <c:v>752.78783999999996</c:v>
                </c:pt>
                <c:pt idx="94">
                  <c:v>17881.508999999998</c:v>
                </c:pt>
                <c:pt idx="95">
                  <c:v>29524.264999999999</c:v>
                </c:pt>
                <c:pt idx="96">
                  <c:v>94277.964999999997</c:v>
                </c:pt>
                <c:pt idx="97">
                  <c:v>104861.85</c:v>
                </c:pt>
                <c:pt idx="98">
                  <c:v>13111.214</c:v>
                </c:pt>
                <c:pt idx="99">
                  <c:v>1416.4395</c:v>
                </c:pt>
                <c:pt idx="100">
                  <c:v>1095.0420999999999</c:v>
                </c:pt>
                <c:pt idx="101">
                  <c:v>26808.164000000001</c:v>
                </c:pt>
                <c:pt idx="102">
                  <c:v>15183.616</c:v>
                </c:pt>
                <c:pt idx="103">
                  <c:v>2014.3059000000001</c:v>
                </c:pt>
                <c:pt idx="104">
                  <c:v>36513.322999999997</c:v>
                </c:pt>
                <c:pt idx="105">
                  <c:v>3819.2021</c:v>
                </c:pt>
                <c:pt idx="106">
                  <c:v>3597.6325000000002</c:v>
                </c:pt>
                <c:pt idx="107">
                  <c:v>20292.744999999999</c:v>
                </c:pt>
                <c:pt idx="108">
                  <c:v>17336.469000000001</c:v>
                </c:pt>
                <c:pt idx="109">
                  <c:v>3299.4639000000002</c:v>
                </c:pt>
                <c:pt idx="110">
                  <c:v>5189.9717000000001</c:v>
                </c:pt>
                <c:pt idx="111">
                  <c:v>11840.846</c:v>
                </c:pt>
                <c:pt idx="112">
                  <c:v>16409.288</c:v>
                </c:pt>
                <c:pt idx="113">
                  <c:v>7485.0129999999999</c:v>
                </c:pt>
                <c:pt idx="114">
                  <c:v>1136.1025999999999</c:v>
                </c:pt>
                <c:pt idx="115">
                  <c:v>5591.5968999999996</c:v>
                </c:pt>
                <c:pt idx="116">
                  <c:v>9541.8083000000006</c:v>
                </c:pt>
                <c:pt idx="117">
                  <c:v>2442.8038999999999</c:v>
                </c:pt>
                <c:pt idx="118">
                  <c:v>48472.544999999998</c:v>
                </c:pt>
                <c:pt idx="119">
                  <c:v>36085.843000000001</c:v>
                </c:pt>
                <c:pt idx="120">
                  <c:v>5321.4435000000003</c:v>
                </c:pt>
                <c:pt idx="121">
                  <c:v>926.00013999999999</c:v>
                </c:pt>
                <c:pt idx="122">
                  <c:v>5338.4540999999999</c:v>
                </c:pt>
                <c:pt idx="123">
                  <c:v>64800.057000000001</c:v>
                </c:pt>
                <c:pt idx="124">
                  <c:v>37960.709000000003</c:v>
                </c:pt>
                <c:pt idx="125">
                  <c:v>5034.7078000000001</c:v>
                </c:pt>
                <c:pt idx="126">
                  <c:v>13240.405000000001</c:v>
                </c:pt>
                <c:pt idx="127">
                  <c:v>22267.037</c:v>
                </c:pt>
                <c:pt idx="128">
                  <c:v>3823.1938</c:v>
                </c:pt>
                <c:pt idx="129">
                  <c:v>8827.0100999999995</c:v>
                </c:pt>
                <c:pt idx="130">
                  <c:v>12236.706</c:v>
                </c:pt>
                <c:pt idx="131">
                  <c:v>7599.1881000000003</c:v>
                </c:pt>
                <c:pt idx="132">
                  <c:v>27216.445</c:v>
                </c:pt>
                <c:pt idx="133">
                  <c:v>27936.896000000001</c:v>
                </c:pt>
                <c:pt idx="134">
                  <c:v>116935.6</c:v>
                </c:pt>
                <c:pt idx="135">
                  <c:v>23313.199000000001</c:v>
                </c:pt>
                <c:pt idx="136">
                  <c:v>24765.954000000002</c:v>
                </c:pt>
                <c:pt idx="137">
                  <c:v>1854.2108000000001</c:v>
                </c:pt>
                <c:pt idx="138">
                  <c:v>6021.5573999999997</c:v>
                </c:pt>
                <c:pt idx="139">
                  <c:v>49045.411</c:v>
                </c:pt>
                <c:pt idx="140">
                  <c:v>2470.5796</c:v>
                </c:pt>
                <c:pt idx="141">
                  <c:v>14048.880999999999</c:v>
                </c:pt>
                <c:pt idx="142">
                  <c:v>26382.287</c:v>
                </c:pt>
                <c:pt idx="143">
                  <c:v>1390.3003000000001</c:v>
                </c:pt>
                <c:pt idx="144">
                  <c:v>85535.383000000002</c:v>
                </c:pt>
                <c:pt idx="145">
                  <c:v>30155.151999999998</c:v>
                </c:pt>
                <c:pt idx="146">
                  <c:v>31400.84</c:v>
                </c:pt>
                <c:pt idx="147">
                  <c:v>2205.9232000000002</c:v>
                </c:pt>
                <c:pt idx="148">
                  <c:v>12294.876</c:v>
                </c:pt>
                <c:pt idx="149">
                  <c:v>34272.36</c:v>
                </c:pt>
                <c:pt idx="150">
                  <c:v>11669.076999999999</c:v>
                </c:pt>
                <c:pt idx="151">
                  <c:v>24654.384999999998</c:v>
                </c:pt>
                <c:pt idx="152">
                  <c:v>12951.839</c:v>
                </c:pt>
                <c:pt idx="153">
                  <c:v>10727.146000000001</c:v>
                </c:pt>
                <c:pt idx="154">
                  <c:v>4466.5068000000001</c:v>
                </c:pt>
                <c:pt idx="155">
                  <c:v>13767.119000000001</c:v>
                </c:pt>
                <c:pt idx="156">
                  <c:v>46949.283000000003</c:v>
                </c:pt>
                <c:pt idx="157">
                  <c:v>57410.165999999997</c:v>
                </c:pt>
                <c:pt idx="158">
                  <c:v>3052.7136999999998</c:v>
                </c:pt>
                <c:pt idx="159">
                  <c:v>2896.9128999999998</c:v>
                </c:pt>
                <c:pt idx="160">
                  <c:v>2683.3040000000001</c:v>
                </c:pt>
                <c:pt idx="161">
                  <c:v>16277.671</c:v>
                </c:pt>
                <c:pt idx="162">
                  <c:v>6570.1016</c:v>
                </c:pt>
                <c:pt idx="163">
                  <c:v>1429.8134</c:v>
                </c:pt>
                <c:pt idx="164">
                  <c:v>5425.6206000000002</c:v>
                </c:pt>
                <c:pt idx="165">
                  <c:v>28763.071</c:v>
                </c:pt>
                <c:pt idx="166">
                  <c:v>10849.297</c:v>
                </c:pt>
                <c:pt idx="167">
                  <c:v>25129.341</c:v>
                </c:pt>
                <c:pt idx="168">
                  <c:v>16389.023000000001</c:v>
                </c:pt>
                <c:pt idx="169">
                  <c:v>3575.1037999999999</c:v>
                </c:pt>
                <c:pt idx="170">
                  <c:v>1697.7065</c:v>
                </c:pt>
                <c:pt idx="171">
                  <c:v>7894.3928999999998</c:v>
                </c:pt>
                <c:pt idx="172">
                  <c:v>67293.482999999993</c:v>
                </c:pt>
                <c:pt idx="173">
                  <c:v>39753.243999999999</c:v>
                </c:pt>
                <c:pt idx="174">
                  <c:v>54225.446000000004</c:v>
                </c:pt>
                <c:pt idx="175">
                  <c:v>20551.409</c:v>
                </c:pt>
                <c:pt idx="176">
                  <c:v>6253.1039000000001</c:v>
                </c:pt>
                <c:pt idx="177">
                  <c:v>2921.9087</c:v>
                </c:pt>
                <c:pt idx="178">
                  <c:v>6171.8842000000004</c:v>
                </c:pt>
                <c:pt idx="179">
                  <c:v>4449.8982999999998</c:v>
                </c:pt>
                <c:pt idx="180">
                  <c:v>3689.2507999999998</c:v>
                </c:pt>
                <c:pt idx="181">
                  <c:v>1899.7750000000001</c:v>
                </c:pt>
              </c:numCache>
            </c:numRef>
          </c:xVal>
          <c:yVal>
            <c:numRef>
              <c:f>'Figure 2.1.'!$AA$3:$AA$184</c:f>
              <c:numCache>
                <c:formatCode>General</c:formatCode>
                <c:ptCount val="182"/>
                <c:pt idx="0">
                  <c:v>-1.5167759999999999</c:v>
                </c:pt>
                <c:pt idx="1">
                  <c:v>-0.41794199999999998</c:v>
                </c:pt>
                <c:pt idx="2">
                  <c:v>-0.61006099999999996</c:v>
                </c:pt>
                <c:pt idx="3">
                  <c:v>-1.4119409999999999</c:v>
                </c:pt>
                <c:pt idx="4">
                  <c:v>0.2423304</c:v>
                </c:pt>
                <c:pt idx="5">
                  <c:v>-0.25560840000000001</c:v>
                </c:pt>
                <c:pt idx="6">
                  <c:v>-0.56006339999999999</c:v>
                </c:pt>
                <c:pt idx="7">
                  <c:v>1.7950159999999999</c:v>
                </c:pt>
                <c:pt idx="8">
                  <c:v>1.526027</c:v>
                </c:pt>
                <c:pt idx="9">
                  <c:v>-0.88489430000000002</c:v>
                </c:pt>
                <c:pt idx="10">
                  <c:v>1.1738980000000001</c:v>
                </c:pt>
                <c:pt idx="11">
                  <c:v>-0.14064270000000001</c:v>
                </c:pt>
                <c:pt idx="12">
                  <c:v>-0.8312891</c:v>
                </c:pt>
                <c:pt idx="13">
                  <c:v>1.421144</c:v>
                </c:pt>
                <c:pt idx="14">
                  <c:v>-0.25723980000000002</c:v>
                </c:pt>
                <c:pt idx="15">
                  <c:v>1.4971380000000001</c:v>
                </c:pt>
                <c:pt idx="16">
                  <c:v>-0.27163929999999997</c:v>
                </c:pt>
                <c:pt idx="17">
                  <c:v>-0.54720749999999996</c:v>
                </c:pt>
                <c:pt idx="18">
                  <c:v>1.5683009999999999</c:v>
                </c:pt>
                <c:pt idx="19">
                  <c:v>-0.65689370000000002</c:v>
                </c:pt>
                <c:pt idx="20">
                  <c:v>-0.51506339999999995</c:v>
                </c:pt>
                <c:pt idx="21">
                  <c:v>0.79882319999999996</c:v>
                </c:pt>
                <c:pt idx="22">
                  <c:v>-0.53168539999999997</c:v>
                </c:pt>
                <c:pt idx="23">
                  <c:v>0.71279749999999997</c:v>
                </c:pt>
                <c:pt idx="24">
                  <c:v>-0.16079170000000001</c:v>
                </c:pt>
                <c:pt idx="25">
                  <c:v>-0.1102404</c:v>
                </c:pt>
                <c:pt idx="26">
                  <c:v>-1.2833509999999999</c:v>
                </c:pt>
                <c:pt idx="27">
                  <c:v>0.84023219999999998</c:v>
                </c:pt>
                <c:pt idx="28">
                  <c:v>-1.290856</c:v>
                </c:pt>
                <c:pt idx="29">
                  <c:v>-1.184609</c:v>
                </c:pt>
                <c:pt idx="30">
                  <c:v>1.9242010000000001</c:v>
                </c:pt>
                <c:pt idx="31">
                  <c:v>-1.172709</c:v>
                </c:pt>
                <c:pt idx="32">
                  <c:v>-1.4318059999999999</c:v>
                </c:pt>
                <c:pt idx="33">
                  <c:v>1.0393939999999999</c:v>
                </c:pt>
                <c:pt idx="34">
                  <c:v>-0.26959620000000001</c:v>
                </c:pt>
                <c:pt idx="35">
                  <c:v>-0.36966260000000001</c:v>
                </c:pt>
                <c:pt idx="36">
                  <c:v>-0.6845407</c:v>
                </c:pt>
                <c:pt idx="37">
                  <c:v>-1.4175720000000001</c:v>
                </c:pt>
                <c:pt idx="38">
                  <c:v>-1.3300780000000001</c:v>
                </c:pt>
                <c:pt idx="39">
                  <c:v>0.46684720000000002</c:v>
                </c:pt>
                <c:pt idx="40">
                  <c:v>0.18695819999999999</c:v>
                </c:pt>
                <c:pt idx="41">
                  <c:v>0.78287870000000004</c:v>
                </c:pt>
                <c:pt idx="42">
                  <c:v>0.56786570000000003</c:v>
                </c:pt>
                <c:pt idx="43">
                  <c:v>-0.52174949999999998</c:v>
                </c:pt>
                <c:pt idx="44">
                  <c:v>2.1932740000000002</c:v>
                </c:pt>
                <c:pt idx="45">
                  <c:v>0.65170050000000002</c:v>
                </c:pt>
                <c:pt idx="46">
                  <c:v>-0.73848829999999999</c:v>
                </c:pt>
                <c:pt idx="47">
                  <c:v>-0.59921849999999999</c:v>
                </c:pt>
                <c:pt idx="48">
                  <c:v>-0.54055920000000002</c:v>
                </c:pt>
                <c:pt idx="49">
                  <c:v>-0.50632509999999997</c:v>
                </c:pt>
                <c:pt idx="50">
                  <c:v>-1.8257399999999999</c:v>
                </c:pt>
                <c:pt idx="51">
                  <c:v>1.2424789999999999</c:v>
                </c:pt>
                <c:pt idx="52">
                  <c:v>-0.55708690000000005</c:v>
                </c:pt>
                <c:pt idx="53">
                  <c:v>0.35927409999999999</c:v>
                </c:pt>
                <c:pt idx="54">
                  <c:v>2.2157010000000001</c:v>
                </c:pt>
                <c:pt idx="55">
                  <c:v>1.2595460000000001</c:v>
                </c:pt>
                <c:pt idx="56">
                  <c:v>-0.80814810000000004</c:v>
                </c:pt>
                <c:pt idx="57">
                  <c:v>-0.66456760000000004</c:v>
                </c:pt>
                <c:pt idx="58">
                  <c:v>0.74468400000000001</c:v>
                </c:pt>
                <c:pt idx="59">
                  <c:v>1.841048</c:v>
                </c:pt>
                <c:pt idx="60">
                  <c:v>-0.22541839999999999</c:v>
                </c:pt>
                <c:pt idx="61">
                  <c:v>-0.1380295</c:v>
                </c:pt>
                <c:pt idx="62">
                  <c:v>0.4755489</c:v>
                </c:pt>
                <c:pt idx="63">
                  <c:v>-0.73944160000000003</c:v>
                </c:pt>
                <c:pt idx="64">
                  <c:v>-1.0057370000000001</c:v>
                </c:pt>
                <c:pt idx="65">
                  <c:v>-1.5622510000000001</c:v>
                </c:pt>
                <c:pt idx="66">
                  <c:v>-0.50772859999999997</c:v>
                </c:pt>
                <c:pt idx="67">
                  <c:v>-1.2376879999999999</c:v>
                </c:pt>
                <c:pt idx="68">
                  <c:v>-0.7172771</c:v>
                </c:pt>
                <c:pt idx="69">
                  <c:v>1.6149279999999999</c:v>
                </c:pt>
                <c:pt idx="70">
                  <c:v>8.9566699999999999E-2</c:v>
                </c:pt>
                <c:pt idx="71">
                  <c:v>1.8380799999999999</c:v>
                </c:pt>
                <c:pt idx="72">
                  <c:v>-0.23947289999999999</c:v>
                </c:pt>
                <c:pt idx="73">
                  <c:v>-0.25237159999999997</c:v>
                </c:pt>
                <c:pt idx="74">
                  <c:v>-0.81125449999999999</c:v>
                </c:pt>
                <c:pt idx="75">
                  <c:v>-1.3715930000000001</c:v>
                </c:pt>
                <c:pt idx="76">
                  <c:v>1.548576</c:v>
                </c:pt>
                <c:pt idx="77">
                  <c:v>0.82685339999999996</c:v>
                </c:pt>
                <c:pt idx="78">
                  <c:v>0.188857</c:v>
                </c:pt>
                <c:pt idx="79">
                  <c:v>-0.1721858</c:v>
                </c:pt>
                <c:pt idx="80">
                  <c:v>1.522445</c:v>
                </c:pt>
                <c:pt idx="81">
                  <c:v>0.26001220000000003</c:v>
                </c:pt>
                <c:pt idx="82">
                  <c:v>-0.82054899999999997</c:v>
                </c:pt>
                <c:pt idx="83">
                  <c:v>-0.95578940000000001</c:v>
                </c:pt>
                <c:pt idx="84">
                  <c:v>0.39027859999999998</c:v>
                </c:pt>
                <c:pt idx="85">
                  <c:v>0.48103420000000002</c:v>
                </c:pt>
                <c:pt idx="86">
                  <c:v>-0.50359209999999999</c:v>
                </c:pt>
                <c:pt idx="87">
                  <c:v>-0.33115240000000001</c:v>
                </c:pt>
                <c:pt idx="88">
                  <c:v>-1.0535399999999999</c:v>
                </c:pt>
                <c:pt idx="89">
                  <c:v>-0.93547060000000004</c:v>
                </c:pt>
                <c:pt idx="90">
                  <c:v>0.53601929999999998</c:v>
                </c:pt>
                <c:pt idx="91">
                  <c:v>-0.99970809999999999</c:v>
                </c:pt>
                <c:pt idx="92">
                  <c:v>-2.57206E-2</c:v>
                </c:pt>
                <c:pt idx="93">
                  <c:v>-0.6879092</c:v>
                </c:pt>
                <c:pt idx="94">
                  <c:v>-1.590927</c:v>
                </c:pt>
                <c:pt idx="95">
                  <c:v>0.553921</c:v>
                </c:pt>
                <c:pt idx="96">
                  <c:v>1.9854290000000001</c:v>
                </c:pt>
                <c:pt idx="97">
                  <c:v>0.64217999999999997</c:v>
                </c:pt>
                <c:pt idx="98">
                  <c:v>-0.30687829999999999</c:v>
                </c:pt>
                <c:pt idx="99">
                  <c:v>-1.0495650000000001</c:v>
                </c:pt>
                <c:pt idx="100">
                  <c:v>-0.65359290000000003</c:v>
                </c:pt>
                <c:pt idx="101">
                  <c:v>2.6030500000000002E-2</c:v>
                </c:pt>
                <c:pt idx="102">
                  <c:v>-0.78715869999999999</c:v>
                </c:pt>
                <c:pt idx="103">
                  <c:v>-0.6349823</c:v>
                </c:pt>
                <c:pt idx="104">
                  <c:v>0.73981019999999997</c:v>
                </c:pt>
                <c:pt idx="105">
                  <c:v>1.8500999999999999E-3</c:v>
                </c:pt>
                <c:pt idx="106">
                  <c:v>-0.75088650000000001</c:v>
                </c:pt>
                <c:pt idx="107">
                  <c:v>0.20057120000000001</c:v>
                </c:pt>
                <c:pt idx="108">
                  <c:v>-0.92752769999999995</c:v>
                </c:pt>
                <c:pt idx="109">
                  <c:v>0.74941020000000003</c:v>
                </c:pt>
                <c:pt idx="110">
                  <c:v>-0.79819090000000004</c:v>
                </c:pt>
                <c:pt idx="111">
                  <c:v>-0.45133329999999999</c:v>
                </c:pt>
                <c:pt idx="112">
                  <c:v>-8.7407200000000004E-2</c:v>
                </c:pt>
                <c:pt idx="113">
                  <c:v>-0.13240779999999999</c:v>
                </c:pt>
                <c:pt idx="114">
                  <c:v>-0.85576640000000004</c:v>
                </c:pt>
                <c:pt idx="115">
                  <c:v>-0.56486919999999996</c:v>
                </c:pt>
                <c:pt idx="116">
                  <c:v>0.32477719999999999</c:v>
                </c:pt>
                <c:pt idx="117">
                  <c:v>-0.74914139999999996</c:v>
                </c:pt>
                <c:pt idx="118">
                  <c:v>1.867232</c:v>
                </c:pt>
                <c:pt idx="119">
                  <c:v>2.2410009999999998</c:v>
                </c:pt>
                <c:pt idx="120">
                  <c:v>-0.87177439999999995</c:v>
                </c:pt>
                <c:pt idx="121">
                  <c:v>-0.64736740000000004</c:v>
                </c:pt>
                <c:pt idx="122">
                  <c:v>-1.0677540000000001</c:v>
                </c:pt>
                <c:pt idx="123">
                  <c:v>2.2366640000000002</c:v>
                </c:pt>
                <c:pt idx="124">
                  <c:v>0.24786440000000001</c:v>
                </c:pt>
                <c:pt idx="125">
                  <c:v>-0.77785159999999998</c:v>
                </c:pt>
                <c:pt idx="126">
                  <c:v>-0.47260730000000001</c:v>
                </c:pt>
                <c:pt idx="127">
                  <c:v>-0.53937539999999995</c:v>
                </c:pt>
                <c:pt idx="128">
                  <c:v>-0.89854489999999998</c:v>
                </c:pt>
                <c:pt idx="129">
                  <c:v>-0.72477970000000003</c:v>
                </c:pt>
                <c:pt idx="130">
                  <c:v>-0.49588199999999999</c:v>
                </c:pt>
                <c:pt idx="131">
                  <c:v>-0.47519250000000002</c:v>
                </c:pt>
                <c:pt idx="132">
                  <c:v>0.72514500000000004</c:v>
                </c:pt>
                <c:pt idx="133">
                  <c:v>0.87407650000000003</c:v>
                </c:pt>
                <c:pt idx="134">
                  <c:v>0.73404950000000002</c:v>
                </c:pt>
                <c:pt idx="135">
                  <c:v>-3.11805E-2</c:v>
                </c:pt>
                <c:pt idx="136">
                  <c:v>-0.89193849999999997</c:v>
                </c:pt>
                <c:pt idx="137">
                  <c:v>0.63320650000000001</c:v>
                </c:pt>
                <c:pt idx="138">
                  <c:v>0.65962799999999999</c:v>
                </c:pt>
                <c:pt idx="139">
                  <c:v>0.36404880000000001</c:v>
                </c:pt>
                <c:pt idx="140">
                  <c:v>-8.6035299999999995E-2</c:v>
                </c:pt>
                <c:pt idx="141">
                  <c:v>-0.37475360000000002</c:v>
                </c:pt>
                <c:pt idx="142">
                  <c:v>0.68124229999999997</c:v>
                </c:pt>
                <c:pt idx="143">
                  <c:v>-0.5893176</c:v>
                </c:pt>
                <c:pt idx="144">
                  <c:v>2.1334879999999998</c:v>
                </c:pt>
                <c:pt idx="145">
                  <c:v>0.22402059999999999</c:v>
                </c:pt>
                <c:pt idx="146">
                  <c:v>0.81394350000000004</c:v>
                </c:pt>
                <c:pt idx="147">
                  <c:v>0.111802</c:v>
                </c:pt>
                <c:pt idx="148">
                  <c:v>-8.1381000000000005E-3</c:v>
                </c:pt>
                <c:pt idx="149">
                  <c:v>0.49197030000000003</c:v>
                </c:pt>
                <c:pt idx="150">
                  <c:v>-0.45148240000000001</c:v>
                </c:pt>
                <c:pt idx="151">
                  <c:v>0.50772419999999996</c:v>
                </c:pt>
                <c:pt idx="152">
                  <c:v>0.5870592</c:v>
                </c:pt>
                <c:pt idx="153">
                  <c:v>0.72435799999999995</c:v>
                </c:pt>
                <c:pt idx="154">
                  <c:v>-1.544762</c:v>
                </c:pt>
                <c:pt idx="155">
                  <c:v>-0.17401050000000001</c:v>
                </c:pt>
                <c:pt idx="156">
                  <c:v>2.1388389999999999</c:v>
                </c:pt>
                <c:pt idx="157">
                  <c:v>1.988966</c:v>
                </c:pt>
                <c:pt idx="158">
                  <c:v>0.1417677</c:v>
                </c:pt>
                <c:pt idx="159">
                  <c:v>-1.3305180000000001</c:v>
                </c:pt>
                <c:pt idx="160">
                  <c:v>-0.47606710000000002</c:v>
                </c:pt>
                <c:pt idx="161">
                  <c:v>-0.38552069999999999</c:v>
                </c:pt>
                <c:pt idx="162">
                  <c:v>-0.53983579999999998</c:v>
                </c:pt>
                <c:pt idx="163">
                  <c:v>-0.7052022</c:v>
                </c:pt>
                <c:pt idx="164">
                  <c:v>-0.16061120000000001</c:v>
                </c:pt>
                <c:pt idx="165">
                  <c:v>-0.36418600000000001</c:v>
                </c:pt>
                <c:pt idx="166">
                  <c:v>-0.1065715</c:v>
                </c:pt>
                <c:pt idx="167">
                  <c:v>-0.19291469999999999</c:v>
                </c:pt>
                <c:pt idx="168">
                  <c:v>-1.481765</c:v>
                </c:pt>
                <c:pt idx="169">
                  <c:v>6.1936400000000003E-2</c:v>
                </c:pt>
                <c:pt idx="170">
                  <c:v>-1.0382169999999999</c:v>
                </c:pt>
                <c:pt idx="171">
                  <c:v>-0.78351380000000004</c:v>
                </c:pt>
                <c:pt idx="172">
                  <c:v>1.1336900000000001</c:v>
                </c:pt>
                <c:pt idx="173">
                  <c:v>1.8433010000000001</c:v>
                </c:pt>
                <c:pt idx="174">
                  <c:v>1.381283</c:v>
                </c:pt>
                <c:pt idx="175">
                  <c:v>1.292767</c:v>
                </c:pt>
                <c:pt idx="176">
                  <c:v>-1.1587860000000001</c:v>
                </c:pt>
                <c:pt idx="177">
                  <c:v>6.0723000000000001E-3</c:v>
                </c:pt>
                <c:pt idx="178">
                  <c:v>-0.58273819999999998</c:v>
                </c:pt>
                <c:pt idx="179">
                  <c:v>-2.7749099999999999E-2</c:v>
                </c:pt>
                <c:pt idx="180">
                  <c:v>-0.53855220000000004</c:v>
                </c:pt>
                <c:pt idx="181">
                  <c:v>-1.270367</c:v>
                </c:pt>
              </c:numCache>
            </c:numRef>
          </c:yVal>
          <c:smooth val="0"/>
          <c:extLst>
            <c:ext xmlns:c16="http://schemas.microsoft.com/office/drawing/2014/chart" uri="{C3380CC4-5D6E-409C-BE32-E72D297353CC}">
              <c16:uniqueId val="{00000000-FDB1-405C-861C-164B7381A6FE}"/>
            </c:ext>
          </c:extLst>
        </c:ser>
        <c:ser>
          <c:idx val="0"/>
          <c:order val="1"/>
          <c:tx>
            <c:strRef>
              <c:f>'Figure 2.1.'!$AA$2</c:f>
              <c:strCache>
                <c:ptCount val="1"/>
                <c:pt idx="0">
                  <c:v>wgi_cc</c:v>
                </c:pt>
              </c:strCache>
            </c:strRef>
          </c:tx>
          <c:spPr>
            <a:ln w="25400" cap="rnd">
              <a:noFill/>
              <a:round/>
            </a:ln>
            <a:effectLst/>
          </c:spPr>
          <c:marker>
            <c:symbol val="circle"/>
            <c:size val="5"/>
            <c:spPr>
              <a:solidFill>
                <a:srgbClr val="002060"/>
              </a:solidFill>
              <a:ln w="9525">
                <a:solidFill>
                  <a:srgbClr val="002060"/>
                </a:solidFill>
              </a:ln>
              <a:effectLst/>
            </c:spPr>
          </c:marker>
          <c:dLbls>
            <c:delete val="1"/>
          </c:dLbls>
          <c:trendline>
            <c:spPr>
              <a:ln w="19050" cap="rnd">
                <a:solidFill>
                  <a:schemeClr val="tx1"/>
                </a:solidFill>
                <a:prstDash val="solid"/>
              </a:ln>
              <a:effectLst/>
            </c:spPr>
            <c:trendlineType val="linear"/>
            <c:dispRSqr val="0"/>
            <c:dispEq val="0"/>
          </c:trendline>
          <c:xVal>
            <c:numRef>
              <c:f>'Figure 2.1.'!$AB$3:$AB$184</c:f>
              <c:numCache>
                <c:formatCode>General</c:formatCode>
                <c:ptCount val="182"/>
                <c:pt idx="0">
                  <c:v>7.4977547715519997</c:v>
                </c:pt>
                <c:pt idx="1">
                  <c:v>9.3761455309023347</c:v>
                </c:pt>
                <c:pt idx="2">
                  <c:v>9.540639235337153</c:v>
                </c:pt>
                <c:pt idx="3">
                  <c:v>8.6689687672013207</c:v>
                </c:pt>
                <c:pt idx="4">
                  <c:v>9.975386869548645</c:v>
                </c:pt>
                <c:pt idx="5">
                  <c:v>9.8487096148778939</c:v>
                </c:pt>
                <c:pt idx="6">
                  <c:v>9.0810946285384659</c:v>
                </c:pt>
                <c:pt idx="7">
                  <c:v>10.706580694509901</c:v>
                </c:pt>
                <c:pt idx="8">
                  <c:v>10.724075119397385</c:v>
                </c:pt>
                <c:pt idx="9">
                  <c:v>9.6707619269289786</c:v>
                </c:pt>
                <c:pt idx="10">
                  <c:v>10.229831780734735</c:v>
                </c:pt>
                <c:pt idx="11">
                  <c:v>10.675693225819705</c:v>
                </c:pt>
                <c:pt idx="12">
                  <c:v>8.1673474183736694</c:v>
                </c:pt>
                <c:pt idx="13">
                  <c:v>9.7396776724730714</c:v>
                </c:pt>
                <c:pt idx="14">
                  <c:v>9.7508005426878306</c:v>
                </c:pt>
                <c:pt idx="15">
                  <c:v>10.660983611252551</c:v>
                </c:pt>
                <c:pt idx="16">
                  <c:v>8.96499754244096</c:v>
                </c:pt>
                <c:pt idx="17">
                  <c:v>7.6325156064824906</c:v>
                </c:pt>
                <c:pt idx="18">
                  <c:v>9.0720659891355151</c:v>
                </c:pt>
                <c:pt idx="19">
                  <c:v>8.8372207525053241</c:v>
                </c:pt>
                <c:pt idx="20">
                  <c:v>9.3685310229762955</c:v>
                </c:pt>
                <c:pt idx="21">
                  <c:v>9.6682318190011109</c:v>
                </c:pt>
                <c:pt idx="22">
                  <c:v>9.5541748690971104</c:v>
                </c:pt>
                <c:pt idx="23">
                  <c:v>11.181768590747781</c:v>
                </c:pt>
                <c:pt idx="24">
                  <c:v>9.8289421693475312</c:v>
                </c:pt>
                <c:pt idx="25">
                  <c:v>7.4402063383076804</c:v>
                </c:pt>
                <c:pt idx="26">
                  <c:v>6.5542543069469152</c:v>
                </c:pt>
                <c:pt idx="27">
                  <c:v>8.7359357445292449</c:v>
                </c:pt>
                <c:pt idx="28">
                  <c:v>8.2011307114763454</c:v>
                </c:pt>
                <c:pt idx="29">
                  <c:v>8.1211612804706608</c:v>
                </c:pt>
                <c:pt idx="30">
                  <c:v>10.692344628458034</c:v>
                </c:pt>
                <c:pt idx="31">
                  <c:v>6.494116814815504</c:v>
                </c:pt>
                <c:pt idx="32">
                  <c:v>7.4776910041396318</c:v>
                </c:pt>
                <c:pt idx="33">
                  <c:v>10.033069023229924</c:v>
                </c:pt>
                <c:pt idx="34">
                  <c:v>9.6361773570918672</c:v>
                </c:pt>
                <c:pt idx="35">
                  <c:v>9.4921262711110472</c:v>
                </c:pt>
                <c:pt idx="36">
                  <c:v>7.2541000499368122</c:v>
                </c:pt>
                <c:pt idx="37">
                  <c:v>6.6947269087939283</c:v>
                </c:pt>
                <c:pt idx="38">
                  <c:v>8.493188510646501</c:v>
                </c:pt>
                <c:pt idx="39">
                  <c:v>9.6502065847404364</c:v>
                </c:pt>
                <c:pt idx="40">
                  <c:v>10.028788788895977</c:v>
                </c:pt>
                <c:pt idx="41">
                  <c:v>10.386380629789606</c:v>
                </c:pt>
                <c:pt idx="42">
                  <c:v>10.392248716590457</c:v>
                </c:pt>
                <c:pt idx="43">
                  <c:v>8.1889685020813019</c:v>
                </c:pt>
                <c:pt idx="44">
                  <c:v>10.751124962412735</c:v>
                </c:pt>
                <c:pt idx="45">
                  <c:v>9.1771317181223857</c:v>
                </c:pt>
                <c:pt idx="46">
                  <c:v>9.5888357785603517</c:v>
                </c:pt>
                <c:pt idx="47">
                  <c:v>9.2669036754397389</c:v>
                </c:pt>
                <c:pt idx="48">
                  <c:v>9.263900664779932</c:v>
                </c:pt>
                <c:pt idx="49">
                  <c:v>8.8945959149579057</c:v>
                </c:pt>
                <c:pt idx="50">
                  <c:v>10.025920781486867</c:v>
                </c:pt>
                <c:pt idx="51">
                  <c:v>10.291509814872299</c:v>
                </c:pt>
                <c:pt idx="52">
                  <c:v>7.4558342588460773</c:v>
                </c:pt>
                <c:pt idx="53">
                  <c:v>9.0714202346836821</c:v>
                </c:pt>
                <c:pt idx="54">
                  <c:v>10.611171584221658</c:v>
                </c:pt>
                <c:pt idx="55">
                  <c:v>10.561154461760108</c:v>
                </c:pt>
                <c:pt idx="56">
                  <c:v>9.7148911298845935</c:v>
                </c:pt>
                <c:pt idx="57">
                  <c:v>7.3535730234792602</c:v>
                </c:pt>
                <c:pt idx="58">
                  <c:v>9.1845177083686078</c:v>
                </c:pt>
                <c:pt idx="59">
                  <c:v>10.719499169871812</c:v>
                </c:pt>
                <c:pt idx="60">
                  <c:v>8.3493967840269914</c:v>
                </c:pt>
                <c:pt idx="61">
                  <c:v>10.109459797191533</c:v>
                </c:pt>
                <c:pt idx="62">
                  <c:v>9.5173747497561898</c:v>
                </c:pt>
                <c:pt idx="63">
                  <c:v>8.9124473581819359</c:v>
                </c:pt>
                <c:pt idx="64">
                  <c:v>7.6406664385612748</c:v>
                </c:pt>
                <c:pt idx="65">
                  <c:v>7.3451548119066477</c:v>
                </c:pt>
                <c:pt idx="66">
                  <c:v>8.9139601937766777</c:v>
                </c:pt>
                <c:pt idx="67">
                  <c:v>7.4104514480932231</c:v>
                </c:pt>
                <c:pt idx="68">
                  <c:v>8.4210776533980276</c:v>
                </c:pt>
                <c:pt idx="69">
                  <c:v>10.934087203416931</c:v>
                </c:pt>
                <c:pt idx="70">
                  <c:v>10.19531953966812</c:v>
                </c:pt>
                <c:pt idx="71">
                  <c:v>10.746841029776224</c:v>
                </c:pt>
                <c:pt idx="72">
                  <c:v>8.7682124828152048</c:v>
                </c:pt>
                <c:pt idx="73">
                  <c:v>9.322663551932072</c:v>
                </c:pt>
                <c:pt idx="74">
                  <c:v>9.8565332521370657</c:v>
                </c:pt>
                <c:pt idx="75">
                  <c:v>9.6591194710007393</c:v>
                </c:pt>
                <c:pt idx="76">
                  <c:v>11.117439791252115</c:v>
                </c:pt>
                <c:pt idx="77">
                  <c:v>10.408264520007865</c:v>
                </c:pt>
                <c:pt idx="78">
                  <c:v>10.46937176705587</c:v>
                </c:pt>
                <c:pt idx="79">
                  <c:v>9.0111050525354752</c:v>
                </c:pt>
                <c:pt idx="80">
                  <c:v>10.571373923487345</c:v>
                </c:pt>
                <c:pt idx="81">
                  <c:v>9.0285174548408076</c:v>
                </c:pt>
                <c:pt idx="82">
                  <c:v>10.088122597817344</c:v>
                </c:pt>
                <c:pt idx="83">
                  <c:v>8.0040409966148971</c:v>
                </c:pt>
                <c:pt idx="84">
                  <c:v>7.5914236270161064</c:v>
                </c:pt>
                <c:pt idx="85">
                  <c:v>10.489560917243979</c:v>
                </c:pt>
                <c:pt idx="86">
                  <c:v>9.1897124314026737</c:v>
                </c:pt>
                <c:pt idx="87">
                  <c:v>11.090271526719942</c:v>
                </c:pt>
                <c:pt idx="88">
                  <c:v>8.129609336534946</c:v>
                </c:pt>
                <c:pt idx="89">
                  <c:v>8.7636406529833373</c:v>
                </c:pt>
                <c:pt idx="90">
                  <c:v>10.129181688342484</c:v>
                </c:pt>
                <c:pt idx="91">
                  <c:v>9.5005865293508069</c:v>
                </c:pt>
                <c:pt idx="92">
                  <c:v>7.9554786827062429</c:v>
                </c:pt>
                <c:pt idx="93">
                  <c:v>6.6237834351120153</c:v>
                </c:pt>
                <c:pt idx="94">
                  <c:v>9.7915224411395201</c:v>
                </c:pt>
                <c:pt idx="95">
                  <c:v>10.292967746598205</c:v>
                </c:pt>
                <c:pt idx="96">
                  <c:v>11.454002772175622</c:v>
                </c:pt>
                <c:pt idx="97">
                  <c:v>11.560399048541942</c:v>
                </c:pt>
                <c:pt idx="98">
                  <c:v>9.4812231735384191</c:v>
                </c:pt>
                <c:pt idx="99">
                  <c:v>7.2559016074512686</c:v>
                </c:pt>
                <c:pt idx="100">
                  <c:v>6.9985480890001002</c:v>
                </c:pt>
                <c:pt idx="101">
                  <c:v>10.196461746975277</c:v>
                </c:pt>
                <c:pt idx="102">
                  <c:v>9.6279722307512028</c:v>
                </c:pt>
                <c:pt idx="103">
                  <c:v>7.6080299485373297</c:v>
                </c:pt>
                <c:pt idx="104">
                  <c:v>10.505432486667919</c:v>
                </c:pt>
                <c:pt idx="105">
                  <c:v>8.2477968054377868</c:v>
                </c:pt>
                <c:pt idx="106">
                  <c:v>8.1880312692160047</c:v>
                </c:pt>
                <c:pt idx="107">
                  <c:v>9.9180187119885908</c:v>
                </c:pt>
                <c:pt idx="108">
                  <c:v>9.760567596380481</c:v>
                </c:pt>
                <c:pt idx="109">
                  <c:v>8.1015152797119487</c:v>
                </c:pt>
                <c:pt idx="110">
                  <c:v>8.5544835233512337</c:v>
                </c:pt>
                <c:pt idx="111">
                  <c:v>9.3793103585880768</c:v>
                </c:pt>
                <c:pt idx="112">
                  <c:v>9.7056027949649017</c:v>
                </c:pt>
                <c:pt idx="113">
                  <c:v>8.9206580336591674</c:v>
                </c:pt>
                <c:pt idx="114">
                  <c:v>7.0353589121041793</c:v>
                </c:pt>
                <c:pt idx="115">
                  <c:v>8.6290201961937871</c:v>
                </c:pt>
                <c:pt idx="116">
                  <c:v>9.1634382957463867</c:v>
                </c:pt>
                <c:pt idx="117">
                  <c:v>7.8009017978762794</c:v>
                </c:pt>
                <c:pt idx="118">
                  <c:v>10.788752834166171</c:v>
                </c:pt>
                <c:pt idx="119">
                  <c:v>10.493655906741049</c:v>
                </c:pt>
                <c:pt idx="120">
                  <c:v>8.5794998801175844</c:v>
                </c:pt>
                <c:pt idx="121">
                  <c:v>6.8308743858340728</c:v>
                </c:pt>
                <c:pt idx="122">
                  <c:v>8.5826913956606301</c:v>
                </c:pt>
                <c:pt idx="123">
                  <c:v>11.079061761969609</c:v>
                </c:pt>
                <c:pt idx="124">
                  <c:v>10.544306930104762</c:v>
                </c:pt>
                <c:pt idx="125">
                  <c:v>8.5241107697049845</c:v>
                </c:pt>
                <c:pt idx="126">
                  <c:v>9.4910284181470281</c:v>
                </c:pt>
                <c:pt idx="127">
                  <c:v>10.010862702454849</c:v>
                </c:pt>
                <c:pt idx="128">
                  <c:v>8.2488414255844589</c:v>
                </c:pt>
                <c:pt idx="129">
                  <c:v>9.0855716292361866</c:v>
                </c:pt>
                <c:pt idx="130">
                  <c:v>9.4121954022006058</c:v>
                </c:pt>
                <c:pt idx="131">
                  <c:v>8.9357966916204354</c:v>
                </c:pt>
                <c:pt idx="132">
                  <c:v>10.211576665178045</c:v>
                </c:pt>
                <c:pt idx="133">
                  <c:v>10.237703531435415</c:v>
                </c:pt>
                <c:pt idx="134">
                  <c:v>11.669378634888721</c:v>
                </c:pt>
                <c:pt idx="135">
                  <c:v>10.056774959850872</c:v>
                </c:pt>
                <c:pt idx="136">
                  <c:v>10.117225166388193</c:v>
                </c:pt>
                <c:pt idx="137">
                  <c:v>7.5252144397703082</c:v>
                </c:pt>
                <c:pt idx="138">
                  <c:v>8.7031012091636111</c:v>
                </c:pt>
                <c:pt idx="139">
                  <c:v>10.800501903022433</c:v>
                </c:pt>
                <c:pt idx="140">
                  <c:v>7.8122080579650861</c:v>
                </c:pt>
                <c:pt idx="141">
                  <c:v>9.5502980274620164</c:v>
                </c:pt>
                <c:pt idx="142">
                  <c:v>10.180448116979061</c:v>
                </c:pt>
                <c:pt idx="143">
                  <c:v>7.2372750459562409</c:v>
                </c:pt>
                <c:pt idx="144">
                  <c:v>11.356685405575554</c:v>
                </c:pt>
                <c:pt idx="145">
                  <c:v>10.314111066495828</c:v>
                </c:pt>
                <c:pt idx="146">
                  <c:v>10.354589923130884</c:v>
                </c:pt>
                <c:pt idx="147">
                  <c:v>7.6989013850641754</c:v>
                </c:pt>
                <c:pt idx="148">
                  <c:v>9.4169378691988648</c:v>
                </c:pt>
                <c:pt idx="149">
                  <c:v>10.442094477393987</c:v>
                </c:pt>
                <c:pt idx="150">
                  <c:v>9.3646976304645992</c:v>
                </c:pt>
                <c:pt idx="151">
                  <c:v>10.112710054116734</c:v>
                </c:pt>
                <c:pt idx="152">
                  <c:v>9.4689930647675489</c:v>
                </c:pt>
                <c:pt idx="153">
                  <c:v>9.2805328170203278</c:v>
                </c:pt>
                <c:pt idx="154">
                  <c:v>8.4043619055856027</c:v>
                </c:pt>
                <c:pt idx="155">
                  <c:v>9.530038346884087</c:v>
                </c:pt>
                <c:pt idx="156">
                  <c:v>10.756823212954302</c:v>
                </c:pt>
                <c:pt idx="157">
                  <c:v>10.957976674639822</c:v>
                </c:pt>
                <c:pt idx="158">
                  <c:v>8.0237862117244081</c:v>
                </c:pt>
                <c:pt idx="159">
                  <c:v>7.9714009317322834</c:v>
                </c:pt>
                <c:pt idx="160">
                  <c:v>7.8948041500077295</c:v>
                </c:pt>
                <c:pt idx="161">
                  <c:v>9.6975495703545622</c:v>
                </c:pt>
                <c:pt idx="162">
                  <c:v>8.7902845755904409</c:v>
                </c:pt>
                <c:pt idx="163">
                  <c:v>7.2652992252289668</c:v>
                </c:pt>
                <c:pt idx="164">
                  <c:v>8.5988875681792649</c:v>
                </c:pt>
                <c:pt idx="165">
                  <c:v>10.266847586384726</c:v>
                </c:pt>
                <c:pt idx="166">
                  <c:v>9.2918555642427449</c:v>
                </c:pt>
                <c:pt idx="167">
                  <c:v>10.131791406556705</c:v>
                </c:pt>
                <c:pt idx="168">
                  <c:v>9.7043670604431593</c:v>
                </c:pt>
                <c:pt idx="169">
                  <c:v>8.1817494896716365</c:v>
                </c:pt>
                <c:pt idx="170">
                  <c:v>7.4370335015186884</c:v>
                </c:pt>
                <c:pt idx="171">
                  <c:v>8.9739080269629259</c:v>
                </c:pt>
                <c:pt idx="172">
                  <c:v>11.116818675877136</c:v>
                </c:pt>
                <c:pt idx="173">
                  <c:v>10.590446726815451</c:v>
                </c:pt>
                <c:pt idx="174">
                  <c:v>10.900905560649724</c:v>
                </c:pt>
                <c:pt idx="175">
                  <c:v>9.9306847820508306</c:v>
                </c:pt>
                <c:pt idx="176">
                  <c:v>8.7408332434535616</c:v>
                </c:pt>
                <c:pt idx="177">
                  <c:v>7.9799923461003788</c:v>
                </c:pt>
                <c:pt idx="178">
                  <c:v>8.7277594511553875</c:v>
                </c:pt>
                <c:pt idx="179">
                  <c:v>8.4006365209665468</c:v>
                </c:pt>
                <c:pt idx="180">
                  <c:v>8.2131786811897776</c:v>
                </c:pt>
                <c:pt idx="181">
                  <c:v>7.5494907370895739</c:v>
                </c:pt>
              </c:numCache>
            </c:numRef>
          </c:xVal>
          <c:yVal>
            <c:numRef>
              <c:f>'Figure 2.1.'!$AA$3:$AA$184</c:f>
              <c:numCache>
                <c:formatCode>General</c:formatCode>
                <c:ptCount val="182"/>
                <c:pt idx="0">
                  <c:v>-1.5167759999999999</c:v>
                </c:pt>
                <c:pt idx="1">
                  <c:v>-0.41794199999999998</c:v>
                </c:pt>
                <c:pt idx="2">
                  <c:v>-0.61006099999999996</c:v>
                </c:pt>
                <c:pt idx="3">
                  <c:v>-1.4119409999999999</c:v>
                </c:pt>
                <c:pt idx="4">
                  <c:v>0.2423304</c:v>
                </c:pt>
                <c:pt idx="5">
                  <c:v>-0.25560840000000001</c:v>
                </c:pt>
                <c:pt idx="6">
                  <c:v>-0.56006339999999999</c:v>
                </c:pt>
                <c:pt idx="7">
                  <c:v>1.7950159999999999</c:v>
                </c:pt>
                <c:pt idx="8">
                  <c:v>1.526027</c:v>
                </c:pt>
                <c:pt idx="9">
                  <c:v>-0.88489430000000002</c:v>
                </c:pt>
                <c:pt idx="10">
                  <c:v>1.1738980000000001</c:v>
                </c:pt>
                <c:pt idx="11">
                  <c:v>-0.14064270000000001</c:v>
                </c:pt>
                <c:pt idx="12">
                  <c:v>-0.8312891</c:v>
                </c:pt>
                <c:pt idx="13">
                  <c:v>1.421144</c:v>
                </c:pt>
                <c:pt idx="14">
                  <c:v>-0.25723980000000002</c:v>
                </c:pt>
                <c:pt idx="15">
                  <c:v>1.4971380000000001</c:v>
                </c:pt>
                <c:pt idx="16">
                  <c:v>-0.27163929999999997</c:v>
                </c:pt>
                <c:pt idx="17">
                  <c:v>-0.54720749999999996</c:v>
                </c:pt>
                <c:pt idx="18">
                  <c:v>1.5683009999999999</c:v>
                </c:pt>
                <c:pt idx="19">
                  <c:v>-0.65689370000000002</c:v>
                </c:pt>
                <c:pt idx="20">
                  <c:v>-0.51506339999999995</c:v>
                </c:pt>
                <c:pt idx="21">
                  <c:v>0.79882319999999996</c:v>
                </c:pt>
                <c:pt idx="22">
                  <c:v>-0.53168539999999997</c:v>
                </c:pt>
                <c:pt idx="23">
                  <c:v>0.71279749999999997</c:v>
                </c:pt>
                <c:pt idx="24">
                  <c:v>-0.16079170000000001</c:v>
                </c:pt>
                <c:pt idx="25">
                  <c:v>-0.1102404</c:v>
                </c:pt>
                <c:pt idx="26">
                  <c:v>-1.2833509999999999</c:v>
                </c:pt>
                <c:pt idx="27">
                  <c:v>0.84023219999999998</c:v>
                </c:pt>
                <c:pt idx="28">
                  <c:v>-1.290856</c:v>
                </c:pt>
                <c:pt idx="29">
                  <c:v>-1.184609</c:v>
                </c:pt>
                <c:pt idx="30">
                  <c:v>1.9242010000000001</c:v>
                </c:pt>
                <c:pt idx="31">
                  <c:v>-1.172709</c:v>
                </c:pt>
                <c:pt idx="32">
                  <c:v>-1.4318059999999999</c:v>
                </c:pt>
                <c:pt idx="33">
                  <c:v>1.0393939999999999</c:v>
                </c:pt>
                <c:pt idx="34">
                  <c:v>-0.26959620000000001</c:v>
                </c:pt>
                <c:pt idx="35">
                  <c:v>-0.36966260000000001</c:v>
                </c:pt>
                <c:pt idx="36">
                  <c:v>-0.6845407</c:v>
                </c:pt>
                <c:pt idx="37">
                  <c:v>-1.4175720000000001</c:v>
                </c:pt>
                <c:pt idx="38">
                  <c:v>-1.3300780000000001</c:v>
                </c:pt>
                <c:pt idx="39">
                  <c:v>0.46684720000000002</c:v>
                </c:pt>
                <c:pt idx="40">
                  <c:v>0.18695819999999999</c:v>
                </c:pt>
                <c:pt idx="41">
                  <c:v>0.78287870000000004</c:v>
                </c:pt>
                <c:pt idx="42">
                  <c:v>0.56786570000000003</c:v>
                </c:pt>
                <c:pt idx="43">
                  <c:v>-0.52174949999999998</c:v>
                </c:pt>
                <c:pt idx="44">
                  <c:v>2.1932740000000002</c:v>
                </c:pt>
                <c:pt idx="45">
                  <c:v>0.65170050000000002</c:v>
                </c:pt>
                <c:pt idx="46">
                  <c:v>-0.73848829999999999</c:v>
                </c:pt>
                <c:pt idx="47">
                  <c:v>-0.59921849999999999</c:v>
                </c:pt>
                <c:pt idx="48">
                  <c:v>-0.54055920000000002</c:v>
                </c:pt>
                <c:pt idx="49">
                  <c:v>-0.50632509999999997</c:v>
                </c:pt>
                <c:pt idx="50">
                  <c:v>-1.8257399999999999</c:v>
                </c:pt>
                <c:pt idx="51">
                  <c:v>1.2424789999999999</c:v>
                </c:pt>
                <c:pt idx="52">
                  <c:v>-0.55708690000000005</c:v>
                </c:pt>
                <c:pt idx="53">
                  <c:v>0.35927409999999999</c:v>
                </c:pt>
                <c:pt idx="54">
                  <c:v>2.2157010000000001</c:v>
                </c:pt>
                <c:pt idx="55">
                  <c:v>1.2595460000000001</c:v>
                </c:pt>
                <c:pt idx="56">
                  <c:v>-0.80814810000000004</c:v>
                </c:pt>
                <c:pt idx="57">
                  <c:v>-0.66456760000000004</c:v>
                </c:pt>
                <c:pt idx="58">
                  <c:v>0.74468400000000001</c:v>
                </c:pt>
                <c:pt idx="59">
                  <c:v>1.841048</c:v>
                </c:pt>
                <c:pt idx="60">
                  <c:v>-0.22541839999999999</c:v>
                </c:pt>
                <c:pt idx="61">
                  <c:v>-0.1380295</c:v>
                </c:pt>
                <c:pt idx="62">
                  <c:v>0.4755489</c:v>
                </c:pt>
                <c:pt idx="63">
                  <c:v>-0.73944160000000003</c:v>
                </c:pt>
                <c:pt idx="64">
                  <c:v>-1.0057370000000001</c:v>
                </c:pt>
                <c:pt idx="65">
                  <c:v>-1.5622510000000001</c:v>
                </c:pt>
                <c:pt idx="66">
                  <c:v>-0.50772859999999997</c:v>
                </c:pt>
                <c:pt idx="67">
                  <c:v>-1.2376879999999999</c:v>
                </c:pt>
                <c:pt idx="68">
                  <c:v>-0.7172771</c:v>
                </c:pt>
                <c:pt idx="69">
                  <c:v>1.6149279999999999</c:v>
                </c:pt>
                <c:pt idx="70">
                  <c:v>8.9566699999999999E-2</c:v>
                </c:pt>
                <c:pt idx="71">
                  <c:v>1.8380799999999999</c:v>
                </c:pt>
                <c:pt idx="72">
                  <c:v>-0.23947289999999999</c:v>
                </c:pt>
                <c:pt idx="73">
                  <c:v>-0.25237159999999997</c:v>
                </c:pt>
                <c:pt idx="74">
                  <c:v>-0.81125449999999999</c:v>
                </c:pt>
                <c:pt idx="75">
                  <c:v>-1.3715930000000001</c:v>
                </c:pt>
                <c:pt idx="76">
                  <c:v>1.548576</c:v>
                </c:pt>
                <c:pt idx="77">
                  <c:v>0.82685339999999996</c:v>
                </c:pt>
                <c:pt idx="78">
                  <c:v>0.188857</c:v>
                </c:pt>
                <c:pt idx="79">
                  <c:v>-0.1721858</c:v>
                </c:pt>
                <c:pt idx="80">
                  <c:v>1.522445</c:v>
                </c:pt>
                <c:pt idx="81">
                  <c:v>0.26001220000000003</c:v>
                </c:pt>
                <c:pt idx="82">
                  <c:v>-0.82054899999999997</c:v>
                </c:pt>
                <c:pt idx="83">
                  <c:v>-0.95578940000000001</c:v>
                </c:pt>
                <c:pt idx="84">
                  <c:v>0.39027859999999998</c:v>
                </c:pt>
                <c:pt idx="85">
                  <c:v>0.48103420000000002</c:v>
                </c:pt>
                <c:pt idx="86">
                  <c:v>-0.50359209999999999</c:v>
                </c:pt>
                <c:pt idx="87">
                  <c:v>-0.33115240000000001</c:v>
                </c:pt>
                <c:pt idx="88">
                  <c:v>-1.0535399999999999</c:v>
                </c:pt>
                <c:pt idx="89">
                  <c:v>-0.93547060000000004</c:v>
                </c:pt>
                <c:pt idx="90">
                  <c:v>0.53601929999999998</c:v>
                </c:pt>
                <c:pt idx="91">
                  <c:v>-0.99970809999999999</c:v>
                </c:pt>
                <c:pt idx="92">
                  <c:v>-2.57206E-2</c:v>
                </c:pt>
                <c:pt idx="93">
                  <c:v>-0.6879092</c:v>
                </c:pt>
                <c:pt idx="94">
                  <c:v>-1.590927</c:v>
                </c:pt>
                <c:pt idx="95">
                  <c:v>0.553921</c:v>
                </c:pt>
                <c:pt idx="96">
                  <c:v>1.9854290000000001</c:v>
                </c:pt>
                <c:pt idx="97">
                  <c:v>0.64217999999999997</c:v>
                </c:pt>
                <c:pt idx="98">
                  <c:v>-0.30687829999999999</c:v>
                </c:pt>
                <c:pt idx="99">
                  <c:v>-1.0495650000000001</c:v>
                </c:pt>
                <c:pt idx="100">
                  <c:v>-0.65359290000000003</c:v>
                </c:pt>
                <c:pt idx="101">
                  <c:v>2.6030500000000002E-2</c:v>
                </c:pt>
                <c:pt idx="102">
                  <c:v>-0.78715869999999999</c:v>
                </c:pt>
                <c:pt idx="103">
                  <c:v>-0.6349823</c:v>
                </c:pt>
                <c:pt idx="104">
                  <c:v>0.73981019999999997</c:v>
                </c:pt>
                <c:pt idx="105">
                  <c:v>1.8500999999999999E-3</c:v>
                </c:pt>
                <c:pt idx="106">
                  <c:v>-0.75088650000000001</c:v>
                </c:pt>
                <c:pt idx="107">
                  <c:v>0.20057120000000001</c:v>
                </c:pt>
                <c:pt idx="108">
                  <c:v>-0.92752769999999995</c:v>
                </c:pt>
                <c:pt idx="109">
                  <c:v>0.74941020000000003</c:v>
                </c:pt>
                <c:pt idx="110">
                  <c:v>-0.79819090000000004</c:v>
                </c:pt>
                <c:pt idx="111">
                  <c:v>-0.45133329999999999</c:v>
                </c:pt>
                <c:pt idx="112">
                  <c:v>-8.7407200000000004E-2</c:v>
                </c:pt>
                <c:pt idx="113">
                  <c:v>-0.13240779999999999</c:v>
                </c:pt>
                <c:pt idx="114">
                  <c:v>-0.85576640000000004</c:v>
                </c:pt>
                <c:pt idx="115">
                  <c:v>-0.56486919999999996</c:v>
                </c:pt>
                <c:pt idx="116">
                  <c:v>0.32477719999999999</c:v>
                </c:pt>
                <c:pt idx="117">
                  <c:v>-0.74914139999999996</c:v>
                </c:pt>
                <c:pt idx="118">
                  <c:v>1.867232</c:v>
                </c:pt>
                <c:pt idx="119">
                  <c:v>2.2410009999999998</c:v>
                </c:pt>
                <c:pt idx="120">
                  <c:v>-0.87177439999999995</c:v>
                </c:pt>
                <c:pt idx="121">
                  <c:v>-0.64736740000000004</c:v>
                </c:pt>
                <c:pt idx="122">
                  <c:v>-1.0677540000000001</c:v>
                </c:pt>
                <c:pt idx="123">
                  <c:v>2.2366640000000002</c:v>
                </c:pt>
                <c:pt idx="124">
                  <c:v>0.24786440000000001</c:v>
                </c:pt>
                <c:pt idx="125">
                  <c:v>-0.77785159999999998</c:v>
                </c:pt>
                <c:pt idx="126">
                  <c:v>-0.47260730000000001</c:v>
                </c:pt>
                <c:pt idx="127">
                  <c:v>-0.53937539999999995</c:v>
                </c:pt>
                <c:pt idx="128">
                  <c:v>-0.89854489999999998</c:v>
                </c:pt>
                <c:pt idx="129">
                  <c:v>-0.72477970000000003</c:v>
                </c:pt>
                <c:pt idx="130">
                  <c:v>-0.49588199999999999</c:v>
                </c:pt>
                <c:pt idx="131">
                  <c:v>-0.47519250000000002</c:v>
                </c:pt>
                <c:pt idx="132">
                  <c:v>0.72514500000000004</c:v>
                </c:pt>
                <c:pt idx="133">
                  <c:v>0.87407650000000003</c:v>
                </c:pt>
                <c:pt idx="134">
                  <c:v>0.73404950000000002</c:v>
                </c:pt>
                <c:pt idx="135">
                  <c:v>-3.11805E-2</c:v>
                </c:pt>
                <c:pt idx="136">
                  <c:v>-0.89193849999999997</c:v>
                </c:pt>
                <c:pt idx="137">
                  <c:v>0.63320650000000001</c:v>
                </c:pt>
                <c:pt idx="138">
                  <c:v>0.65962799999999999</c:v>
                </c:pt>
                <c:pt idx="139">
                  <c:v>0.36404880000000001</c:v>
                </c:pt>
                <c:pt idx="140">
                  <c:v>-8.6035299999999995E-2</c:v>
                </c:pt>
                <c:pt idx="141">
                  <c:v>-0.37475360000000002</c:v>
                </c:pt>
                <c:pt idx="142">
                  <c:v>0.68124229999999997</c:v>
                </c:pt>
                <c:pt idx="143">
                  <c:v>-0.5893176</c:v>
                </c:pt>
                <c:pt idx="144">
                  <c:v>2.1334879999999998</c:v>
                </c:pt>
                <c:pt idx="145">
                  <c:v>0.22402059999999999</c:v>
                </c:pt>
                <c:pt idx="146">
                  <c:v>0.81394350000000004</c:v>
                </c:pt>
                <c:pt idx="147">
                  <c:v>0.111802</c:v>
                </c:pt>
                <c:pt idx="148">
                  <c:v>-8.1381000000000005E-3</c:v>
                </c:pt>
                <c:pt idx="149">
                  <c:v>0.49197030000000003</c:v>
                </c:pt>
                <c:pt idx="150">
                  <c:v>-0.45148240000000001</c:v>
                </c:pt>
                <c:pt idx="151">
                  <c:v>0.50772419999999996</c:v>
                </c:pt>
                <c:pt idx="152">
                  <c:v>0.5870592</c:v>
                </c:pt>
                <c:pt idx="153">
                  <c:v>0.72435799999999995</c:v>
                </c:pt>
                <c:pt idx="154">
                  <c:v>-1.544762</c:v>
                </c:pt>
                <c:pt idx="155">
                  <c:v>-0.17401050000000001</c:v>
                </c:pt>
                <c:pt idx="156">
                  <c:v>2.1388389999999999</c:v>
                </c:pt>
                <c:pt idx="157">
                  <c:v>1.988966</c:v>
                </c:pt>
                <c:pt idx="158">
                  <c:v>0.1417677</c:v>
                </c:pt>
                <c:pt idx="159">
                  <c:v>-1.3305180000000001</c:v>
                </c:pt>
                <c:pt idx="160">
                  <c:v>-0.47606710000000002</c:v>
                </c:pt>
                <c:pt idx="161">
                  <c:v>-0.38552069999999999</c:v>
                </c:pt>
                <c:pt idx="162">
                  <c:v>-0.53983579999999998</c:v>
                </c:pt>
                <c:pt idx="163">
                  <c:v>-0.7052022</c:v>
                </c:pt>
                <c:pt idx="164">
                  <c:v>-0.16061120000000001</c:v>
                </c:pt>
                <c:pt idx="165">
                  <c:v>-0.36418600000000001</c:v>
                </c:pt>
                <c:pt idx="166">
                  <c:v>-0.1065715</c:v>
                </c:pt>
                <c:pt idx="167">
                  <c:v>-0.19291469999999999</c:v>
                </c:pt>
                <c:pt idx="168">
                  <c:v>-1.481765</c:v>
                </c:pt>
                <c:pt idx="169">
                  <c:v>6.1936400000000003E-2</c:v>
                </c:pt>
                <c:pt idx="170">
                  <c:v>-1.0382169999999999</c:v>
                </c:pt>
                <c:pt idx="171">
                  <c:v>-0.78351380000000004</c:v>
                </c:pt>
                <c:pt idx="172">
                  <c:v>1.1336900000000001</c:v>
                </c:pt>
                <c:pt idx="173">
                  <c:v>1.8433010000000001</c:v>
                </c:pt>
                <c:pt idx="174">
                  <c:v>1.381283</c:v>
                </c:pt>
                <c:pt idx="175">
                  <c:v>1.292767</c:v>
                </c:pt>
                <c:pt idx="176">
                  <c:v>-1.1587860000000001</c:v>
                </c:pt>
                <c:pt idx="177">
                  <c:v>6.0723000000000001E-3</c:v>
                </c:pt>
                <c:pt idx="178">
                  <c:v>-0.58273819999999998</c:v>
                </c:pt>
                <c:pt idx="179">
                  <c:v>-2.7749099999999999E-2</c:v>
                </c:pt>
                <c:pt idx="180">
                  <c:v>-0.53855220000000004</c:v>
                </c:pt>
                <c:pt idx="181">
                  <c:v>-1.270367</c:v>
                </c:pt>
              </c:numCache>
            </c:numRef>
          </c:yVal>
          <c:smooth val="0"/>
          <c:extLst>
            <c:ext xmlns:c16="http://schemas.microsoft.com/office/drawing/2014/chart" uri="{C3380CC4-5D6E-409C-BE32-E72D297353CC}">
              <c16:uniqueId val="{00000002-FDB1-405C-861C-164B7381A6FE}"/>
            </c:ext>
          </c:extLst>
        </c:ser>
        <c:dLbls>
          <c:dLblPos val="ctr"/>
          <c:showLegendKey val="0"/>
          <c:showVal val="1"/>
          <c:showCatName val="0"/>
          <c:showSerName val="0"/>
          <c:showPercent val="0"/>
          <c:showBubbleSize val="0"/>
        </c:dLbls>
        <c:axId val="1567477119"/>
        <c:axId val="2112671471"/>
      </c:scatterChart>
      <c:valAx>
        <c:axId val="1567477119"/>
        <c:scaling>
          <c:orientation val="minMax"/>
          <c:max val="12"/>
          <c:min val="6"/>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Logarithm GDP per capita US dollars</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0" sourceLinked="1"/>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2112671471"/>
        <c:crosses val="autoZero"/>
        <c:crossBetween val="midCat"/>
      </c:valAx>
      <c:valAx>
        <c:axId val="2112671471"/>
        <c:scaling>
          <c:orientation val="minMax"/>
          <c:max val="2.5"/>
          <c:min val="-2"/>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Control of corruption index</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0.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567477119"/>
        <c:crosses val="autoZero"/>
        <c:crossBetween val="midCat"/>
      </c:valAx>
      <c:spPr>
        <a:noFill/>
        <a:ln>
          <a:solidFill>
            <a:schemeClr val="bg1">
              <a:lumMod val="65000"/>
            </a:schemeClr>
          </a:solidFill>
        </a:ln>
        <a:effectLst/>
      </c:spPr>
    </c:plotArea>
    <c:plotVisOnly val="1"/>
    <c:dispBlanksAs val="gap"/>
    <c:showDLblsOverMax val="0"/>
    <c:extLst/>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6475648877225"/>
          <c:y val="2.7777777777777776E-2"/>
          <c:w val="0.8101315981335665"/>
          <c:h val="0.85589530475357245"/>
        </c:manualLayout>
      </c:layout>
      <c:barChart>
        <c:barDir val="col"/>
        <c:grouping val="clustered"/>
        <c:varyColors val="0"/>
        <c:ser>
          <c:idx val="0"/>
          <c:order val="0"/>
          <c:tx>
            <c:v>AEs</c:v>
          </c:tx>
          <c:spPr>
            <a:solidFill>
              <a:srgbClr val="002060"/>
            </a:solidFill>
            <a:ln>
              <a:noFill/>
            </a:ln>
            <a:effectLst/>
          </c:spPr>
          <c:invertIfNegative val="0"/>
          <c:cat>
            <c:numRef>
              <c:f>'Figure 1.2.'!$E$34:$P$34</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1.2.'!$E$38:$P$38</c:f>
              <c:numCache>
                <c:formatCode>0.0</c:formatCode>
                <c:ptCount val="12"/>
                <c:pt idx="0">
                  <c:v>71.494793332562253</c:v>
                </c:pt>
                <c:pt idx="1">
                  <c:v>78.311056848390336</c:v>
                </c:pt>
                <c:pt idx="2">
                  <c:v>91.666294894231171</c:v>
                </c:pt>
                <c:pt idx="3">
                  <c:v>98.233841762053387</c:v>
                </c:pt>
                <c:pt idx="4">
                  <c:v>102.41039510294324</c:v>
                </c:pt>
                <c:pt idx="5">
                  <c:v>106.57783137963263</c:v>
                </c:pt>
                <c:pt idx="6">
                  <c:v>105.12776653715834</c:v>
                </c:pt>
                <c:pt idx="7">
                  <c:v>104.57749158114058</c:v>
                </c:pt>
                <c:pt idx="8">
                  <c:v>104.16020911340823</c:v>
                </c:pt>
                <c:pt idx="9">
                  <c:v>106.67516114121803</c:v>
                </c:pt>
                <c:pt idx="10">
                  <c:v>104.59417008205487</c:v>
                </c:pt>
                <c:pt idx="11">
                  <c:v>103.56117610065158</c:v>
                </c:pt>
              </c:numCache>
            </c:numRef>
          </c:val>
          <c:extLst>
            <c:ext xmlns:c16="http://schemas.microsoft.com/office/drawing/2014/chart" uri="{C3380CC4-5D6E-409C-BE32-E72D297353CC}">
              <c16:uniqueId val="{00000000-522D-4C1D-8E38-9A6C6A7332B1}"/>
            </c:ext>
          </c:extLst>
        </c:ser>
        <c:dLbls>
          <c:showLegendKey val="0"/>
          <c:showVal val="0"/>
          <c:showCatName val="0"/>
          <c:showSerName val="0"/>
          <c:showPercent val="0"/>
          <c:showBubbleSize val="0"/>
        </c:dLbls>
        <c:gapWidth val="100"/>
        <c:axId val="2110492655"/>
        <c:axId val="270843344"/>
      </c:barChart>
      <c:lineChart>
        <c:grouping val="standard"/>
        <c:varyColors val="0"/>
        <c:ser>
          <c:idx val="1"/>
          <c:order val="1"/>
          <c:tx>
            <c:v>ae int rate</c:v>
          </c:tx>
          <c:spPr>
            <a:ln w="28575" cap="rnd">
              <a:solidFill>
                <a:srgbClr val="FFC000"/>
              </a:solidFill>
              <a:round/>
            </a:ln>
            <a:effectLst/>
          </c:spPr>
          <c:marker>
            <c:symbol val="none"/>
          </c:marker>
          <c:cat>
            <c:numRef>
              <c:f>'Figure 1.2.'!$E$34:$P$34</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1.2.'!$E$35:$P$35</c:f>
              <c:numCache>
                <c:formatCode>0.0</c:formatCode>
                <c:ptCount val="12"/>
                <c:pt idx="0">
                  <c:v>8.7624885175079594</c:v>
                </c:pt>
                <c:pt idx="1">
                  <c:v>8.8193893801410184</c:v>
                </c:pt>
                <c:pt idx="2">
                  <c:v>8.9010382447899161</c:v>
                </c:pt>
                <c:pt idx="3">
                  <c:v>8.897127289253401</c:v>
                </c:pt>
                <c:pt idx="4">
                  <c:v>9.209304669812699</c:v>
                </c:pt>
                <c:pt idx="5">
                  <c:v>8.6760416472234354</c:v>
                </c:pt>
                <c:pt idx="6">
                  <c:v>8.0929060555624499</c:v>
                </c:pt>
                <c:pt idx="7">
                  <c:v>7.7111904409096947</c:v>
                </c:pt>
                <c:pt idx="8">
                  <c:v>7.2146376836334811</c:v>
                </c:pt>
                <c:pt idx="9">
                  <c:v>7.3534004909936188</c:v>
                </c:pt>
                <c:pt idx="10">
                  <c:v>7.0946062955359404</c:v>
                </c:pt>
                <c:pt idx="11">
                  <c:v>6.7672918209495432</c:v>
                </c:pt>
              </c:numCache>
            </c:numRef>
          </c:val>
          <c:smooth val="0"/>
          <c:extLst>
            <c:ext xmlns:c16="http://schemas.microsoft.com/office/drawing/2014/chart" uri="{C3380CC4-5D6E-409C-BE32-E72D297353CC}">
              <c16:uniqueId val="{00000001-522D-4C1D-8E38-9A6C6A7332B1}"/>
            </c:ext>
          </c:extLst>
        </c:ser>
        <c:dLbls>
          <c:showLegendKey val="0"/>
          <c:showVal val="0"/>
          <c:showCatName val="0"/>
          <c:showSerName val="0"/>
          <c:showPercent val="0"/>
          <c:showBubbleSize val="0"/>
        </c:dLbls>
        <c:marker val="1"/>
        <c:smooth val="0"/>
        <c:axId val="2034449168"/>
        <c:axId val="2046877936"/>
      </c:lineChart>
      <c:catAx>
        <c:axId val="2110492655"/>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mn-cs"/>
              </a:defRPr>
            </a:pPr>
            <a:endParaRPr lang="en-US"/>
          </a:p>
        </c:txPr>
        <c:crossAx val="270843344"/>
        <c:crosses val="autoZero"/>
        <c:auto val="1"/>
        <c:lblAlgn val="ctr"/>
        <c:lblOffset val="100"/>
        <c:noMultiLvlLbl val="0"/>
      </c:catAx>
      <c:valAx>
        <c:axId val="270843344"/>
        <c:scaling>
          <c:orientation val="minMax"/>
          <c:min val="4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mn-cs"/>
              </a:defRPr>
            </a:pPr>
            <a:endParaRPr lang="en-US"/>
          </a:p>
        </c:txPr>
        <c:crossAx val="2110492655"/>
        <c:crosses val="autoZero"/>
        <c:crossBetween val="between"/>
      </c:valAx>
      <c:valAx>
        <c:axId val="204687793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mn-cs"/>
              </a:defRPr>
            </a:pPr>
            <a:endParaRPr lang="en-US"/>
          </a:p>
        </c:txPr>
        <c:crossAx val="2034449168"/>
        <c:crosses val="max"/>
        <c:crossBetween val="between"/>
        <c:majorUnit val="2"/>
      </c:valAx>
      <c:catAx>
        <c:axId val="2034449168"/>
        <c:scaling>
          <c:orientation val="minMax"/>
        </c:scaling>
        <c:delete val="1"/>
        <c:axPos val="b"/>
        <c:numFmt formatCode="General" sourceLinked="1"/>
        <c:majorTickMark val="out"/>
        <c:minorTickMark val="none"/>
        <c:tickLblPos val="nextTo"/>
        <c:crossAx val="2046877936"/>
        <c:crosses val="autoZero"/>
        <c:auto val="1"/>
        <c:lblAlgn val="ctr"/>
        <c:lblOffset val="100"/>
        <c:noMultiLvlLbl val="0"/>
      </c:cat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sz="800">
          <a:latin typeface="HelveticaNeueLT Std" panose="020B0604020202020204" pitchFamily="34" charset="0"/>
        </a:defRPr>
      </a:pPr>
      <a:endParaRPr lang="en-US"/>
    </a:p>
  </c:txPr>
  <c:printSettings>
    <c:headerFooter/>
    <c:pageMargins b="0.75" l="0.7" r="0.7" t="0.75" header="0.3" footer="0.3"/>
    <c:pageSetup/>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'Figure 2.2.'!$N$2:$U$2</c:f>
              <c:strCache>
                <c:ptCount val="8"/>
                <c:pt idx="0">
                  <c:v>Secure government contract</c:v>
                </c:pt>
                <c:pt idx="1">
                  <c:v>Get a construction permit</c:v>
                </c:pt>
                <c:pt idx="2">
                  <c:v>Public officials "to get things done"</c:v>
                </c:pt>
                <c:pt idx="3">
                  <c:v>Get an electrical connection</c:v>
                </c:pt>
                <c:pt idx="4">
                  <c:v>Get a water connection</c:v>
                </c:pt>
                <c:pt idx="5">
                  <c:v>Get an import license</c:v>
                </c:pt>
                <c:pt idx="6">
                  <c:v>Get an operating license</c:v>
                </c:pt>
                <c:pt idx="7">
                  <c:v>Tax officials in meetings</c:v>
                </c:pt>
              </c:strCache>
            </c:strRef>
          </c:cat>
          <c:val>
            <c:numRef>
              <c:f>'Figure 2.2.'!$N$3:$U$3</c:f>
              <c:numCache>
                <c:formatCode>General</c:formatCode>
                <c:ptCount val="8"/>
                <c:pt idx="0">
                  <c:v>30.4</c:v>
                </c:pt>
                <c:pt idx="1">
                  <c:v>24.9</c:v>
                </c:pt>
                <c:pt idx="2">
                  <c:v>24.1</c:v>
                </c:pt>
                <c:pt idx="3">
                  <c:v>18.100000000000001</c:v>
                </c:pt>
                <c:pt idx="4">
                  <c:v>16.600000000000001</c:v>
                </c:pt>
                <c:pt idx="5">
                  <c:v>15.7</c:v>
                </c:pt>
                <c:pt idx="6">
                  <c:v>15.6</c:v>
                </c:pt>
                <c:pt idx="7">
                  <c:v>14.6</c:v>
                </c:pt>
              </c:numCache>
            </c:numRef>
          </c:val>
          <c:extLst>
            <c:ext xmlns:c16="http://schemas.microsoft.com/office/drawing/2014/chart" uri="{C3380CC4-5D6E-409C-BE32-E72D297353CC}">
              <c16:uniqueId val="{00000000-3E94-4180-8D40-ACBBD9A148DA}"/>
            </c:ext>
          </c:extLst>
        </c:ser>
        <c:dLbls>
          <c:showLegendKey val="0"/>
          <c:showVal val="0"/>
          <c:showCatName val="0"/>
          <c:showSerName val="0"/>
          <c:showPercent val="0"/>
          <c:showBubbleSize val="0"/>
        </c:dLbls>
        <c:gapWidth val="219"/>
        <c:overlap val="-27"/>
        <c:axId val="2053472608"/>
        <c:axId val="1884705168"/>
      </c:barChart>
      <c:catAx>
        <c:axId val="205347260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crossAx val="1884705168"/>
        <c:crosses val="autoZero"/>
        <c:auto val="1"/>
        <c:lblAlgn val="ctr"/>
        <c:lblOffset val="100"/>
        <c:noMultiLvlLbl val="0"/>
      </c:catAx>
      <c:valAx>
        <c:axId val="1884705168"/>
        <c:scaling>
          <c:orientation val="minMax"/>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r>
                  <a:rPr lang="en-US"/>
                  <a:t>Percent of firms</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crossAx val="2053472608"/>
        <c:crosses val="autoZero"/>
        <c:crossBetween val="between"/>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904357668364463E-2"/>
          <c:y val="4.0182648401826483E-2"/>
          <c:w val="0.87732880588568196"/>
          <c:h val="0.8656803652968037"/>
        </c:manualLayout>
      </c:layout>
      <c:scatterChart>
        <c:scatterStyle val="lineMarker"/>
        <c:varyColors val="0"/>
        <c:ser>
          <c:idx val="0"/>
          <c:order val="0"/>
          <c:spPr>
            <a:ln w="19050" cap="rnd">
              <a:noFill/>
              <a:round/>
            </a:ln>
            <a:effectLst/>
          </c:spPr>
          <c:marker>
            <c:symbol val="circle"/>
            <c:size val="10"/>
            <c:spPr>
              <a:solidFill>
                <a:srgbClr val="002060"/>
              </a:solidFill>
              <a:ln w="9525">
                <a:noFill/>
              </a:ln>
              <a:effectLst/>
            </c:spPr>
          </c:marker>
          <c:xVal>
            <c:numRef>
              <c:f>'Figure 2.4.'!$R$3:$S$3</c:f>
              <c:numCache>
                <c:formatCode>General</c:formatCode>
                <c:ptCount val="2"/>
                <c:pt idx="0">
                  <c:v>-1.3725781899232099</c:v>
                </c:pt>
                <c:pt idx="1">
                  <c:v>-6.8739566092307705E-2</c:v>
                </c:pt>
              </c:numCache>
            </c:numRef>
          </c:xVal>
          <c:yVal>
            <c:numRef>
              <c:f>'Figure 2.4.'!$R$4:$S$4</c:f>
              <c:numCache>
                <c:formatCode>General</c:formatCode>
                <c:ptCount val="2"/>
                <c:pt idx="0">
                  <c:v>17.921692172146798</c:v>
                </c:pt>
                <c:pt idx="1">
                  <c:v>21.826252052992601</c:v>
                </c:pt>
              </c:numCache>
            </c:numRef>
          </c:yVal>
          <c:smooth val="0"/>
          <c:extLst>
            <c:ext xmlns:c16="http://schemas.microsoft.com/office/drawing/2014/chart" uri="{C3380CC4-5D6E-409C-BE32-E72D297353CC}">
              <c16:uniqueId val="{00000000-CF38-45C9-B328-5953E874A6A9}"/>
            </c:ext>
          </c:extLst>
        </c:ser>
        <c:ser>
          <c:idx val="1"/>
          <c:order val="1"/>
          <c:tx>
            <c:strRef>
              <c:f>'Figure 2.4.'!$P$5</c:f>
              <c:strCache>
                <c:ptCount val="1"/>
                <c:pt idx="0">
                  <c:v>1</c:v>
                </c:pt>
              </c:strCache>
            </c:strRef>
          </c:tx>
          <c:spPr>
            <a:ln w="25400" cap="rnd">
              <a:noFill/>
              <a:round/>
            </a:ln>
            <a:effectLst/>
          </c:spPr>
          <c:marker>
            <c:symbol val="triangle"/>
            <c:size val="10"/>
            <c:spPr>
              <a:solidFill>
                <a:srgbClr val="C00000"/>
              </a:solidFill>
              <a:ln w="9525">
                <a:noFill/>
              </a:ln>
              <a:effectLst/>
            </c:spPr>
          </c:marker>
          <c:xVal>
            <c:numRef>
              <c:f>'Figure 2.4.'!$R$5:$S$5</c:f>
              <c:numCache>
                <c:formatCode>General</c:formatCode>
                <c:ptCount val="2"/>
                <c:pt idx="0">
                  <c:v>-0.63433086540963901</c:v>
                </c:pt>
                <c:pt idx="1">
                  <c:v>0.84092573987113095</c:v>
                </c:pt>
              </c:numCache>
            </c:numRef>
          </c:xVal>
          <c:yVal>
            <c:numRef>
              <c:f>'Figure 2.4.'!$R$6:$S$6</c:f>
              <c:numCache>
                <c:formatCode>General</c:formatCode>
                <c:ptCount val="2"/>
                <c:pt idx="0">
                  <c:v>24.1385721799669</c:v>
                </c:pt>
                <c:pt idx="1">
                  <c:v>26.8383029736937</c:v>
                </c:pt>
              </c:numCache>
            </c:numRef>
          </c:yVal>
          <c:smooth val="0"/>
          <c:extLst>
            <c:ext xmlns:c16="http://schemas.microsoft.com/office/drawing/2014/chart" uri="{C3380CC4-5D6E-409C-BE32-E72D297353CC}">
              <c16:uniqueId val="{00000001-CF38-45C9-B328-5953E874A6A9}"/>
            </c:ext>
          </c:extLst>
        </c:ser>
        <c:ser>
          <c:idx val="2"/>
          <c:order val="2"/>
          <c:tx>
            <c:strRef>
              <c:f>'Figure 2.4.'!$P$7</c:f>
              <c:strCache>
                <c:ptCount val="1"/>
                <c:pt idx="0">
                  <c:v>2</c:v>
                </c:pt>
              </c:strCache>
            </c:strRef>
          </c:tx>
          <c:spPr>
            <a:ln w="25400" cap="rnd">
              <a:noFill/>
              <a:round/>
            </a:ln>
            <a:effectLst/>
          </c:spPr>
          <c:marker>
            <c:symbol val="square"/>
            <c:size val="10"/>
            <c:spPr>
              <a:solidFill>
                <a:schemeClr val="bg1">
                  <a:lumMod val="50000"/>
                </a:schemeClr>
              </a:solidFill>
              <a:ln w="9525">
                <a:noFill/>
              </a:ln>
              <a:effectLst/>
            </c:spPr>
          </c:marker>
          <c:xVal>
            <c:numRef>
              <c:f>'Figure 2.4.'!$R$7:$S$7</c:f>
              <c:numCache>
                <c:formatCode>General</c:formatCode>
                <c:ptCount val="2"/>
                <c:pt idx="0">
                  <c:v>0.35431514531373898</c:v>
                </c:pt>
                <c:pt idx="1">
                  <c:v>2.1345074441697802</c:v>
                </c:pt>
              </c:numCache>
            </c:numRef>
          </c:xVal>
          <c:yVal>
            <c:numRef>
              <c:f>'Figure 2.4.'!$R$8:$S$8</c:f>
              <c:numCache>
                <c:formatCode>General</c:formatCode>
                <c:ptCount val="2"/>
                <c:pt idx="0">
                  <c:v>37.178487310690599</c:v>
                </c:pt>
                <c:pt idx="1">
                  <c:v>41.595248674766303</c:v>
                </c:pt>
              </c:numCache>
            </c:numRef>
          </c:yVal>
          <c:smooth val="0"/>
          <c:extLst>
            <c:ext xmlns:c16="http://schemas.microsoft.com/office/drawing/2014/chart" uri="{C3380CC4-5D6E-409C-BE32-E72D297353CC}">
              <c16:uniqueId val="{00000002-CF38-45C9-B328-5953E874A6A9}"/>
            </c:ext>
          </c:extLst>
        </c:ser>
        <c:dLbls>
          <c:showLegendKey val="0"/>
          <c:showVal val="0"/>
          <c:showCatName val="0"/>
          <c:showSerName val="0"/>
          <c:showPercent val="0"/>
          <c:showBubbleSize val="0"/>
        </c:dLbls>
        <c:axId val="1155077823"/>
        <c:axId val="1142205631"/>
      </c:scatterChart>
      <c:valAx>
        <c:axId val="1155077823"/>
        <c:scaling>
          <c:orientation val="minMax"/>
          <c:max val="2.5"/>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Control of corruption index</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0.0" sourceLinked="0"/>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142205631"/>
        <c:crosses val="autoZero"/>
        <c:crossBetween val="midCat"/>
      </c:valAx>
      <c:valAx>
        <c:axId val="1142205631"/>
        <c:scaling>
          <c:orientation val="minMax"/>
          <c:min val="15"/>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Government revenues</a:t>
                </a:r>
                <a:r>
                  <a:rPr lang="en-US" baseline="0"/>
                  <a:t> (</a:t>
                </a:r>
                <a:r>
                  <a:rPr lang="en-US"/>
                  <a:t>percent of GDP)</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155077823"/>
        <c:crossesAt val="-2"/>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Helvetica" panose="020B0604020202020204" pitchFamily="34" charset="0"/>
        </a:defRPr>
      </a:pPr>
      <a:endParaRPr lang="en-US"/>
    </a:p>
  </c:txPr>
  <c:printSettings>
    <c:headerFooter/>
    <c:pageMargins b="0.75" l="0.7" r="0.7" t="0.75" header="0.3" footer="0.3"/>
    <c:pageSetup orientation="landscape"/>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'Figure 2.5.'!$Y$2</c:f>
              <c:strCache>
                <c:ptCount val="1"/>
                <c:pt idx="0">
                  <c:v>GDP_rev_out_mean</c:v>
                </c:pt>
              </c:strCache>
            </c:strRef>
          </c:tx>
          <c:spPr>
            <a:ln w="25400" cap="rnd">
              <a:noFill/>
              <a:round/>
            </a:ln>
            <a:effectLst/>
          </c:spPr>
          <c:marker>
            <c:symbol val="circle"/>
            <c:size val="5"/>
            <c:spPr>
              <a:solidFill>
                <a:srgbClr val="002060"/>
              </a:solidFill>
              <a:ln w="9525">
                <a:noFill/>
              </a:ln>
              <a:effectLst/>
            </c:spPr>
          </c:marker>
          <c:trendline>
            <c:spPr>
              <a:ln w="19050" cap="rnd">
                <a:solidFill>
                  <a:schemeClr val="tx1"/>
                </a:solidFill>
                <a:prstDash val="solid"/>
              </a:ln>
              <a:effectLst/>
            </c:spPr>
            <c:trendlineType val="linear"/>
            <c:dispRSqr val="0"/>
            <c:dispEq val="0"/>
          </c:trendline>
          <c:xVal>
            <c:numRef>
              <c:f>'Figure 2.5.'!$X$3:$X$164</c:f>
              <c:numCache>
                <c:formatCode>General</c:formatCode>
                <c:ptCount val="162"/>
                <c:pt idx="0">
                  <c:v>0.18774063999999999</c:v>
                </c:pt>
                <c:pt idx="1">
                  <c:v>1.1152434</c:v>
                </c:pt>
                <c:pt idx="2">
                  <c:v>0.62562198999999996</c:v>
                </c:pt>
                <c:pt idx="3">
                  <c:v>0.69913269</c:v>
                </c:pt>
                <c:pt idx="4">
                  <c:v>1.2916538</c:v>
                </c:pt>
                <c:pt idx="5">
                  <c:v>0.53784052000000004</c:v>
                </c:pt>
                <c:pt idx="6">
                  <c:v>0.91744267999999995</c:v>
                </c:pt>
                <c:pt idx="7">
                  <c:v>-0.35724853000000001</c:v>
                </c:pt>
                <c:pt idx="8">
                  <c:v>-0.57021390999999999</c:v>
                </c:pt>
                <c:pt idx="9">
                  <c:v>0.84964435999999999</c:v>
                </c:pt>
                <c:pt idx="10">
                  <c:v>0.67476588999999998</c:v>
                </c:pt>
                <c:pt idx="11">
                  <c:v>1.2037777000000001</c:v>
                </c:pt>
                <c:pt idx="12">
                  <c:v>0.72536774999999998</c:v>
                </c:pt>
                <c:pt idx="13">
                  <c:v>1.0730930000000001</c:v>
                </c:pt>
                <c:pt idx="14">
                  <c:v>0.83492807000000002</c:v>
                </c:pt>
                <c:pt idx="15">
                  <c:v>1.4816364</c:v>
                </c:pt>
                <c:pt idx="16">
                  <c:v>-0.37067649000000003</c:v>
                </c:pt>
                <c:pt idx="17">
                  <c:v>0.87319654999999996</c:v>
                </c:pt>
                <c:pt idx="18">
                  <c:v>-4.8070649999999999E-2</c:v>
                </c:pt>
                <c:pt idx="19">
                  <c:v>8.5419969999999998E-2</c:v>
                </c:pt>
                <c:pt idx="20">
                  <c:v>0.56060215999999996</c:v>
                </c:pt>
                <c:pt idx="21">
                  <c:v>-5.8565060000000002E-2</c:v>
                </c:pt>
                <c:pt idx="22">
                  <c:v>-0.40313380999999998</c:v>
                </c:pt>
                <c:pt idx="23">
                  <c:v>0.88380460999999999</c:v>
                </c:pt>
                <c:pt idx="24">
                  <c:v>1.6715127999999999</c:v>
                </c:pt>
                <c:pt idx="25">
                  <c:v>0.18635326999999999</c:v>
                </c:pt>
                <c:pt idx="26">
                  <c:v>-0.28170538000000001</c:v>
                </c:pt>
                <c:pt idx="27">
                  <c:v>-0.28190524</c:v>
                </c:pt>
                <c:pt idx="28">
                  <c:v>-0.39918639</c:v>
                </c:pt>
                <c:pt idx="29">
                  <c:v>0.90296765999999995</c:v>
                </c:pt>
                <c:pt idx="30">
                  <c:v>-0.2011134</c:v>
                </c:pt>
                <c:pt idx="31">
                  <c:v>0.5615947</c:v>
                </c:pt>
                <c:pt idx="32">
                  <c:v>-0.64682580999999995</c:v>
                </c:pt>
                <c:pt idx="33">
                  <c:v>-0.34267782000000002</c:v>
                </c:pt>
                <c:pt idx="34">
                  <c:v>-0.14549935</c:v>
                </c:pt>
                <c:pt idx="35">
                  <c:v>-0.38253640999999999</c:v>
                </c:pt>
                <c:pt idx="36">
                  <c:v>-0.28254576999999997</c:v>
                </c:pt>
                <c:pt idx="37">
                  <c:v>-0.92420252999999997</c:v>
                </c:pt>
                <c:pt idx="38">
                  <c:v>-0.44540056</c:v>
                </c:pt>
                <c:pt idx="39">
                  <c:v>-0.70022320999999998</c:v>
                </c:pt>
                <c:pt idx="40">
                  <c:v>-0.50663873999999998</c:v>
                </c:pt>
                <c:pt idx="41">
                  <c:v>-0.29984444999999998</c:v>
                </c:pt>
                <c:pt idx="42">
                  <c:v>1.2229355</c:v>
                </c:pt>
                <c:pt idx="43">
                  <c:v>-1.1372163</c:v>
                </c:pt>
                <c:pt idx="44">
                  <c:v>5.4991379999999999E-2</c:v>
                </c:pt>
                <c:pt idx="45">
                  <c:v>0.80367776000000002</c:v>
                </c:pt>
                <c:pt idx="46">
                  <c:v>1.4655324999999999</c:v>
                </c:pt>
                <c:pt idx="47">
                  <c:v>0.92146697</c:v>
                </c:pt>
                <c:pt idx="48">
                  <c:v>0.62162401</c:v>
                </c:pt>
                <c:pt idx="49">
                  <c:v>-0.14890995000000001</c:v>
                </c:pt>
                <c:pt idx="50">
                  <c:v>7.9941170000000006E-2</c:v>
                </c:pt>
                <c:pt idx="51">
                  <c:v>0.15478922000000001</c:v>
                </c:pt>
                <c:pt idx="52">
                  <c:v>0.26974466000000002</c:v>
                </c:pt>
                <c:pt idx="53">
                  <c:v>0.75429592999999995</c:v>
                </c:pt>
                <c:pt idx="54">
                  <c:v>0.9817148</c:v>
                </c:pt>
                <c:pt idx="55">
                  <c:v>-1.983644E-2</c:v>
                </c:pt>
                <c:pt idx="56">
                  <c:v>-0.70188145999999996</c:v>
                </c:pt>
                <c:pt idx="57">
                  <c:v>0.26864835999999997</c:v>
                </c:pt>
                <c:pt idx="58">
                  <c:v>-0.81387617000000001</c:v>
                </c:pt>
                <c:pt idx="59">
                  <c:v>-1.2713034000000001</c:v>
                </c:pt>
                <c:pt idx="60">
                  <c:v>0.33567319000000001</c:v>
                </c:pt>
                <c:pt idx="61">
                  <c:v>0.58664660000000002</c:v>
                </c:pt>
                <c:pt idx="62">
                  <c:v>-0.98518254000000005</c:v>
                </c:pt>
                <c:pt idx="63">
                  <c:v>-0.31978265</c:v>
                </c:pt>
                <c:pt idx="64">
                  <c:v>-1.0638650000000001</c:v>
                </c:pt>
                <c:pt idx="65">
                  <c:v>-0.97337048999999998</c:v>
                </c:pt>
                <c:pt idx="66">
                  <c:v>-0.35621329000000002</c:v>
                </c:pt>
                <c:pt idx="67">
                  <c:v>1.9012652999999999</c:v>
                </c:pt>
                <c:pt idx="68">
                  <c:v>-0.80916860999999995</c:v>
                </c:pt>
                <c:pt idx="69">
                  <c:v>-0.23565886</c:v>
                </c:pt>
                <c:pt idx="70">
                  <c:v>0.36948848000000001</c:v>
                </c:pt>
                <c:pt idx="71">
                  <c:v>0.14658635</c:v>
                </c:pt>
                <c:pt idx="72">
                  <c:v>-2.2768819999999999E-2</c:v>
                </c:pt>
                <c:pt idx="73">
                  <c:v>-0.10455047000000001</c:v>
                </c:pt>
                <c:pt idx="74">
                  <c:v>-0.55516688000000003</c:v>
                </c:pt>
                <c:pt idx="75">
                  <c:v>-0.24711263999999999</c:v>
                </c:pt>
                <c:pt idx="76">
                  <c:v>-0.22810427999999999</c:v>
                </c:pt>
                <c:pt idx="77">
                  <c:v>-0.33724253999999998</c:v>
                </c:pt>
                <c:pt idx="78">
                  <c:v>-0.12416039</c:v>
                </c:pt>
                <c:pt idx="79">
                  <c:v>-9.0518379999999996E-2</c:v>
                </c:pt>
                <c:pt idx="80">
                  <c:v>-0.32078804999999999</c:v>
                </c:pt>
                <c:pt idx="81">
                  <c:v>-0.18868386000000001</c:v>
                </c:pt>
                <c:pt idx="82">
                  <c:v>-0.14532471999999999</c:v>
                </c:pt>
                <c:pt idx="83">
                  <c:v>-0.46344616</c:v>
                </c:pt>
                <c:pt idx="84">
                  <c:v>-1.0151041999999999</c:v>
                </c:pt>
                <c:pt idx="85">
                  <c:v>0.88976456000000004</c:v>
                </c:pt>
                <c:pt idx="86">
                  <c:v>-0.70337123999999995</c:v>
                </c:pt>
                <c:pt idx="87">
                  <c:v>-0.69326319999999997</c:v>
                </c:pt>
                <c:pt idx="88">
                  <c:v>1.2314533999999999</c:v>
                </c:pt>
                <c:pt idx="89">
                  <c:v>-0.59103348</c:v>
                </c:pt>
                <c:pt idx="90">
                  <c:v>-0.90022877999999995</c:v>
                </c:pt>
                <c:pt idx="91">
                  <c:v>-0.83923771999999996</c:v>
                </c:pt>
                <c:pt idx="92">
                  <c:v>-1.363666E-2</c:v>
                </c:pt>
                <c:pt idx="93">
                  <c:v>-2.3468882999999998</c:v>
                </c:pt>
                <c:pt idx="94">
                  <c:v>-0.64784445000000002</c:v>
                </c:pt>
                <c:pt idx="95">
                  <c:v>-2.0009909999999999E-2</c:v>
                </c:pt>
                <c:pt idx="96">
                  <c:v>-0.74977541999999997</c:v>
                </c:pt>
                <c:pt idx="97">
                  <c:v>-0.14181034000000001</c:v>
                </c:pt>
                <c:pt idx="98">
                  <c:v>0.23435308999999999</c:v>
                </c:pt>
                <c:pt idx="99">
                  <c:v>-1.0161517</c:v>
                </c:pt>
                <c:pt idx="100">
                  <c:v>-3.6538849999999998E-2</c:v>
                </c:pt>
                <c:pt idx="101">
                  <c:v>-0.45885693</c:v>
                </c:pt>
                <c:pt idx="102">
                  <c:v>0.47747465</c:v>
                </c:pt>
                <c:pt idx="103">
                  <c:v>-0.12459271</c:v>
                </c:pt>
                <c:pt idx="104">
                  <c:v>-0.49418061000000002</c:v>
                </c:pt>
                <c:pt idx="105">
                  <c:v>-8.6612640000000005E-2</c:v>
                </c:pt>
                <c:pt idx="106">
                  <c:v>-9.8397299999999993E-2</c:v>
                </c:pt>
                <c:pt idx="107">
                  <c:v>-0.28247076999999998</c:v>
                </c:pt>
                <c:pt idx="108">
                  <c:v>0.13361496</c:v>
                </c:pt>
                <c:pt idx="109">
                  <c:v>0.21237939</c:v>
                </c:pt>
                <c:pt idx="110">
                  <c:v>-0.29137269999999998</c:v>
                </c:pt>
                <c:pt idx="111">
                  <c:v>-8.025053E-2</c:v>
                </c:pt>
                <c:pt idx="112">
                  <c:v>-0.64407320999999995</c:v>
                </c:pt>
                <c:pt idx="113">
                  <c:v>-0.7374444</c:v>
                </c:pt>
                <c:pt idx="114">
                  <c:v>1.1727188</c:v>
                </c:pt>
                <c:pt idx="115">
                  <c:v>0.64692046000000003</c:v>
                </c:pt>
                <c:pt idx="116">
                  <c:v>0.40897605999999997</c:v>
                </c:pt>
                <c:pt idx="117">
                  <c:v>0.41229058000000002</c:v>
                </c:pt>
                <c:pt idx="118">
                  <c:v>-3.4025949999999999E-2</c:v>
                </c:pt>
                <c:pt idx="119">
                  <c:v>0.58965343000000003</c:v>
                </c:pt>
                <c:pt idx="120">
                  <c:v>-1.0732592999999999</c:v>
                </c:pt>
                <c:pt idx="121">
                  <c:v>-6.4497000000000001E-3</c:v>
                </c:pt>
                <c:pt idx="122">
                  <c:v>2.85189E-2</c:v>
                </c:pt>
                <c:pt idx="123">
                  <c:v>-0.15303084</c:v>
                </c:pt>
                <c:pt idx="124">
                  <c:v>0.1370711</c:v>
                </c:pt>
                <c:pt idx="125">
                  <c:v>-0.50720779000000005</c:v>
                </c:pt>
                <c:pt idx="126">
                  <c:v>0.43576849000000001</c:v>
                </c:pt>
                <c:pt idx="127">
                  <c:v>-5.6528469999999997E-2</c:v>
                </c:pt>
                <c:pt idx="128">
                  <c:v>0.64881893999999996</c:v>
                </c:pt>
                <c:pt idx="129">
                  <c:v>0.66852900999999998</c:v>
                </c:pt>
                <c:pt idx="130">
                  <c:v>-0.40628754</c:v>
                </c:pt>
                <c:pt idx="131">
                  <c:v>1.0889517</c:v>
                </c:pt>
                <c:pt idx="132">
                  <c:v>0.49675771000000002</c:v>
                </c:pt>
                <c:pt idx="133">
                  <c:v>-0.24253711</c:v>
                </c:pt>
                <c:pt idx="134">
                  <c:v>-0.80922508999999998</c:v>
                </c:pt>
                <c:pt idx="135">
                  <c:v>-0.22186465999999999</c:v>
                </c:pt>
                <c:pt idx="136">
                  <c:v>-0.19179882000000001</c:v>
                </c:pt>
                <c:pt idx="137">
                  <c:v>1.0242015</c:v>
                </c:pt>
                <c:pt idx="138">
                  <c:v>-1.0084405999999999</c:v>
                </c:pt>
                <c:pt idx="139">
                  <c:v>-0.56244793999999998</c:v>
                </c:pt>
                <c:pt idx="140">
                  <c:v>-0.21240071999999999</c:v>
                </c:pt>
                <c:pt idx="141">
                  <c:v>-0.39689975</c:v>
                </c:pt>
                <c:pt idx="142">
                  <c:v>-1.127489</c:v>
                </c:pt>
                <c:pt idx="143">
                  <c:v>-0.82412141999999999</c:v>
                </c:pt>
                <c:pt idx="144">
                  <c:v>-0.16888501</c:v>
                </c:pt>
                <c:pt idx="145">
                  <c:v>-0.44430385</c:v>
                </c:pt>
                <c:pt idx="146">
                  <c:v>-0.76520646999999997</c:v>
                </c:pt>
                <c:pt idx="147">
                  <c:v>0.1027396</c:v>
                </c:pt>
                <c:pt idx="148">
                  <c:v>-0.16701329000000001</c:v>
                </c:pt>
                <c:pt idx="149">
                  <c:v>0.89412245999999995</c:v>
                </c:pt>
                <c:pt idx="150">
                  <c:v>0.30620352000000001</c:v>
                </c:pt>
                <c:pt idx="151">
                  <c:v>-0.22491501999999999</c:v>
                </c:pt>
                <c:pt idx="152">
                  <c:v>-1.9444759999999998E-2</c:v>
                </c:pt>
                <c:pt idx="153">
                  <c:v>-0.19602163</c:v>
                </c:pt>
                <c:pt idx="154">
                  <c:v>0.18364547000000001</c:v>
                </c:pt>
                <c:pt idx="155">
                  <c:v>-0.23925692000000001</c:v>
                </c:pt>
                <c:pt idx="156">
                  <c:v>4.5826400000000003E-2</c:v>
                </c:pt>
                <c:pt idx="157">
                  <c:v>0.38055993999999999</c:v>
                </c:pt>
                <c:pt idx="158">
                  <c:v>-0.29688501</c:v>
                </c:pt>
                <c:pt idx="159">
                  <c:v>0.43704813999999997</c:v>
                </c:pt>
                <c:pt idx="160">
                  <c:v>-0.22876287000000001</c:v>
                </c:pt>
                <c:pt idx="161">
                  <c:v>-0.16801110999999999</c:v>
                </c:pt>
              </c:numCache>
            </c:numRef>
          </c:xVal>
          <c:yVal>
            <c:numRef>
              <c:f>'Figure 2.5.'!$Y$3:$Y$164</c:f>
              <c:numCache>
                <c:formatCode>General</c:formatCode>
                <c:ptCount val="162"/>
                <c:pt idx="0">
                  <c:v>-3.4771879999999998E-2</c:v>
                </c:pt>
                <c:pt idx="1">
                  <c:v>-0.12238572</c:v>
                </c:pt>
                <c:pt idx="2">
                  <c:v>7.9613999999999998E-4</c:v>
                </c:pt>
                <c:pt idx="3">
                  <c:v>-9.7134139999999994E-2</c:v>
                </c:pt>
                <c:pt idx="4">
                  <c:v>9.8817760000000004E-2</c:v>
                </c:pt>
                <c:pt idx="5">
                  <c:v>-0.11110676</c:v>
                </c:pt>
                <c:pt idx="6">
                  <c:v>-0.10206867</c:v>
                </c:pt>
                <c:pt idx="7">
                  <c:v>-9.096543E-2</c:v>
                </c:pt>
                <c:pt idx="8">
                  <c:v>-0.15217578000000001</c:v>
                </c:pt>
                <c:pt idx="9">
                  <c:v>-0.18027328000000001</c:v>
                </c:pt>
                <c:pt idx="10">
                  <c:v>-7.9878469999999993E-2</c:v>
                </c:pt>
                <c:pt idx="11">
                  <c:v>-1.21864E-2</c:v>
                </c:pt>
                <c:pt idx="12">
                  <c:v>1.14346E-2</c:v>
                </c:pt>
                <c:pt idx="13">
                  <c:v>0.22740244000000001</c:v>
                </c:pt>
                <c:pt idx="14">
                  <c:v>-4.2756080000000002E-2</c:v>
                </c:pt>
                <c:pt idx="15">
                  <c:v>-1.2176589999999999E-2</c:v>
                </c:pt>
                <c:pt idx="16">
                  <c:v>-8.6345329999999998E-2</c:v>
                </c:pt>
                <c:pt idx="17">
                  <c:v>-5.8997840000000003E-2</c:v>
                </c:pt>
                <c:pt idx="18">
                  <c:v>-0.23791445999999999</c:v>
                </c:pt>
                <c:pt idx="19">
                  <c:v>-3.6927000000000001E-3</c:v>
                </c:pt>
                <c:pt idx="20">
                  <c:v>-5.0254239999999999E-2</c:v>
                </c:pt>
                <c:pt idx="21">
                  <c:v>-8.9077900000000002E-2</c:v>
                </c:pt>
                <c:pt idx="22">
                  <c:v>-9.7775290000000001E-2</c:v>
                </c:pt>
                <c:pt idx="23">
                  <c:v>-0.10922157</c:v>
                </c:pt>
                <c:pt idx="24">
                  <c:v>0.20103660000000001</c:v>
                </c:pt>
                <c:pt idx="25">
                  <c:v>0.1387922</c:v>
                </c:pt>
                <c:pt idx="26">
                  <c:v>-0.13187419</c:v>
                </c:pt>
                <c:pt idx="27">
                  <c:v>0.30525472999999997</c:v>
                </c:pt>
                <c:pt idx="28">
                  <c:v>-1.7856159999999999E-2</c:v>
                </c:pt>
                <c:pt idx="29">
                  <c:v>-9.5346470000000003E-2</c:v>
                </c:pt>
                <c:pt idx="30">
                  <c:v>-0.14424692</c:v>
                </c:pt>
                <c:pt idx="31">
                  <c:v>-5.3804940000000002E-2</c:v>
                </c:pt>
                <c:pt idx="32">
                  <c:v>-0.17333508</c:v>
                </c:pt>
                <c:pt idx="33">
                  <c:v>0.17906853</c:v>
                </c:pt>
                <c:pt idx="34">
                  <c:v>2.7682269999999998E-2</c:v>
                </c:pt>
                <c:pt idx="35">
                  <c:v>-6.1736680000000002E-2</c:v>
                </c:pt>
                <c:pt idx="36">
                  <c:v>1.864234E-2</c:v>
                </c:pt>
                <c:pt idx="37">
                  <c:v>-0.12813687000000001</c:v>
                </c:pt>
                <c:pt idx="38">
                  <c:v>-4.134355E-2</c:v>
                </c:pt>
                <c:pt idx="39">
                  <c:v>-2.30753E-2</c:v>
                </c:pt>
                <c:pt idx="40">
                  <c:v>0.32599238000000003</c:v>
                </c:pt>
                <c:pt idx="41">
                  <c:v>-5.5515800000000004E-3</c:v>
                </c:pt>
                <c:pt idx="42">
                  <c:v>-4.7446710000000003E-2</c:v>
                </c:pt>
                <c:pt idx="43">
                  <c:v>0.29747637999999998</c:v>
                </c:pt>
                <c:pt idx="44">
                  <c:v>-0.35611747999999999</c:v>
                </c:pt>
                <c:pt idx="45">
                  <c:v>0.15463484</c:v>
                </c:pt>
                <c:pt idx="46">
                  <c:v>4.1643619999999999E-2</c:v>
                </c:pt>
                <c:pt idx="47">
                  <c:v>5.8336699999999998E-2</c:v>
                </c:pt>
                <c:pt idx="48">
                  <c:v>8.6289619999999997E-2</c:v>
                </c:pt>
                <c:pt idx="49">
                  <c:v>1.466978E-2</c:v>
                </c:pt>
                <c:pt idx="50">
                  <c:v>-0.44543682000000001</c:v>
                </c:pt>
                <c:pt idx="51">
                  <c:v>8.5086399999999996E-3</c:v>
                </c:pt>
                <c:pt idx="52">
                  <c:v>-5.713087E-2</c:v>
                </c:pt>
                <c:pt idx="53">
                  <c:v>9.5768450000000005E-2</c:v>
                </c:pt>
                <c:pt idx="54">
                  <c:v>6.3675900000000002E-3</c:v>
                </c:pt>
                <c:pt idx="55">
                  <c:v>-0.32954139999999998</c:v>
                </c:pt>
                <c:pt idx="56">
                  <c:v>-0.24462321000000001</c:v>
                </c:pt>
                <c:pt idx="57">
                  <c:v>-0.10011981</c:v>
                </c:pt>
                <c:pt idx="58">
                  <c:v>-0.28629954000000002</c:v>
                </c:pt>
                <c:pt idx="59">
                  <c:v>-0.30131992000000002</c:v>
                </c:pt>
                <c:pt idx="60">
                  <c:v>-5.2864420000000002E-2</c:v>
                </c:pt>
                <c:pt idx="61">
                  <c:v>-0.18612149</c:v>
                </c:pt>
                <c:pt idx="62">
                  <c:v>-0.14842848</c:v>
                </c:pt>
                <c:pt idx="63">
                  <c:v>-0.25947731000000002</c:v>
                </c:pt>
                <c:pt idx="64">
                  <c:v>9.5437209999999995E-2</c:v>
                </c:pt>
                <c:pt idx="65">
                  <c:v>-5.9769139999999998E-2</c:v>
                </c:pt>
                <c:pt idx="66">
                  <c:v>-0.18050358</c:v>
                </c:pt>
                <c:pt idx="67">
                  <c:v>-8.4847320000000004E-2</c:v>
                </c:pt>
                <c:pt idx="68">
                  <c:v>-2.4306330000000001E-2</c:v>
                </c:pt>
                <c:pt idx="69">
                  <c:v>-0.28175876</c:v>
                </c:pt>
                <c:pt idx="70">
                  <c:v>-9.5568520000000004E-2</c:v>
                </c:pt>
                <c:pt idx="71">
                  <c:v>-2.4400850000000002E-2</c:v>
                </c:pt>
                <c:pt idx="72">
                  <c:v>-6.6841750000000005E-2</c:v>
                </c:pt>
                <c:pt idx="73">
                  <c:v>-5.8378090000000001E-2</c:v>
                </c:pt>
                <c:pt idx="74">
                  <c:v>-2.7586389999999999E-2</c:v>
                </c:pt>
                <c:pt idx="75">
                  <c:v>-7.7381050000000007E-2</c:v>
                </c:pt>
                <c:pt idx="76">
                  <c:v>-9.601403E-2</c:v>
                </c:pt>
                <c:pt idx="77">
                  <c:v>-0.13475636999999999</c:v>
                </c:pt>
                <c:pt idx="78">
                  <c:v>-0.12983017999999999</c:v>
                </c:pt>
                <c:pt idx="79">
                  <c:v>-0.27315948000000001</c:v>
                </c:pt>
                <c:pt idx="80">
                  <c:v>7.9456700000000005E-2</c:v>
                </c:pt>
                <c:pt idx="81">
                  <c:v>0.14798241000000001</c:v>
                </c:pt>
                <c:pt idx="82">
                  <c:v>0.11643177</c:v>
                </c:pt>
                <c:pt idx="83">
                  <c:v>2.2454699999999998E-3</c:v>
                </c:pt>
                <c:pt idx="84">
                  <c:v>-0.20034482000000001</c:v>
                </c:pt>
                <c:pt idx="85">
                  <c:v>-7.9544920000000005E-2</c:v>
                </c:pt>
                <c:pt idx="86">
                  <c:v>-7.7259449999999993E-2</c:v>
                </c:pt>
                <c:pt idx="87">
                  <c:v>-6.7711660000000007E-2</c:v>
                </c:pt>
                <c:pt idx="88">
                  <c:v>6.4912230000000001E-2</c:v>
                </c:pt>
                <c:pt idx="89">
                  <c:v>-0.32865907999999999</c:v>
                </c:pt>
                <c:pt idx="90">
                  <c:v>-0.25790964999999999</c:v>
                </c:pt>
                <c:pt idx="91">
                  <c:v>-0.11862180999999999</c:v>
                </c:pt>
                <c:pt idx="92">
                  <c:v>-0.18162128</c:v>
                </c:pt>
                <c:pt idx="93">
                  <c:v>-0.37406476</c:v>
                </c:pt>
                <c:pt idx="94">
                  <c:v>-6.5272239999999995E-2</c:v>
                </c:pt>
                <c:pt idx="95">
                  <c:v>-0.21942018999999999</c:v>
                </c:pt>
                <c:pt idx="96">
                  <c:v>-0.24874441999999999</c:v>
                </c:pt>
                <c:pt idx="97">
                  <c:v>-1.461107E-2</c:v>
                </c:pt>
                <c:pt idx="98">
                  <c:v>-1.6037499999999999E-3</c:v>
                </c:pt>
                <c:pt idx="99">
                  <c:v>-4.5597869999999999E-2</c:v>
                </c:pt>
                <c:pt idx="100">
                  <c:v>-0.17320933999999999</c:v>
                </c:pt>
                <c:pt idx="101">
                  <c:v>-1.2171999999999999E-4</c:v>
                </c:pt>
                <c:pt idx="102">
                  <c:v>0.13963863000000001</c:v>
                </c:pt>
                <c:pt idx="103">
                  <c:v>0.29155931000000002</c:v>
                </c:pt>
                <c:pt idx="104">
                  <c:v>-7.9157939999999996E-2</c:v>
                </c:pt>
                <c:pt idx="105">
                  <c:v>-4.8582199999999999E-3</c:v>
                </c:pt>
                <c:pt idx="106">
                  <c:v>-5.0064049999999999E-2</c:v>
                </c:pt>
                <c:pt idx="107">
                  <c:v>0.1962139</c:v>
                </c:pt>
                <c:pt idx="108">
                  <c:v>-1.0231560000000001E-2</c:v>
                </c:pt>
                <c:pt idx="109">
                  <c:v>4.166947E-2</c:v>
                </c:pt>
                <c:pt idx="110">
                  <c:v>9.1031710000000002E-2</c:v>
                </c:pt>
                <c:pt idx="111">
                  <c:v>-8.7485080000000007E-2</c:v>
                </c:pt>
                <c:pt idx="112">
                  <c:v>-0.27300335999999997</c:v>
                </c:pt>
                <c:pt idx="113">
                  <c:v>5.8262130000000002E-2</c:v>
                </c:pt>
                <c:pt idx="114">
                  <c:v>-7.9596490000000006E-2</c:v>
                </c:pt>
                <c:pt idx="115">
                  <c:v>0.15409139999999999</c:v>
                </c:pt>
                <c:pt idx="116">
                  <c:v>-0.10548250000000001</c:v>
                </c:pt>
                <c:pt idx="117">
                  <c:v>8.2562199999999999E-3</c:v>
                </c:pt>
                <c:pt idx="118">
                  <c:v>8.7021570000000006E-2</c:v>
                </c:pt>
                <c:pt idx="119">
                  <c:v>0.10666861</c:v>
                </c:pt>
                <c:pt idx="120">
                  <c:v>-0.39187104</c:v>
                </c:pt>
                <c:pt idx="121">
                  <c:v>-5.6118840000000003E-2</c:v>
                </c:pt>
                <c:pt idx="122">
                  <c:v>-0.11080215</c:v>
                </c:pt>
                <c:pt idx="123">
                  <c:v>-1.141055E-2</c:v>
                </c:pt>
                <c:pt idx="124">
                  <c:v>-9.890786E-2</c:v>
                </c:pt>
                <c:pt idx="125">
                  <c:v>-0.1125611</c:v>
                </c:pt>
                <c:pt idx="126">
                  <c:v>-5.8733269999999997E-2</c:v>
                </c:pt>
                <c:pt idx="127">
                  <c:v>3.0545920000000001E-2</c:v>
                </c:pt>
                <c:pt idx="128">
                  <c:v>0.13093072</c:v>
                </c:pt>
                <c:pt idx="129">
                  <c:v>4.0604170000000002E-2</c:v>
                </c:pt>
                <c:pt idx="130">
                  <c:v>0.18991854</c:v>
                </c:pt>
                <c:pt idx="131">
                  <c:v>9.2235280000000003E-2</c:v>
                </c:pt>
                <c:pt idx="132">
                  <c:v>0.38558256000000002</c:v>
                </c:pt>
                <c:pt idx="133">
                  <c:v>9.7446580000000005E-2</c:v>
                </c:pt>
                <c:pt idx="134">
                  <c:v>-4.8917919999999997E-2</c:v>
                </c:pt>
                <c:pt idx="135">
                  <c:v>0.17136167999999999</c:v>
                </c:pt>
                <c:pt idx="136">
                  <c:v>7.4262499999999997E-3</c:v>
                </c:pt>
                <c:pt idx="137">
                  <c:v>0.25132262999999999</c:v>
                </c:pt>
                <c:pt idx="138">
                  <c:v>-5.3551840000000003E-2</c:v>
                </c:pt>
                <c:pt idx="139">
                  <c:v>0.15583748</c:v>
                </c:pt>
                <c:pt idx="140">
                  <c:v>0.12925749</c:v>
                </c:pt>
                <c:pt idx="141">
                  <c:v>8.48468E-2</c:v>
                </c:pt>
                <c:pt idx="142">
                  <c:v>1.8284E-3</c:v>
                </c:pt>
                <c:pt idx="143">
                  <c:v>0.19256899999999999</c:v>
                </c:pt>
                <c:pt idx="144">
                  <c:v>-0.10857374</c:v>
                </c:pt>
                <c:pt idx="145">
                  <c:v>0.15592064</c:v>
                </c:pt>
                <c:pt idx="146">
                  <c:v>-2.2651089999999999E-2</c:v>
                </c:pt>
                <c:pt idx="147">
                  <c:v>3.69557E-3</c:v>
                </c:pt>
                <c:pt idx="148">
                  <c:v>-8.8795890000000002E-2</c:v>
                </c:pt>
                <c:pt idx="149">
                  <c:v>9.1898629999999995E-2</c:v>
                </c:pt>
                <c:pt idx="150">
                  <c:v>1.5538389999999999E-2</c:v>
                </c:pt>
                <c:pt idx="151">
                  <c:v>0.13917036999999999</c:v>
                </c:pt>
                <c:pt idx="152">
                  <c:v>0.22397801000000001</c:v>
                </c:pt>
                <c:pt idx="153">
                  <c:v>5.647945E-2</c:v>
                </c:pt>
                <c:pt idx="154">
                  <c:v>-1.60153E-2</c:v>
                </c:pt>
                <c:pt idx="155">
                  <c:v>0.19223255</c:v>
                </c:pt>
                <c:pt idx="156">
                  <c:v>4.1812849999999999E-2</c:v>
                </c:pt>
                <c:pt idx="157">
                  <c:v>-7.044214E-2</c:v>
                </c:pt>
                <c:pt idx="158">
                  <c:v>0.17046534999999999</c:v>
                </c:pt>
                <c:pt idx="159">
                  <c:v>-8.1260650000000004E-2</c:v>
                </c:pt>
                <c:pt idx="160">
                  <c:v>0.10517024</c:v>
                </c:pt>
                <c:pt idx="161">
                  <c:v>7.4612000000000003E-3</c:v>
                </c:pt>
              </c:numCache>
            </c:numRef>
          </c:yVal>
          <c:smooth val="0"/>
          <c:extLst>
            <c:ext xmlns:c16="http://schemas.microsoft.com/office/drawing/2014/chart" uri="{C3380CC4-5D6E-409C-BE32-E72D297353CC}">
              <c16:uniqueId val="{00000001-097B-40E8-812D-80DAE6FF933E}"/>
            </c:ext>
          </c:extLst>
        </c:ser>
        <c:dLbls>
          <c:showLegendKey val="0"/>
          <c:showVal val="0"/>
          <c:showCatName val="0"/>
          <c:showSerName val="0"/>
          <c:showPercent val="0"/>
          <c:showBubbleSize val="0"/>
        </c:dLbls>
        <c:axId val="373565376"/>
        <c:axId val="1609072560"/>
      </c:scatterChart>
      <c:valAx>
        <c:axId val="373565376"/>
        <c:scaling>
          <c:orientation val="minMax"/>
          <c:min val="-2.5"/>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Arial" panose="020B0604020202020204" pitchFamily="34" charset="0"/>
                  </a:defRPr>
                </a:pPr>
                <a:r>
                  <a:rPr lang="en-US"/>
                  <a:t>Control of corruption</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Arial" panose="020B0604020202020204" pitchFamily="34" charset="0"/>
                </a:defRPr>
              </a:pPr>
              <a:endParaRPr lang="en-US"/>
            </a:p>
          </c:txPr>
        </c:title>
        <c:numFmt formatCode="General" sourceLinked="1"/>
        <c:majorTickMark val="in"/>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Arial" panose="020B0604020202020204" pitchFamily="34" charset="0"/>
              </a:defRPr>
            </a:pPr>
            <a:endParaRPr lang="en-US"/>
          </a:p>
        </c:txPr>
        <c:crossAx val="1609072560"/>
        <c:crosses val="autoZero"/>
        <c:crossBetween val="midCat"/>
      </c:valAx>
      <c:valAx>
        <c:axId val="1609072560"/>
        <c:scaling>
          <c:orientation val="minMax"/>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Arial" panose="020B0604020202020204" pitchFamily="34" charset="0"/>
                  </a:defRPr>
                </a:pPr>
                <a:r>
                  <a:rPr lang="en-US"/>
                  <a:t>Revenue efficiency</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Arial" panose="020B0604020202020204" pitchFamily="34" charset="0"/>
                </a:defRPr>
              </a:pPr>
              <a:endParaRPr lang="en-US"/>
            </a:p>
          </c:txPr>
        </c:title>
        <c:numFmt formatCode="General" sourceLinked="1"/>
        <c:majorTickMark val="in"/>
        <c:minorTickMark val="none"/>
        <c:tickLblPos val="low"/>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Arial" panose="020B0604020202020204" pitchFamily="34" charset="0"/>
              </a:defRPr>
            </a:pPr>
            <a:endParaRPr lang="en-US"/>
          </a:p>
        </c:txPr>
        <c:crossAx val="373565376"/>
        <c:crosses val="autoZero"/>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a:cs typeface="Arial" panose="020B0604020202020204" pitchFamily="34" charset="0"/>
        </a:defRPr>
      </a:pPr>
      <a:endParaRPr lang="en-US"/>
    </a:p>
  </c:txPr>
  <c:printSettings>
    <c:headerFooter/>
    <c:pageMargins b="0.75" l="0.7" r="0.7" t="0.75" header="0.3" footer="0.3"/>
    <c:pageSetup/>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76421697287838"/>
          <c:y val="5.0925925925925923E-2"/>
          <c:w val="0.78330533683289583"/>
          <c:h val="0.83111111111111124"/>
        </c:manualLayout>
      </c:layout>
      <c:scatterChart>
        <c:scatterStyle val="lineMarker"/>
        <c:varyColors val="0"/>
        <c:ser>
          <c:idx val="0"/>
          <c:order val="0"/>
          <c:tx>
            <c:strRef>
              <c:f>'Figure 2.5.'!$AE$2</c:f>
              <c:strCache>
                <c:ptCount val="1"/>
                <c:pt idx="0">
                  <c:v>GDP_rev_grant_av_3yr</c:v>
                </c:pt>
              </c:strCache>
            </c:strRef>
          </c:tx>
          <c:spPr>
            <a:ln w="25400" cap="rnd">
              <a:noFill/>
              <a:round/>
            </a:ln>
            <a:effectLst/>
          </c:spPr>
          <c:marker>
            <c:symbol val="circle"/>
            <c:size val="5"/>
            <c:spPr>
              <a:solidFill>
                <a:srgbClr val="002060"/>
              </a:solidFill>
              <a:ln w="9525">
                <a:noFill/>
              </a:ln>
              <a:effectLst/>
            </c:spPr>
          </c:marker>
          <c:trendline>
            <c:spPr>
              <a:ln w="19050" cap="rnd">
                <a:solidFill>
                  <a:schemeClr val="tx1"/>
                </a:solidFill>
                <a:prstDash val="solid"/>
              </a:ln>
              <a:effectLst/>
            </c:spPr>
            <c:trendlineType val="linear"/>
            <c:dispRSqr val="0"/>
            <c:dispEq val="0"/>
          </c:trendline>
          <c:xVal>
            <c:numRef>
              <c:f>'Figure 2.5.'!$AD$3:$AD$135</c:f>
              <c:numCache>
                <c:formatCode>General</c:formatCode>
                <c:ptCount val="133"/>
                <c:pt idx="0">
                  <c:v>-9.0518379999999996E-2</c:v>
                </c:pt>
                <c:pt idx="1">
                  <c:v>-4.8070649999999999E-2</c:v>
                </c:pt>
                <c:pt idx="2">
                  <c:v>0.80367776000000002</c:v>
                </c:pt>
                <c:pt idx="3">
                  <c:v>-0.59103348</c:v>
                </c:pt>
                <c:pt idx="4">
                  <c:v>0.5615947</c:v>
                </c:pt>
                <c:pt idx="5">
                  <c:v>-0.35621329000000002</c:v>
                </c:pt>
                <c:pt idx="6">
                  <c:v>-0.57021390999999999</c:v>
                </c:pt>
                <c:pt idx="7">
                  <c:v>-0.64682580999999995</c:v>
                </c:pt>
                <c:pt idx="8">
                  <c:v>-0.10455047000000001</c:v>
                </c:pt>
                <c:pt idx="9">
                  <c:v>-0.23565886</c:v>
                </c:pt>
                <c:pt idx="10">
                  <c:v>-1.0638650000000001</c:v>
                </c:pt>
                <c:pt idx="11">
                  <c:v>-0.97337048999999998</c:v>
                </c:pt>
                <c:pt idx="12">
                  <c:v>-0.49418061000000002</c:v>
                </c:pt>
                <c:pt idx="13">
                  <c:v>-3.4025949999999999E-2</c:v>
                </c:pt>
                <c:pt idx="14">
                  <c:v>-0.70337123999999995</c:v>
                </c:pt>
                <c:pt idx="15">
                  <c:v>0.18774063999999999</c:v>
                </c:pt>
                <c:pt idx="16">
                  <c:v>-0.70022320999999998</c:v>
                </c:pt>
                <c:pt idx="17">
                  <c:v>-1.0161517</c:v>
                </c:pt>
                <c:pt idx="18">
                  <c:v>-0.40628754</c:v>
                </c:pt>
                <c:pt idx="19">
                  <c:v>-0.55516688000000003</c:v>
                </c:pt>
                <c:pt idx="20">
                  <c:v>-0.33724253999999998</c:v>
                </c:pt>
                <c:pt idx="21">
                  <c:v>-0.64784445000000002</c:v>
                </c:pt>
                <c:pt idx="22">
                  <c:v>-0.50720779000000005</c:v>
                </c:pt>
                <c:pt idx="23">
                  <c:v>0.72536774999999998</c:v>
                </c:pt>
                <c:pt idx="24">
                  <c:v>2.85189E-2</c:v>
                </c:pt>
                <c:pt idx="25">
                  <c:v>-0.69019408000000004</c:v>
                </c:pt>
                <c:pt idx="26">
                  <c:v>-0.12459271</c:v>
                </c:pt>
                <c:pt idx="27">
                  <c:v>5.4991379999999999E-2</c:v>
                </c:pt>
                <c:pt idx="28">
                  <c:v>-2.0009909999999999E-2</c:v>
                </c:pt>
                <c:pt idx="29">
                  <c:v>-0.46838512999999998</c:v>
                </c:pt>
                <c:pt idx="30">
                  <c:v>-0.98518254000000005</c:v>
                </c:pt>
                <c:pt idx="31">
                  <c:v>0.13361496</c:v>
                </c:pt>
                <c:pt idx="32">
                  <c:v>-0.29984444999999998</c:v>
                </c:pt>
                <c:pt idx="33">
                  <c:v>-1.983644E-2</c:v>
                </c:pt>
                <c:pt idx="34">
                  <c:v>0.90296765999999995</c:v>
                </c:pt>
                <c:pt idx="35">
                  <c:v>-0.70188145999999996</c:v>
                </c:pt>
                <c:pt idx="36">
                  <c:v>-8.025053E-2</c:v>
                </c:pt>
                <c:pt idx="37">
                  <c:v>-0.13033030000000001</c:v>
                </c:pt>
                <c:pt idx="38">
                  <c:v>0.23435308999999999</c:v>
                </c:pt>
                <c:pt idx="39">
                  <c:v>-1.363666E-2</c:v>
                </c:pt>
                <c:pt idx="40">
                  <c:v>-0.14549935</c:v>
                </c:pt>
                <c:pt idx="41">
                  <c:v>-0.32078804999999999</c:v>
                </c:pt>
                <c:pt idx="42">
                  <c:v>-0.15092459</c:v>
                </c:pt>
                <c:pt idx="43">
                  <c:v>-0.80916860999999995</c:v>
                </c:pt>
                <c:pt idx="44">
                  <c:v>-9.8397299999999993E-2</c:v>
                </c:pt>
                <c:pt idx="45">
                  <c:v>0.64692046000000003</c:v>
                </c:pt>
                <c:pt idx="46">
                  <c:v>-0.12416039</c:v>
                </c:pt>
                <c:pt idx="47">
                  <c:v>-5.6528469999999997E-2</c:v>
                </c:pt>
                <c:pt idx="48">
                  <c:v>-0.31978265</c:v>
                </c:pt>
                <c:pt idx="49">
                  <c:v>-0.45885693</c:v>
                </c:pt>
                <c:pt idx="50">
                  <c:v>0.43576849000000001</c:v>
                </c:pt>
                <c:pt idx="51">
                  <c:v>0.62162401</c:v>
                </c:pt>
                <c:pt idx="52">
                  <c:v>1.1727188</c:v>
                </c:pt>
                <c:pt idx="53">
                  <c:v>-0.24253711</c:v>
                </c:pt>
                <c:pt idx="54">
                  <c:v>-0.15303084</c:v>
                </c:pt>
                <c:pt idx="55">
                  <c:v>0.75429592999999995</c:v>
                </c:pt>
                <c:pt idx="56">
                  <c:v>0.14658635</c:v>
                </c:pt>
                <c:pt idx="57">
                  <c:v>0.88380460999999999</c:v>
                </c:pt>
                <c:pt idx="58">
                  <c:v>-0.30448702</c:v>
                </c:pt>
                <c:pt idx="59">
                  <c:v>0.1370711</c:v>
                </c:pt>
                <c:pt idx="60">
                  <c:v>-0.14181034000000001</c:v>
                </c:pt>
                <c:pt idx="61">
                  <c:v>0.83492807000000002</c:v>
                </c:pt>
                <c:pt idx="62">
                  <c:v>0.58664660000000002</c:v>
                </c:pt>
                <c:pt idx="63">
                  <c:v>-0.16801110999999999</c:v>
                </c:pt>
                <c:pt idx="64">
                  <c:v>-8.6612640000000005E-2</c:v>
                </c:pt>
                <c:pt idx="65">
                  <c:v>-0.22810427999999999</c:v>
                </c:pt>
                <c:pt idx="66">
                  <c:v>0.52573601999999997</c:v>
                </c:pt>
                <c:pt idx="67">
                  <c:v>-0.76139657999999999</c:v>
                </c:pt>
                <c:pt idx="68">
                  <c:v>0.41229058000000002</c:v>
                </c:pt>
                <c:pt idx="69">
                  <c:v>1.2229355</c:v>
                </c:pt>
                <c:pt idx="70">
                  <c:v>-0.44540056</c:v>
                </c:pt>
                <c:pt idx="71">
                  <c:v>0.18364547000000001</c:v>
                </c:pt>
                <c:pt idx="72">
                  <c:v>-0.7374444</c:v>
                </c:pt>
                <c:pt idx="73">
                  <c:v>-0.19179882000000001</c:v>
                </c:pt>
                <c:pt idx="74">
                  <c:v>1.2314533999999999</c:v>
                </c:pt>
                <c:pt idx="75">
                  <c:v>-6.4497000000000001E-3</c:v>
                </c:pt>
                <c:pt idx="76">
                  <c:v>-0.22876287000000001</c:v>
                </c:pt>
                <c:pt idx="77">
                  <c:v>0.21237939</c:v>
                </c:pt>
                <c:pt idx="78">
                  <c:v>-0.16888501</c:v>
                </c:pt>
                <c:pt idx="79">
                  <c:v>0.9817148</c:v>
                </c:pt>
                <c:pt idx="80">
                  <c:v>-0.40313380999999998</c:v>
                </c:pt>
                <c:pt idx="81">
                  <c:v>0.26974466000000002</c:v>
                </c:pt>
                <c:pt idx="82">
                  <c:v>1.0889517</c:v>
                </c:pt>
                <c:pt idx="83">
                  <c:v>1.0730930000000001</c:v>
                </c:pt>
                <c:pt idx="84">
                  <c:v>0.18635326999999999</c:v>
                </c:pt>
                <c:pt idx="85">
                  <c:v>-0.28254576999999997</c:v>
                </c:pt>
                <c:pt idx="86">
                  <c:v>-0.29137269999999998</c:v>
                </c:pt>
                <c:pt idx="87">
                  <c:v>1.0242015</c:v>
                </c:pt>
                <c:pt idx="88">
                  <c:v>0.26505398000000002</c:v>
                </c:pt>
                <c:pt idx="89">
                  <c:v>0.33567319000000001</c:v>
                </c:pt>
                <c:pt idx="90">
                  <c:v>-0.39918639</c:v>
                </c:pt>
                <c:pt idx="91">
                  <c:v>-0.21240071999999999</c:v>
                </c:pt>
                <c:pt idx="92">
                  <c:v>-0.14890995000000001</c:v>
                </c:pt>
                <c:pt idx="93">
                  <c:v>0.15478922000000001</c:v>
                </c:pt>
                <c:pt idx="94">
                  <c:v>-0.28247076999999998</c:v>
                </c:pt>
                <c:pt idx="95">
                  <c:v>7.9941170000000006E-2</c:v>
                </c:pt>
                <c:pt idx="96">
                  <c:v>-0.82412141999999999</c:v>
                </c:pt>
                <c:pt idx="97">
                  <c:v>0.84964435999999999</c:v>
                </c:pt>
                <c:pt idx="98">
                  <c:v>0.88976456000000004</c:v>
                </c:pt>
                <c:pt idx="99">
                  <c:v>-0.16701329000000001</c:v>
                </c:pt>
                <c:pt idx="100">
                  <c:v>0.38055993999999999</c:v>
                </c:pt>
                <c:pt idx="101">
                  <c:v>0.26864835999999997</c:v>
                </c:pt>
                <c:pt idx="102">
                  <c:v>0.40897605999999997</c:v>
                </c:pt>
                <c:pt idx="103">
                  <c:v>0.89412245999999995</c:v>
                </c:pt>
                <c:pt idx="104">
                  <c:v>0.1027396</c:v>
                </c:pt>
                <c:pt idx="105">
                  <c:v>0.91744267999999995</c:v>
                </c:pt>
                <c:pt idx="106">
                  <c:v>-1.1583633</c:v>
                </c:pt>
                <c:pt idx="107">
                  <c:v>-0.14532471999999999</c:v>
                </c:pt>
                <c:pt idx="108">
                  <c:v>0.43704813999999997</c:v>
                </c:pt>
                <c:pt idx="109">
                  <c:v>0.58965343000000003</c:v>
                </c:pt>
                <c:pt idx="110">
                  <c:v>-0.76520646999999997</c:v>
                </c:pt>
                <c:pt idx="111">
                  <c:v>0.87319654999999996</c:v>
                </c:pt>
                <c:pt idx="112">
                  <c:v>0.64881893999999996</c:v>
                </c:pt>
                <c:pt idx="113">
                  <c:v>-0.28190524</c:v>
                </c:pt>
                <c:pt idx="114">
                  <c:v>-0.39689975</c:v>
                </c:pt>
                <c:pt idx="115">
                  <c:v>-0.56244793999999998</c:v>
                </c:pt>
                <c:pt idx="116">
                  <c:v>1.2037777000000001</c:v>
                </c:pt>
                <c:pt idx="117">
                  <c:v>0.49675771000000002</c:v>
                </c:pt>
                <c:pt idx="118">
                  <c:v>0.56060215999999996</c:v>
                </c:pt>
                <c:pt idx="119">
                  <c:v>-0.35724853000000001</c:v>
                </c:pt>
                <c:pt idx="120">
                  <c:v>-1.9444759999999998E-2</c:v>
                </c:pt>
                <c:pt idx="121">
                  <c:v>4.5826400000000003E-2</c:v>
                </c:pt>
                <c:pt idx="122">
                  <c:v>0.92146697</c:v>
                </c:pt>
                <c:pt idx="123">
                  <c:v>1.2493920000000001</c:v>
                </c:pt>
                <c:pt idx="124">
                  <c:v>-0.19602163</c:v>
                </c:pt>
                <c:pt idx="125">
                  <c:v>0.69913269</c:v>
                </c:pt>
                <c:pt idx="126">
                  <c:v>-0.22491501999999999</c:v>
                </c:pt>
                <c:pt idx="127">
                  <c:v>-0.44430385</c:v>
                </c:pt>
                <c:pt idx="128">
                  <c:v>-0.37067649000000003</c:v>
                </c:pt>
                <c:pt idx="129">
                  <c:v>-0.29688501</c:v>
                </c:pt>
                <c:pt idx="130">
                  <c:v>0.47747465</c:v>
                </c:pt>
                <c:pt idx="131">
                  <c:v>1.4816364</c:v>
                </c:pt>
                <c:pt idx="132">
                  <c:v>0.53784052000000004</c:v>
                </c:pt>
              </c:numCache>
            </c:numRef>
          </c:xVal>
          <c:yVal>
            <c:numRef>
              <c:f>'Figure 2.5.'!$AE$3:$AE$135</c:f>
              <c:numCache>
                <c:formatCode>General</c:formatCode>
                <c:ptCount val="133"/>
                <c:pt idx="0">
                  <c:v>-28.621172000000001</c:v>
                </c:pt>
                <c:pt idx="1">
                  <c:v>-17.769158999999998</c:v>
                </c:pt>
                <c:pt idx="2">
                  <c:v>-13.736734</c:v>
                </c:pt>
                <c:pt idx="3">
                  <c:v>-12.74427</c:v>
                </c:pt>
                <c:pt idx="4">
                  <c:v>-11.702094000000001</c:v>
                </c:pt>
                <c:pt idx="5">
                  <c:v>-11.566639</c:v>
                </c:pt>
                <c:pt idx="6">
                  <c:v>-10.913314</c:v>
                </c:pt>
                <c:pt idx="7">
                  <c:v>-10.861295999999999</c:v>
                </c:pt>
                <c:pt idx="8">
                  <c:v>-10.582652</c:v>
                </c:pt>
                <c:pt idx="9">
                  <c:v>-10.537963</c:v>
                </c:pt>
                <c:pt idx="10">
                  <c:v>-10.288513999999999</c:v>
                </c:pt>
                <c:pt idx="11">
                  <c:v>-10.075974</c:v>
                </c:pt>
                <c:pt idx="12">
                  <c:v>-9.396293</c:v>
                </c:pt>
                <c:pt idx="13">
                  <c:v>-8.8729703000000004</c:v>
                </c:pt>
                <c:pt idx="14">
                  <c:v>-8.4884550000000001</c:v>
                </c:pt>
                <c:pt idx="15">
                  <c:v>-8.1348813</c:v>
                </c:pt>
                <c:pt idx="16">
                  <c:v>-8.1010968999999999</c:v>
                </c:pt>
                <c:pt idx="17">
                  <c:v>-8.0449432999999999</c:v>
                </c:pt>
                <c:pt idx="18">
                  <c:v>-7.9981508000000003</c:v>
                </c:pt>
                <c:pt idx="19">
                  <c:v>-6.9174812000000001</c:v>
                </c:pt>
                <c:pt idx="20">
                  <c:v>-6.8153401999999996</c:v>
                </c:pt>
                <c:pt idx="21">
                  <c:v>-6.8102147000000004</c:v>
                </c:pt>
                <c:pt idx="22">
                  <c:v>-6.7884254999999998</c:v>
                </c:pt>
                <c:pt idx="23">
                  <c:v>-6.7169125999999997</c:v>
                </c:pt>
                <c:pt idx="24">
                  <c:v>-6.7107083000000003</c:v>
                </c:pt>
                <c:pt idx="25">
                  <c:v>-6.6438639000000004</c:v>
                </c:pt>
                <c:pt idx="26">
                  <c:v>-6.3609390000000001</c:v>
                </c:pt>
                <c:pt idx="27">
                  <c:v>-6.2998580000000004</c:v>
                </c:pt>
                <c:pt idx="28">
                  <c:v>-6.2828454000000002</c:v>
                </c:pt>
                <c:pt idx="29">
                  <c:v>-6.1507819000000001</c:v>
                </c:pt>
                <c:pt idx="30">
                  <c:v>-5.9626283999999998</c:v>
                </c:pt>
                <c:pt idx="31">
                  <c:v>-5.6682952000000002</c:v>
                </c:pt>
                <c:pt idx="32">
                  <c:v>-5.6057956000000004</c:v>
                </c:pt>
                <c:pt idx="33">
                  <c:v>-5.5928551999999998</c:v>
                </c:pt>
                <c:pt idx="34">
                  <c:v>-5.4579706000000003</c:v>
                </c:pt>
                <c:pt idx="35">
                  <c:v>-5.2494753000000003</c:v>
                </c:pt>
                <c:pt idx="36">
                  <c:v>-4.9799904000000002</c:v>
                </c:pt>
                <c:pt idx="37">
                  <c:v>-4.7900267000000003</c:v>
                </c:pt>
                <c:pt idx="38">
                  <c:v>-4.6798596000000003</c:v>
                </c:pt>
                <c:pt idx="39">
                  <c:v>-4.5356465000000004</c:v>
                </c:pt>
                <c:pt idx="40">
                  <c:v>-4.1469336999999999</c:v>
                </c:pt>
                <c:pt idx="41">
                  <c:v>-4.1359623000000001</c:v>
                </c:pt>
                <c:pt idx="42">
                  <c:v>-4.0127790000000001</c:v>
                </c:pt>
                <c:pt idx="43">
                  <c:v>-3.8106841</c:v>
                </c:pt>
                <c:pt idx="44">
                  <c:v>-3.6191841999999999</c:v>
                </c:pt>
                <c:pt idx="45">
                  <c:v>-3.4663735999999998</c:v>
                </c:pt>
                <c:pt idx="46">
                  <c:v>-3.4635125000000002</c:v>
                </c:pt>
                <c:pt idx="47">
                  <c:v>-3.3286028000000001</c:v>
                </c:pt>
                <c:pt idx="48">
                  <c:v>-3.1665271000000002</c:v>
                </c:pt>
                <c:pt idx="49">
                  <c:v>-2.7396538000000001</c:v>
                </c:pt>
                <c:pt idx="50">
                  <c:v>-2.5990451000000001</c:v>
                </c:pt>
                <c:pt idx="51">
                  <c:v>-2.5787637999999999</c:v>
                </c:pt>
                <c:pt idx="52">
                  <c:v>-2.5094463999999999</c:v>
                </c:pt>
                <c:pt idx="53">
                  <c:v>-2.2829386999999999</c:v>
                </c:pt>
                <c:pt idx="54">
                  <c:v>-2.0743388</c:v>
                </c:pt>
                <c:pt idx="55">
                  <c:v>-2.0230461000000002</c:v>
                </c:pt>
                <c:pt idx="56">
                  <c:v>-1.8063020000000001</c:v>
                </c:pt>
                <c:pt idx="57">
                  <c:v>-1.7142135999999999</c:v>
                </c:pt>
                <c:pt idx="58">
                  <c:v>-0.68770229999999999</c:v>
                </c:pt>
                <c:pt idx="59">
                  <c:v>-0.68287355000000005</c:v>
                </c:pt>
                <c:pt idx="60">
                  <c:v>-0.35288058999999999</c:v>
                </c:pt>
                <c:pt idx="61">
                  <c:v>-0.16657013000000001</c:v>
                </c:pt>
                <c:pt idx="62">
                  <c:v>9.8953849999999996E-2</c:v>
                </c:pt>
                <c:pt idx="63">
                  <c:v>0.67163799000000002</c:v>
                </c:pt>
                <c:pt idx="64">
                  <c:v>0.80504686999999997</c:v>
                </c:pt>
                <c:pt idx="65">
                  <c:v>0.87835240999999997</c:v>
                </c:pt>
                <c:pt idx="66">
                  <c:v>0.91779279999999996</c:v>
                </c:pt>
                <c:pt idx="67">
                  <c:v>1.3337827</c:v>
                </c:pt>
                <c:pt idx="68">
                  <c:v>1.9012154999999999</c:v>
                </c:pt>
                <c:pt idx="69">
                  <c:v>1.9062588</c:v>
                </c:pt>
                <c:pt idx="70">
                  <c:v>1.9269122000000001</c:v>
                </c:pt>
                <c:pt idx="71">
                  <c:v>1.9680260000000001</c:v>
                </c:pt>
                <c:pt idx="72">
                  <c:v>1.9774181</c:v>
                </c:pt>
                <c:pt idx="73">
                  <c:v>2.1006130000000001</c:v>
                </c:pt>
                <c:pt idx="74">
                  <c:v>2.1037287999999998</c:v>
                </c:pt>
                <c:pt idx="75">
                  <c:v>2.1609809000000002</c:v>
                </c:pt>
                <c:pt idx="76">
                  <c:v>2.1978816000000001</c:v>
                </c:pt>
                <c:pt idx="77">
                  <c:v>2.5249876000000002</c:v>
                </c:pt>
                <c:pt idx="78">
                  <c:v>2.5912959999999998</c:v>
                </c:pt>
                <c:pt idx="79">
                  <c:v>2.8055317999999998</c:v>
                </c:pt>
                <c:pt idx="80">
                  <c:v>3.2668132999999999</c:v>
                </c:pt>
                <c:pt idx="81">
                  <c:v>3.6015201000000001</c:v>
                </c:pt>
                <c:pt idx="82">
                  <c:v>3.7139242000000001</c:v>
                </c:pt>
                <c:pt idx="83">
                  <c:v>3.7911722999999999</c:v>
                </c:pt>
                <c:pt idx="84">
                  <c:v>3.8759326000000001</c:v>
                </c:pt>
                <c:pt idx="85">
                  <c:v>3.8827821999999999</c:v>
                </c:pt>
                <c:pt idx="86">
                  <c:v>4.0211895999999996</c:v>
                </c:pt>
                <c:pt idx="87">
                  <c:v>4.0461982000000001</c:v>
                </c:pt>
                <c:pt idx="88">
                  <c:v>4.0692012000000002</c:v>
                </c:pt>
                <c:pt idx="89">
                  <c:v>4.2665584000000001</c:v>
                </c:pt>
                <c:pt idx="90">
                  <c:v>4.3936992999999998</c:v>
                </c:pt>
                <c:pt idx="91">
                  <c:v>4.4945117999999997</c:v>
                </c:pt>
                <c:pt idx="92">
                  <c:v>4.7051496999999998</c:v>
                </c:pt>
                <c:pt idx="93">
                  <c:v>4.7272293999999997</c:v>
                </c:pt>
                <c:pt idx="94">
                  <c:v>4.8773191000000002</c:v>
                </c:pt>
                <c:pt idx="95">
                  <c:v>4.9007597000000001</c:v>
                </c:pt>
                <c:pt idx="96">
                  <c:v>5.8133134000000002</c:v>
                </c:pt>
                <c:pt idx="97">
                  <c:v>5.8573845999999996</c:v>
                </c:pt>
                <c:pt idx="98">
                  <c:v>6.2026266999999997</c:v>
                </c:pt>
                <c:pt idx="99">
                  <c:v>6.7118039999999999</c:v>
                </c:pt>
                <c:pt idx="100">
                  <c:v>6.7382922000000001</c:v>
                </c:pt>
                <c:pt idx="101">
                  <c:v>6.8204365999999998</c:v>
                </c:pt>
                <c:pt idx="102">
                  <c:v>6.9216819999999997</c:v>
                </c:pt>
                <c:pt idx="103">
                  <c:v>7.8493727</c:v>
                </c:pt>
                <c:pt idx="104">
                  <c:v>8.0979904000000005</c:v>
                </c:pt>
                <c:pt idx="105">
                  <c:v>8.1811956000000006</c:v>
                </c:pt>
                <c:pt idx="106">
                  <c:v>8.7707358000000006</c:v>
                </c:pt>
                <c:pt idx="107">
                  <c:v>8.9349512999999998</c:v>
                </c:pt>
                <c:pt idx="108">
                  <c:v>9.4339318999999993</c:v>
                </c:pt>
                <c:pt idx="109">
                  <c:v>9.6752561999999998</c:v>
                </c:pt>
                <c:pt idx="110">
                  <c:v>10.318356</c:v>
                </c:pt>
                <c:pt idx="111">
                  <c:v>10.352969999999999</c:v>
                </c:pt>
                <c:pt idx="112">
                  <c:v>11.145659</c:v>
                </c:pt>
                <c:pt idx="113">
                  <c:v>11.403860999999999</c:v>
                </c:pt>
                <c:pt idx="114">
                  <c:v>11.918234</c:v>
                </c:pt>
                <c:pt idx="115">
                  <c:v>12.53323</c:v>
                </c:pt>
                <c:pt idx="116">
                  <c:v>12.544995</c:v>
                </c:pt>
                <c:pt idx="117">
                  <c:v>12.713813</c:v>
                </c:pt>
                <c:pt idx="118">
                  <c:v>13.318154</c:v>
                </c:pt>
                <c:pt idx="119">
                  <c:v>14.409439000000001</c:v>
                </c:pt>
                <c:pt idx="120">
                  <c:v>14.520215</c:v>
                </c:pt>
                <c:pt idx="121">
                  <c:v>14.881715</c:v>
                </c:pt>
                <c:pt idx="122">
                  <c:v>15.481107</c:v>
                </c:pt>
                <c:pt idx="123">
                  <c:v>15.564988</c:v>
                </c:pt>
                <c:pt idx="124">
                  <c:v>15.80156</c:v>
                </c:pt>
                <c:pt idx="125">
                  <c:v>15.858511999999999</c:v>
                </c:pt>
                <c:pt idx="126">
                  <c:v>16.391019</c:v>
                </c:pt>
                <c:pt idx="127">
                  <c:v>17.17259</c:v>
                </c:pt>
                <c:pt idx="128">
                  <c:v>17.892095999999999</c:v>
                </c:pt>
                <c:pt idx="129">
                  <c:v>18.128454000000001</c:v>
                </c:pt>
                <c:pt idx="130">
                  <c:v>18.881350999999999</c:v>
                </c:pt>
                <c:pt idx="131">
                  <c:v>18.914470999999999</c:v>
                </c:pt>
                <c:pt idx="132">
                  <c:v>18.945536000000001</c:v>
                </c:pt>
              </c:numCache>
            </c:numRef>
          </c:yVal>
          <c:smooth val="0"/>
          <c:extLst>
            <c:ext xmlns:c16="http://schemas.microsoft.com/office/drawing/2014/chart" uri="{C3380CC4-5D6E-409C-BE32-E72D297353CC}">
              <c16:uniqueId val="{00000001-B758-45C5-9F4B-15CF1FB6835E}"/>
            </c:ext>
          </c:extLst>
        </c:ser>
        <c:dLbls>
          <c:showLegendKey val="0"/>
          <c:showVal val="0"/>
          <c:showCatName val="0"/>
          <c:showSerName val="0"/>
          <c:showPercent val="0"/>
          <c:showBubbleSize val="0"/>
        </c:dLbls>
        <c:axId val="1453980896"/>
        <c:axId val="1820980896"/>
      </c:scatterChart>
      <c:valAx>
        <c:axId val="1453980896"/>
        <c:scaling>
          <c:orientation val="minMax"/>
          <c:max val="1.5"/>
          <c:min val="-1.5"/>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Control of corruption index</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General" sourceLinked="1"/>
        <c:majorTickMark val="in"/>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820980896"/>
        <c:crosses val="autoZero"/>
        <c:crossBetween val="midCat"/>
        <c:majorUnit val="1"/>
        <c:minorUnit val="0.5"/>
      </c:valAx>
      <c:valAx>
        <c:axId val="1820980896"/>
        <c:scaling>
          <c:orientation val="minMax"/>
          <c:max val="25"/>
          <c:min val="-20"/>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Percent of GDP</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General" sourceLinked="1"/>
        <c:majorTickMark val="in"/>
        <c:minorTickMark val="none"/>
        <c:tickLblPos val="low"/>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453980896"/>
        <c:crosses val="autoZero"/>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Helvetica" panose="020B0604020202020204" pitchFamily="34" charset="0"/>
        </a:defRPr>
      </a:pPr>
      <a:endParaRPr lang="en-US"/>
    </a:p>
  </c:txPr>
  <c:printSettings>
    <c:headerFooter/>
    <c:pageMargins b="0.75" l="0.7" r="0.7" t="0.75" header="0.3" footer="0.3"/>
    <c:pageSetup/>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710716420162117E-2"/>
          <c:y val="4.2145581154982001E-2"/>
          <c:w val="0.91256389873682131"/>
          <c:h val="0.88046644327799084"/>
        </c:manualLayout>
      </c:layout>
      <c:barChart>
        <c:barDir val="col"/>
        <c:grouping val="clustered"/>
        <c:varyColors val="0"/>
        <c:ser>
          <c:idx val="0"/>
          <c:order val="0"/>
          <c:tx>
            <c:strRef>
              <c:f>'Figure 2.6.'!$H$4</c:f>
              <c:strCache>
                <c:ptCount val="1"/>
                <c:pt idx="0">
                  <c:v>25th percentile control of corruption (high corruption)</c:v>
                </c:pt>
              </c:strCache>
            </c:strRef>
          </c:tx>
          <c:spPr>
            <a:solidFill>
              <a:srgbClr val="002060"/>
            </a:solidFill>
            <a:ln>
              <a:noFill/>
            </a:ln>
            <a:effectLst/>
          </c:spPr>
          <c:invertIfNegative val="0"/>
          <c:cat>
            <c:strRef>
              <c:extLst>
                <c:ext xmlns:c15="http://schemas.microsoft.com/office/drawing/2012/chart" uri="{02D57815-91ED-43cb-92C2-25804820EDAC}">
                  <c15:fullRef>
                    <c15:sqref>'Figure 2.6.'!$F$5:$F$10</c15:sqref>
                  </c15:fullRef>
                </c:ext>
              </c:extLst>
              <c:f>('Figure 2.6.'!$F$6,'Figure 2.6.'!$F$8,'Figure 2.6.'!$F$10)</c:f>
              <c:strCache>
                <c:ptCount val="3"/>
                <c:pt idx="0">
                  <c:v>Low-income developing countries</c:v>
                </c:pt>
                <c:pt idx="1">
                  <c:v>Emerging market economies</c:v>
                </c:pt>
                <c:pt idx="2">
                  <c:v>Advanced economies</c:v>
                </c:pt>
              </c:strCache>
            </c:strRef>
          </c:cat>
          <c:val>
            <c:numRef>
              <c:extLst>
                <c:ext xmlns:c15="http://schemas.microsoft.com/office/drawing/2012/chart" uri="{02D57815-91ED-43cb-92C2-25804820EDAC}">
                  <c15:fullRef>
                    <c15:sqref>'Figure 2.6.'!$H$5:$H$10</c15:sqref>
                  </c15:fullRef>
                </c:ext>
              </c:extLst>
              <c:f>('Figure 2.6.'!$H$6,'Figure 2.6.'!$H$8,'Figure 2.6.'!$H$10)</c:f>
              <c:numCache>
                <c:formatCode>0.0</c:formatCode>
                <c:ptCount val="3"/>
                <c:pt idx="0">
                  <c:v>16.0107295254526</c:v>
                </c:pt>
                <c:pt idx="1">
                  <c:v>19.502293208232299</c:v>
                </c:pt>
                <c:pt idx="2">
                  <c:v>24.454235854582699</c:v>
                </c:pt>
              </c:numCache>
            </c:numRef>
          </c:val>
          <c:extLst>
            <c:ext xmlns:c16="http://schemas.microsoft.com/office/drawing/2014/chart" uri="{C3380CC4-5D6E-409C-BE32-E72D297353CC}">
              <c16:uniqueId val="{00000000-4073-41A3-89EE-27F2EE89D1F0}"/>
            </c:ext>
          </c:extLst>
        </c:ser>
        <c:ser>
          <c:idx val="1"/>
          <c:order val="1"/>
          <c:tx>
            <c:strRef>
              <c:f>'Figure 2.6.'!$I$4</c:f>
              <c:strCache>
                <c:ptCount val="1"/>
                <c:pt idx="0">
                  <c:v>75th percentile control of corruption (low corruption)</c:v>
                </c:pt>
              </c:strCache>
            </c:strRef>
          </c:tx>
          <c:spPr>
            <a:solidFill>
              <a:srgbClr val="C00000"/>
            </a:solidFill>
            <a:ln>
              <a:noFill/>
            </a:ln>
            <a:effectLst/>
          </c:spPr>
          <c:invertIfNegative val="0"/>
          <c:cat>
            <c:strRef>
              <c:extLst>
                <c:ext xmlns:c15="http://schemas.microsoft.com/office/drawing/2012/chart" uri="{02D57815-91ED-43cb-92C2-25804820EDAC}">
                  <c15:fullRef>
                    <c15:sqref>'Figure 2.6.'!$F$5:$F$10</c15:sqref>
                  </c15:fullRef>
                </c:ext>
              </c:extLst>
              <c:f>('Figure 2.6.'!$F$6,'Figure 2.6.'!$F$8,'Figure 2.6.'!$F$10)</c:f>
              <c:strCache>
                <c:ptCount val="3"/>
                <c:pt idx="0">
                  <c:v>Low-income developing countries</c:v>
                </c:pt>
                <c:pt idx="1">
                  <c:v>Emerging market economies</c:v>
                </c:pt>
                <c:pt idx="2">
                  <c:v>Advanced economies</c:v>
                </c:pt>
              </c:strCache>
            </c:strRef>
          </c:cat>
          <c:val>
            <c:numRef>
              <c:extLst>
                <c:ext xmlns:c15="http://schemas.microsoft.com/office/drawing/2012/chart" uri="{02D57815-91ED-43cb-92C2-25804820EDAC}">
                  <c15:fullRef>
                    <c15:sqref>'Figure 2.6.'!$I$5:$I$10</c15:sqref>
                  </c15:fullRef>
                </c:ext>
              </c:extLst>
              <c:f>('Figure 2.6.'!$I$6,'Figure 2.6.'!$I$8,'Figure 2.6.'!$I$10)</c:f>
              <c:numCache>
                <c:formatCode>0.0</c:formatCode>
                <c:ptCount val="3"/>
                <c:pt idx="0">
                  <c:v>25.237905703858001</c:v>
                </c:pt>
                <c:pt idx="1">
                  <c:v>24.142094998541499</c:v>
                </c:pt>
                <c:pt idx="2">
                  <c:v>27.7834659133743</c:v>
                </c:pt>
              </c:numCache>
            </c:numRef>
          </c:val>
          <c:extLst>
            <c:ext xmlns:c16="http://schemas.microsoft.com/office/drawing/2014/chart" uri="{C3380CC4-5D6E-409C-BE32-E72D297353CC}">
              <c16:uniqueId val="{00000001-4073-41A3-89EE-27F2EE89D1F0}"/>
            </c:ext>
          </c:extLst>
        </c:ser>
        <c:dLbls>
          <c:showLegendKey val="0"/>
          <c:showVal val="0"/>
          <c:showCatName val="0"/>
          <c:showSerName val="0"/>
          <c:showPercent val="0"/>
          <c:showBubbleSize val="0"/>
        </c:dLbls>
        <c:gapWidth val="219"/>
        <c:overlap val="-27"/>
        <c:axId val="480067584"/>
        <c:axId val="1855328160"/>
      </c:barChart>
      <c:catAx>
        <c:axId val="48006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HelveticaNeueLT Std Cn" panose="020B0506030502030204"/>
                <a:ea typeface="+mn-ea"/>
                <a:cs typeface="+mn-cs"/>
              </a:defRPr>
            </a:pPr>
            <a:endParaRPr lang="en-US"/>
          </a:p>
        </c:txPr>
        <c:crossAx val="1855328160"/>
        <c:crosses val="autoZero"/>
        <c:auto val="1"/>
        <c:lblAlgn val="ctr"/>
        <c:lblOffset val="100"/>
        <c:noMultiLvlLbl val="0"/>
      </c:catAx>
      <c:valAx>
        <c:axId val="185532816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HelveticaNeueLT Std Cn" panose="020B0506030502030204"/>
                    <a:ea typeface="+mn-ea"/>
                    <a:cs typeface="+mn-cs"/>
                  </a:defRPr>
                </a:pPr>
                <a:r>
                  <a:rPr lang="en-US" sz="1000"/>
                  <a:t>Share</a:t>
                </a:r>
                <a:r>
                  <a:rPr lang="en-US" sz="1000" baseline="0"/>
                  <a:t> of total spending</a:t>
                </a:r>
                <a:endParaRPr lang="en-US" sz="1000"/>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HelveticaNeueLT Std Cn" panose="020B0506030502030204"/>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mn-cs"/>
              </a:defRPr>
            </a:pPr>
            <a:endParaRPr lang="en-US"/>
          </a:p>
        </c:txPr>
        <c:crossAx val="480067584"/>
        <c:crosses val="autoZero"/>
        <c:crossBetween val="between"/>
      </c:valAx>
      <c:spPr>
        <a:noFill/>
        <a:ln>
          <a:solidFill>
            <a:schemeClr val="bg1">
              <a:lumMod val="65000"/>
            </a:schemeClr>
          </a:solidFill>
        </a:ln>
        <a:effectLst/>
      </c:spPr>
    </c:plotArea>
    <c:legend>
      <c:legendPos val="b"/>
      <c:layout>
        <c:manualLayout>
          <c:xMode val="edge"/>
          <c:yMode val="edge"/>
          <c:x val="6.3949870316752061E-2"/>
          <c:y val="4.2624357370393294E-2"/>
          <c:w val="0.57964205102615129"/>
          <c:h val="0.122126852467236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HelveticaNeueLT Std Cn" panose="020B0506030502030204"/>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2.8.'!$AB$2</c:f>
              <c:strCache>
                <c:ptCount val="1"/>
                <c:pt idx="0">
                  <c:v>GDP_cce16_ln</c:v>
                </c:pt>
              </c:strCache>
            </c:strRef>
          </c:tx>
          <c:spPr>
            <a:ln w="25400" cap="rnd">
              <a:noFill/>
              <a:round/>
            </a:ln>
            <a:effectLst/>
          </c:spPr>
          <c:marker>
            <c:symbol val="circle"/>
            <c:size val="5"/>
            <c:spPr>
              <a:solidFill>
                <a:srgbClr val="002060"/>
              </a:solidFill>
              <a:ln w="9525">
                <a:solidFill>
                  <a:srgbClr val="002060"/>
                </a:solidFill>
              </a:ln>
              <a:effectLst/>
            </c:spPr>
          </c:marker>
          <c:trendline>
            <c:spPr>
              <a:ln w="25400" cap="rnd">
                <a:solidFill>
                  <a:schemeClr val="tx1"/>
                </a:solidFill>
                <a:prstDash val="solid"/>
              </a:ln>
              <a:effectLst/>
            </c:spPr>
            <c:trendlineType val="linear"/>
            <c:dispRSqr val="0"/>
            <c:dispEq val="0"/>
          </c:trendline>
          <c:xVal>
            <c:numRef>
              <c:f>'Figure 2.8.'!$AB$3:$AB$198</c:f>
              <c:numCache>
                <c:formatCode>General</c:formatCode>
                <c:ptCount val="196"/>
                <c:pt idx="0">
                  <c:v>-0.58110356330871582</c:v>
                </c:pt>
                <c:pt idx="1">
                  <c:v>-0.3926587700843811</c:v>
                </c:pt>
                <c:pt idx="2">
                  <c:v>-0.81586217880249023</c:v>
                </c:pt>
                <c:pt idx="3">
                  <c:v>-1.1109122037887573</c:v>
                </c:pt>
                <c:pt idx="5">
                  <c:v>0.33994555473327637</c:v>
                </c:pt>
                <c:pt idx="6">
                  <c:v>-0.62569773197174072</c:v>
                </c:pt>
                <c:pt idx="7">
                  <c:v>-0.39307361841201782</c:v>
                </c:pt>
                <c:pt idx="8">
                  <c:v>1.0149765014648438</c:v>
                </c:pt>
                <c:pt idx="9">
                  <c:v>0.77093446254730225</c:v>
                </c:pt>
                <c:pt idx="10">
                  <c:v>-1.0926060676574707</c:v>
                </c:pt>
                <c:pt idx="11">
                  <c:v>0.59073102474212646</c:v>
                </c:pt>
                <c:pt idx="12">
                  <c:v>-0.80589956045150757</c:v>
                </c:pt>
                <c:pt idx="13">
                  <c:v>-8.5565268993377686E-2</c:v>
                </c:pt>
                <c:pt idx="14">
                  <c:v>0.99816566705703735</c:v>
                </c:pt>
                <c:pt idx="15">
                  <c:v>-0.53526484966278076</c:v>
                </c:pt>
                <c:pt idx="16">
                  <c:v>0.86565852165222168</c:v>
                </c:pt>
                <c:pt idx="17">
                  <c:v>-9.2191189527511597E-2</c:v>
                </c:pt>
                <c:pt idx="18">
                  <c:v>0.43462976813316345</c:v>
                </c:pt>
                <c:pt idx="19">
                  <c:v>1.3542728424072266</c:v>
                </c:pt>
                <c:pt idx="20">
                  <c:v>-0.40392956137657166</c:v>
                </c:pt>
                <c:pt idx="21">
                  <c:v>-0.46175375580787659</c:v>
                </c:pt>
                <c:pt idx="22">
                  <c:v>0.75932449102401733</c:v>
                </c:pt>
                <c:pt idx="23">
                  <c:v>-0.6186683177947998</c:v>
                </c:pt>
                <c:pt idx="24">
                  <c:v>-0.42109400033950806</c:v>
                </c:pt>
                <c:pt idx="25">
                  <c:v>-0.39530923962593079</c:v>
                </c:pt>
                <c:pt idx="26">
                  <c:v>0.91410988569259644</c:v>
                </c:pt>
                <c:pt idx="27">
                  <c:v>0.23484563827514648</c:v>
                </c:pt>
                <c:pt idx="28">
                  <c:v>1.1808018684387207</c:v>
                </c:pt>
                <c:pt idx="29">
                  <c:v>-0.60467487573623657</c:v>
                </c:pt>
                <c:pt idx="30">
                  <c:v>-0.47816354036331177</c:v>
                </c:pt>
                <c:pt idx="31">
                  <c:v>1.2356178760528564</c:v>
                </c:pt>
                <c:pt idx="32">
                  <c:v>0.15061604976654053</c:v>
                </c:pt>
                <c:pt idx="33">
                  <c:v>-0.5330464243888855</c:v>
                </c:pt>
                <c:pt idx="34">
                  <c:v>0.73972868919372559</c:v>
                </c:pt>
                <c:pt idx="35">
                  <c:v>-0.2921440601348877</c:v>
                </c:pt>
                <c:pt idx="36">
                  <c:v>-0.40513035655021667</c:v>
                </c:pt>
                <c:pt idx="37">
                  <c:v>0.435405433177948</c:v>
                </c:pt>
                <c:pt idx="38">
                  <c:v>0.10696256160736084</c:v>
                </c:pt>
                <c:pt idx="39">
                  <c:v>-0.82590854167938232</c:v>
                </c:pt>
                <c:pt idx="40">
                  <c:v>0.55159568786621094</c:v>
                </c:pt>
                <c:pt idx="41">
                  <c:v>-0.17699141800403595</c:v>
                </c:pt>
                <c:pt idx="42">
                  <c:v>0.219016432762146</c:v>
                </c:pt>
                <c:pt idx="43">
                  <c:v>-4.8211455345153809E-2</c:v>
                </c:pt>
                <c:pt idx="44">
                  <c:v>0.14863193035125732</c:v>
                </c:pt>
                <c:pt idx="45">
                  <c:v>1.4610518217086792</c:v>
                </c:pt>
                <c:pt idx="46">
                  <c:v>8.03680419921875E-2</c:v>
                </c:pt>
                <c:pt idx="47">
                  <c:v>0.65035915374755859</c:v>
                </c:pt>
                <c:pt idx="48">
                  <c:v>-0.85089647769927979</c:v>
                </c:pt>
                <c:pt idx="49">
                  <c:v>-0.65199685096740723</c:v>
                </c:pt>
                <c:pt idx="50">
                  <c:v>-0.59663283824920654</c:v>
                </c:pt>
                <c:pt idx="51">
                  <c:v>-0.32402047514915466</c:v>
                </c:pt>
                <c:pt idx="52">
                  <c:v>-2.405930757522583</c:v>
                </c:pt>
                <c:pt idx="53">
                  <c:v>-7.5298666954040527E-2</c:v>
                </c:pt>
                <c:pt idx="54">
                  <c:v>0.72929441928863525</c:v>
                </c:pt>
                <c:pt idx="55">
                  <c:v>0.69772273302078247</c:v>
                </c:pt>
                <c:pt idx="56">
                  <c:v>0.29185014963150024</c:v>
                </c:pt>
                <c:pt idx="57">
                  <c:v>1.5647792816162109</c:v>
                </c:pt>
                <c:pt idx="58">
                  <c:v>0.68207317590713501</c:v>
                </c:pt>
                <c:pt idx="59">
                  <c:v>-0.97751432657241821</c:v>
                </c:pt>
                <c:pt idx="60">
                  <c:v>0.22760391235351563</c:v>
                </c:pt>
                <c:pt idx="61">
                  <c:v>0.82891350984573364</c:v>
                </c:pt>
                <c:pt idx="62">
                  <c:v>1.0743377208709717</c:v>
                </c:pt>
                <c:pt idx="63">
                  <c:v>0.42077106237411499</c:v>
                </c:pt>
                <c:pt idx="64">
                  <c:v>-0.5412028431892395</c:v>
                </c:pt>
                <c:pt idx="65">
                  <c:v>0.50092202425003052</c:v>
                </c:pt>
                <c:pt idx="66">
                  <c:v>-0.52218419313430786</c:v>
                </c:pt>
                <c:pt idx="67">
                  <c:v>3.5254120826721191E-2</c:v>
                </c:pt>
                <c:pt idx="68">
                  <c:v>-0.48303461074829102</c:v>
                </c:pt>
                <c:pt idx="69">
                  <c:v>-5.7001948356628418E-2</c:v>
                </c:pt>
                <c:pt idx="70">
                  <c:v>-0.3373638391494751</c:v>
                </c:pt>
                <c:pt idx="71">
                  <c:v>-0.19243001937866211</c:v>
                </c:pt>
                <c:pt idx="72">
                  <c:v>0.72924995422363281</c:v>
                </c:pt>
                <c:pt idx="73">
                  <c:v>-0.35851243138313293</c:v>
                </c:pt>
                <c:pt idx="74">
                  <c:v>1.2427533864974976</c:v>
                </c:pt>
                <c:pt idx="75">
                  <c:v>0.10072335600852966</c:v>
                </c:pt>
                <c:pt idx="76">
                  <c:v>-0.32554483413696289</c:v>
                </c:pt>
                <c:pt idx="77">
                  <c:v>-0.98826813697814941</c:v>
                </c:pt>
                <c:pt idx="78">
                  <c:v>-1.5555604696273804</c:v>
                </c:pt>
                <c:pt idx="79">
                  <c:v>0.78550601005554199</c:v>
                </c:pt>
                <c:pt idx="80">
                  <c:v>0.4791446328163147</c:v>
                </c:pt>
                <c:pt idx="81">
                  <c:v>-0.60623681545257568</c:v>
                </c:pt>
                <c:pt idx="82">
                  <c:v>-2.265380322933197E-2</c:v>
                </c:pt>
                <c:pt idx="83">
                  <c:v>0.83693927526473999</c:v>
                </c:pt>
                <c:pt idx="84">
                  <c:v>0.35537761449813843</c:v>
                </c:pt>
                <c:pt idx="85">
                  <c:v>-1.198102593421936</c:v>
                </c:pt>
                <c:pt idx="86">
                  <c:v>-0.15366548299789429</c:v>
                </c:pt>
                <c:pt idx="87">
                  <c:v>1.1887162923812866</c:v>
                </c:pt>
                <c:pt idx="88">
                  <c:v>-0.22796499729156494</c:v>
                </c:pt>
                <c:pt idx="89">
                  <c:v>-0.30645570158958435</c:v>
                </c:pt>
                <c:pt idx="90">
                  <c:v>-1.261516809463501</c:v>
                </c:pt>
                <c:pt idx="91">
                  <c:v>-0.40986031293869019</c:v>
                </c:pt>
                <c:pt idx="92">
                  <c:v>-0.52133822441101074</c:v>
                </c:pt>
                <c:pt idx="93">
                  <c:v>0.11036890745162964</c:v>
                </c:pt>
                <c:pt idx="94">
                  <c:v>-1.1407202482223511</c:v>
                </c:pt>
                <c:pt idx="95">
                  <c:v>0.74373036623001099</c:v>
                </c:pt>
                <c:pt idx="96">
                  <c:v>0.71079164743423462</c:v>
                </c:pt>
                <c:pt idx="97">
                  <c:v>-1.9087711572647095</c:v>
                </c:pt>
                <c:pt idx="98">
                  <c:v>0.2077898383140564</c:v>
                </c:pt>
                <c:pt idx="99">
                  <c:v>0.90609681606292725</c:v>
                </c:pt>
                <c:pt idx="100">
                  <c:v>-0.40735799074172974</c:v>
                </c:pt>
                <c:pt idx="101">
                  <c:v>-0.37581992149353027</c:v>
                </c:pt>
                <c:pt idx="102">
                  <c:v>0.18276488780975342</c:v>
                </c:pt>
                <c:pt idx="103">
                  <c:v>0.48862600326538086</c:v>
                </c:pt>
                <c:pt idx="104">
                  <c:v>-0.31028196215629578</c:v>
                </c:pt>
                <c:pt idx="105">
                  <c:v>-0.79303282499313354</c:v>
                </c:pt>
                <c:pt idx="106">
                  <c:v>0.26115596294403076</c:v>
                </c:pt>
                <c:pt idx="107">
                  <c:v>0.13917487859725952</c:v>
                </c:pt>
                <c:pt idx="108">
                  <c:v>0.52064317464828491</c:v>
                </c:pt>
                <c:pt idx="109">
                  <c:v>-0.20553654432296753</c:v>
                </c:pt>
                <c:pt idx="110">
                  <c:v>4.9149602651596069E-2</c:v>
                </c:pt>
                <c:pt idx="111">
                  <c:v>-1.0053298473358154</c:v>
                </c:pt>
                <c:pt idx="112">
                  <c:v>1.2837088108062744</c:v>
                </c:pt>
                <c:pt idx="113">
                  <c:v>-0.48648810386657715</c:v>
                </c:pt>
                <c:pt idx="114">
                  <c:v>-0.45322293043136597</c:v>
                </c:pt>
                <c:pt idx="115">
                  <c:v>-0.28198990225791931</c:v>
                </c:pt>
                <c:pt idx="117">
                  <c:v>8.2527682185173035E-2</c:v>
                </c:pt>
                <c:pt idx="118">
                  <c:v>0.39815276861190796</c:v>
                </c:pt>
                <c:pt idx="119">
                  <c:v>-0.16158926486968994</c:v>
                </c:pt>
                <c:pt idx="120">
                  <c:v>0.45230591297149658</c:v>
                </c:pt>
                <c:pt idx="122">
                  <c:v>0.10027772188186646</c:v>
                </c:pt>
                <c:pt idx="123">
                  <c:v>1.1540197134017944</c:v>
                </c:pt>
                <c:pt idx="124">
                  <c:v>1.6677858829498291</c:v>
                </c:pt>
                <c:pt idx="125">
                  <c:v>-0.4341895580291748</c:v>
                </c:pt>
                <c:pt idx="126">
                  <c:v>0.70412921905517578</c:v>
                </c:pt>
                <c:pt idx="127">
                  <c:v>-0.67213606834411621</c:v>
                </c:pt>
                <c:pt idx="128">
                  <c:v>1.2322671413421631</c:v>
                </c:pt>
                <c:pt idx="129">
                  <c:v>-0.37390407919883728</c:v>
                </c:pt>
                <c:pt idx="130">
                  <c:v>-0.40120044350624084</c:v>
                </c:pt>
                <c:pt idx="131">
                  <c:v>-0.57632654905319214</c:v>
                </c:pt>
                <c:pt idx="132">
                  <c:v>-0.78595292568206787</c:v>
                </c:pt>
                <c:pt idx="133">
                  <c:v>-0.30990201234817505</c:v>
                </c:pt>
                <c:pt idx="134">
                  <c:v>-0.58879411220550537</c:v>
                </c:pt>
                <c:pt idx="135">
                  <c:v>-0.37130531668663025</c:v>
                </c:pt>
                <c:pt idx="136">
                  <c:v>-0.24444526433944702</c:v>
                </c:pt>
                <c:pt idx="137">
                  <c:v>0.31348252296447754</c:v>
                </c:pt>
                <c:pt idx="138">
                  <c:v>0.45792049169540405</c:v>
                </c:pt>
                <c:pt idx="139">
                  <c:v>-0.60612010955810547</c:v>
                </c:pt>
                <c:pt idx="140">
                  <c:v>-0.39851731061935425</c:v>
                </c:pt>
                <c:pt idx="141">
                  <c:v>-0.33109849691390991</c:v>
                </c:pt>
                <c:pt idx="142">
                  <c:v>-1.3106523752212524</c:v>
                </c:pt>
                <c:pt idx="143">
                  <c:v>1.728750467300415</c:v>
                </c:pt>
                <c:pt idx="144">
                  <c:v>0.61741983890533447</c:v>
                </c:pt>
                <c:pt idx="146">
                  <c:v>-0.59575212001800537</c:v>
                </c:pt>
                <c:pt idx="147">
                  <c:v>0.80387032032012939</c:v>
                </c:pt>
                <c:pt idx="148">
                  <c:v>-0.43464088439941406</c:v>
                </c:pt>
                <c:pt idx="149">
                  <c:v>0.37485653162002563</c:v>
                </c:pt>
                <c:pt idx="150">
                  <c:v>0.28882485628128052</c:v>
                </c:pt>
                <c:pt idx="151">
                  <c:v>1.0062128305435181</c:v>
                </c:pt>
                <c:pt idx="152">
                  <c:v>-0.2663971483707428</c:v>
                </c:pt>
                <c:pt idx="153">
                  <c:v>0.25311768054962158</c:v>
                </c:pt>
                <c:pt idx="154">
                  <c:v>0.53589916229248047</c:v>
                </c:pt>
                <c:pt idx="156">
                  <c:v>-2.8075449168682098E-2</c:v>
                </c:pt>
                <c:pt idx="157">
                  <c:v>-0.80755513906478882</c:v>
                </c:pt>
                <c:pt idx="158">
                  <c:v>-8.1844806671142578E-2</c:v>
                </c:pt>
                <c:pt idx="159">
                  <c:v>-0.24021075665950775</c:v>
                </c:pt>
                <c:pt idx="160">
                  <c:v>9.9123060703277588E-2</c:v>
                </c:pt>
                <c:pt idx="161">
                  <c:v>0.54543143510818481</c:v>
                </c:pt>
                <c:pt idx="162">
                  <c:v>0.69078069925308228</c:v>
                </c:pt>
                <c:pt idx="163">
                  <c:v>-1.0800538063049316</c:v>
                </c:pt>
                <c:pt idx="164">
                  <c:v>-0.49137699604034424</c:v>
                </c:pt>
                <c:pt idx="166">
                  <c:v>1.4498580694198608</c:v>
                </c:pt>
                <c:pt idx="167">
                  <c:v>1.1449456214904785</c:v>
                </c:pt>
                <c:pt idx="169">
                  <c:v>0.65604710578918457</c:v>
                </c:pt>
                <c:pt idx="171">
                  <c:v>-0.27198261022567749</c:v>
                </c:pt>
                <c:pt idx="172">
                  <c:v>0.31255984306335449</c:v>
                </c:pt>
                <c:pt idx="173">
                  <c:v>-0.56897413730621338</c:v>
                </c:pt>
                <c:pt idx="174">
                  <c:v>-0.38155859708786011</c:v>
                </c:pt>
                <c:pt idx="175">
                  <c:v>0.44830739498138428</c:v>
                </c:pt>
                <c:pt idx="176">
                  <c:v>-4.8797667026519775E-2</c:v>
                </c:pt>
                <c:pt idx="177">
                  <c:v>-0.84062302112579346</c:v>
                </c:pt>
                <c:pt idx="178">
                  <c:v>-0.1166231781244278</c:v>
                </c:pt>
                <c:pt idx="179">
                  <c:v>-0.56108003854751587</c:v>
                </c:pt>
                <c:pt idx="180">
                  <c:v>-1.5496481657028198</c:v>
                </c:pt>
                <c:pt idx="181">
                  <c:v>0.66726821660995483</c:v>
                </c:pt>
                <c:pt idx="182">
                  <c:v>-4.7813534736633301E-2</c:v>
                </c:pt>
                <c:pt idx="183">
                  <c:v>-0.6946757435798645</c:v>
                </c:pt>
                <c:pt idx="184">
                  <c:v>0.310150146484375</c:v>
                </c:pt>
                <c:pt idx="185">
                  <c:v>1.1930227279663086</c:v>
                </c:pt>
                <c:pt idx="186">
                  <c:v>0.47871291637420654</c:v>
                </c:pt>
                <c:pt idx="187">
                  <c:v>1.0213990211486816</c:v>
                </c:pt>
                <c:pt idx="188">
                  <c:v>-0.78557515144348145</c:v>
                </c:pt>
                <c:pt idx="189">
                  <c:v>0.59631741046905518</c:v>
                </c:pt>
                <c:pt idx="190">
                  <c:v>-1.6533664464950562</c:v>
                </c:pt>
                <c:pt idx="191">
                  <c:v>9.9582374095916748E-3</c:v>
                </c:pt>
                <c:pt idx="192">
                  <c:v>0.3204486072063446</c:v>
                </c:pt>
                <c:pt idx="193">
                  <c:v>-1.0132210254669189</c:v>
                </c:pt>
                <c:pt idx="194">
                  <c:v>0.20926675200462341</c:v>
                </c:pt>
                <c:pt idx="195">
                  <c:v>-0.29752123355865479</c:v>
                </c:pt>
              </c:numCache>
            </c:numRef>
          </c:xVal>
          <c:yVal>
            <c:numRef>
              <c:f>'Figure 2.8.'!$AD$3:$AD$198</c:f>
              <c:numCache>
                <c:formatCode>General</c:formatCode>
                <c:ptCount val="196"/>
                <c:pt idx="0">
                  <c:v>-9.7975730895996094E-3</c:v>
                </c:pt>
                <c:pt idx="1">
                  <c:v>6.5660476684570313E-4</c:v>
                </c:pt>
                <c:pt idx="2">
                  <c:v>-0.16022205352783203</c:v>
                </c:pt>
                <c:pt idx="3">
                  <c:v>-0.21974563598632813</c:v>
                </c:pt>
                <c:pt idx="6">
                  <c:v>-6.9151401519775391E-2</c:v>
                </c:pt>
                <c:pt idx="7">
                  <c:v>6.4009189605712891E-2</c:v>
                </c:pt>
                <c:pt idx="8">
                  <c:v>6.1498165130615234E-2</c:v>
                </c:pt>
                <c:pt idx="9">
                  <c:v>6.0248374938964844E-2</c:v>
                </c:pt>
                <c:pt idx="10">
                  <c:v>5.4539203643798828E-2</c:v>
                </c:pt>
                <c:pt idx="12">
                  <c:v>-8.4807395935058594E-2</c:v>
                </c:pt>
                <c:pt idx="13">
                  <c:v>-2.2587776184082031E-2</c:v>
                </c:pt>
                <c:pt idx="16">
                  <c:v>5.5234909057617188E-2</c:v>
                </c:pt>
                <c:pt idx="18">
                  <c:v>5.6745529174804688E-2</c:v>
                </c:pt>
                <c:pt idx="21">
                  <c:v>7.3278903961181641E-2</c:v>
                </c:pt>
                <c:pt idx="22">
                  <c:v>-0.12505006790161133</c:v>
                </c:pt>
                <c:pt idx="23">
                  <c:v>-8.2490444183349609E-2</c:v>
                </c:pt>
                <c:pt idx="25">
                  <c:v>0.10608148574829102</c:v>
                </c:pt>
                <c:pt idx="26">
                  <c:v>0.1298828125</c:v>
                </c:pt>
                <c:pt idx="27">
                  <c:v>0.24455881118774414</c:v>
                </c:pt>
                <c:pt idx="29">
                  <c:v>0.17867517471313477</c:v>
                </c:pt>
                <c:pt idx="30">
                  <c:v>-3.8609504699707031E-3</c:v>
                </c:pt>
                <c:pt idx="31">
                  <c:v>8.7631702423095703E-2</c:v>
                </c:pt>
                <c:pt idx="33">
                  <c:v>-8.5008621215820313E-2</c:v>
                </c:pt>
                <c:pt idx="34">
                  <c:v>1.4234542846679688E-2</c:v>
                </c:pt>
                <c:pt idx="35">
                  <c:v>5.3547859191894531E-2</c:v>
                </c:pt>
                <c:pt idx="36">
                  <c:v>-2.4412631988525391E-2</c:v>
                </c:pt>
                <c:pt idx="37">
                  <c:v>0.10683298110961914</c:v>
                </c:pt>
                <c:pt idx="38">
                  <c:v>-3.6173820495605469E-2</c:v>
                </c:pt>
                <c:pt idx="39">
                  <c:v>-7.570648193359375E-2</c:v>
                </c:pt>
                <c:pt idx="40">
                  <c:v>-2.5507926940917969E-2</c:v>
                </c:pt>
                <c:pt idx="41">
                  <c:v>9.4950199127197266E-2</c:v>
                </c:pt>
                <c:pt idx="42">
                  <c:v>4.6491622924804688E-2</c:v>
                </c:pt>
                <c:pt idx="43">
                  <c:v>9.4539165496826172E-2</c:v>
                </c:pt>
                <c:pt idx="44">
                  <c:v>-1.4200210571289063E-2</c:v>
                </c:pt>
                <c:pt idx="45">
                  <c:v>6.9971561431884766E-2</c:v>
                </c:pt>
                <c:pt idx="48">
                  <c:v>-0.21734046936035156</c:v>
                </c:pt>
                <c:pt idx="49">
                  <c:v>-1.7643451690673828E-2</c:v>
                </c:pt>
                <c:pt idx="50">
                  <c:v>-0.18078088760375977</c:v>
                </c:pt>
                <c:pt idx="51">
                  <c:v>-0.12577295303344727</c:v>
                </c:pt>
                <c:pt idx="54">
                  <c:v>0.14490985870361328</c:v>
                </c:pt>
                <c:pt idx="55">
                  <c:v>2.9590129852294922E-2</c:v>
                </c:pt>
                <c:pt idx="57">
                  <c:v>0.1131591796875</c:v>
                </c:pt>
                <c:pt idx="58">
                  <c:v>3.9669513702392578E-2</c:v>
                </c:pt>
                <c:pt idx="59">
                  <c:v>1.9037723541259766E-2</c:v>
                </c:pt>
                <c:pt idx="60">
                  <c:v>-5.1207065582275391E-2</c:v>
                </c:pt>
                <c:pt idx="61">
                  <c:v>6.4885616302490234E-2</c:v>
                </c:pt>
                <c:pt idx="62">
                  <c:v>6.9770336151123047E-2</c:v>
                </c:pt>
                <c:pt idx="63">
                  <c:v>-0.22745513916015625</c:v>
                </c:pt>
                <c:pt idx="64">
                  <c:v>1.0039329528808594E-2</c:v>
                </c:pt>
                <c:pt idx="66">
                  <c:v>-1.7842769622802734E-2</c:v>
                </c:pt>
                <c:pt idx="67">
                  <c:v>0.12839221954345703</c:v>
                </c:pt>
                <c:pt idx="69">
                  <c:v>-0.16705417633056641</c:v>
                </c:pt>
                <c:pt idx="70">
                  <c:v>-3.3195018768310547E-2</c:v>
                </c:pt>
                <c:pt idx="71">
                  <c:v>2.0708560943603516E-2</c:v>
                </c:pt>
                <c:pt idx="72">
                  <c:v>0.1146697998046875</c:v>
                </c:pt>
                <c:pt idx="73">
                  <c:v>0.10394191741943359</c:v>
                </c:pt>
                <c:pt idx="74">
                  <c:v>1.0589599609375E-2</c:v>
                </c:pt>
                <c:pt idx="75">
                  <c:v>-0.11586713790893555</c:v>
                </c:pt>
                <c:pt idx="76">
                  <c:v>-5.1360607147216797E-2</c:v>
                </c:pt>
                <c:pt idx="77">
                  <c:v>-4.3012619018554688E-2</c:v>
                </c:pt>
                <c:pt idx="78">
                  <c:v>-0.19649076461791992</c:v>
                </c:pt>
                <c:pt idx="79">
                  <c:v>7.2076797485351563E-2</c:v>
                </c:pt>
                <c:pt idx="80">
                  <c:v>5.2670955657958984E-2</c:v>
                </c:pt>
                <c:pt idx="81">
                  <c:v>6.1100006103515625E-2</c:v>
                </c:pt>
                <c:pt idx="82">
                  <c:v>-7.7980518341064453E-2</c:v>
                </c:pt>
                <c:pt idx="83">
                  <c:v>0.14824914932250977</c:v>
                </c:pt>
                <c:pt idx="84">
                  <c:v>-3.2156944274902344E-2</c:v>
                </c:pt>
                <c:pt idx="85">
                  <c:v>0.15231132507324219</c:v>
                </c:pt>
                <c:pt idx="86">
                  <c:v>0.19467544555664063</c:v>
                </c:pt>
                <c:pt idx="87">
                  <c:v>5.83038330078125E-2</c:v>
                </c:pt>
                <c:pt idx="88">
                  <c:v>0.16174507141113281</c:v>
                </c:pt>
                <c:pt idx="89">
                  <c:v>-0.11395072937011719</c:v>
                </c:pt>
                <c:pt idx="90">
                  <c:v>-0.30714321136474609</c:v>
                </c:pt>
                <c:pt idx="91">
                  <c:v>0.10089492797851563</c:v>
                </c:pt>
                <c:pt idx="92">
                  <c:v>-7.8799247741699219E-2</c:v>
                </c:pt>
                <c:pt idx="93">
                  <c:v>0.14149045944213867</c:v>
                </c:pt>
                <c:pt idx="94">
                  <c:v>-8.9713096618652344E-2</c:v>
                </c:pt>
                <c:pt idx="95">
                  <c:v>5.1731109619140625E-2</c:v>
                </c:pt>
                <c:pt idx="96">
                  <c:v>4.0202140808105469E-3</c:v>
                </c:pt>
                <c:pt idx="98">
                  <c:v>9.6748828887939453E-2</c:v>
                </c:pt>
                <c:pt idx="99">
                  <c:v>-6.1192035675048828E-2</c:v>
                </c:pt>
                <c:pt idx="100">
                  <c:v>1.2136459350585938E-2</c:v>
                </c:pt>
                <c:pt idx="101">
                  <c:v>-0.12883472442626953</c:v>
                </c:pt>
                <c:pt idx="102">
                  <c:v>-2.197265625E-3</c:v>
                </c:pt>
                <c:pt idx="103">
                  <c:v>4.8790454864501953E-2</c:v>
                </c:pt>
                <c:pt idx="104">
                  <c:v>9.6573829650878906E-3</c:v>
                </c:pt>
                <c:pt idx="106">
                  <c:v>-0.16496419906616211</c:v>
                </c:pt>
                <c:pt idx="107">
                  <c:v>-6.3796043395996094E-3</c:v>
                </c:pt>
                <c:pt idx="109">
                  <c:v>-0.11785173416137695</c:v>
                </c:pt>
                <c:pt idx="110">
                  <c:v>4.8093795776367188E-2</c:v>
                </c:pt>
                <c:pt idx="111">
                  <c:v>-4.1668415069580078E-2</c:v>
                </c:pt>
                <c:pt idx="113">
                  <c:v>0.10246753692626953</c:v>
                </c:pt>
                <c:pt idx="114">
                  <c:v>2.2153854370117188E-2</c:v>
                </c:pt>
                <c:pt idx="115">
                  <c:v>-2.4197101593017578E-2</c:v>
                </c:pt>
                <c:pt idx="117">
                  <c:v>-0.11383485794067383</c:v>
                </c:pt>
                <c:pt idx="118">
                  <c:v>7.7594280242919922E-2</c:v>
                </c:pt>
                <c:pt idx="119">
                  <c:v>7.9050540924072266E-2</c:v>
                </c:pt>
                <c:pt idx="120">
                  <c:v>-3.803253173828125E-2</c:v>
                </c:pt>
                <c:pt idx="122">
                  <c:v>6.4344406127929688E-3</c:v>
                </c:pt>
                <c:pt idx="123">
                  <c:v>6.5363407135009766E-2</c:v>
                </c:pt>
                <c:pt idx="124">
                  <c:v>7.1551322937011719E-2</c:v>
                </c:pt>
                <c:pt idx="125">
                  <c:v>-7.4415206909179688E-3</c:v>
                </c:pt>
                <c:pt idx="126">
                  <c:v>-9.4645977020263672E-2</c:v>
                </c:pt>
                <c:pt idx="127">
                  <c:v>-0.21013450622558594</c:v>
                </c:pt>
                <c:pt idx="128">
                  <c:v>-3.108978271484375E-4</c:v>
                </c:pt>
                <c:pt idx="129">
                  <c:v>-0.14841890335083008</c:v>
                </c:pt>
                <c:pt idx="130">
                  <c:v>-0.15228462219238281</c:v>
                </c:pt>
                <c:pt idx="132">
                  <c:v>-0.13506937026977539</c:v>
                </c:pt>
                <c:pt idx="133">
                  <c:v>-6.8921566009521484E-2</c:v>
                </c:pt>
                <c:pt idx="134">
                  <c:v>-7.6631069183349609E-2</c:v>
                </c:pt>
                <c:pt idx="135">
                  <c:v>-5.5983543395996094E-2</c:v>
                </c:pt>
                <c:pt idx="136">
                  <c:v>4.0392875671386719E-3</c:v>
                </c:pt>
                <c:pt idx="137">
                  <c:v>0.14523792266845703</c:v>
                </c:pt>
                <c:pt idx="138">
                  <c:v>0.10022306442260742</c:v>
                </c:pt>
                <c:pt idx="140">
                  <c:v>-0.23422479629516602</c:v>
                </c:pt>
                <c:pt idx="141">
                  <c:v>-8.4223747253417969E-3</c:v>
                </c:pt>
                <c:pt idx="142">
                  <c:v>0.14366865158081055</c:v>
                </c:pt>
                <c:pt idx="143">
                  <c:v>8.5320472717285156E-3</c:v>
                </c:pt>
                <c:pt idx="146">
                  <c:v>-0.2032318115234375</c:v>
                </c:pt>
                <c:pt idx="147">
                  <c:v>0.11170864105224609</c:v>
                </c:pt>
                <c:pt idx="148">
                  <c:v>0.17211484909057617</c:v>
                </c:pt>
                <c:pt idx="149">
                  <c:v>-5.626678466796875E-4</c:v>
                </c:pt>
                <c:pt idx="150">
                  <c:v>-0.10356330871582031</c:v>
                </c:pt>
                <c:pt idx="151">
                  <c:v>0.10829067230224609</c:v>
                </c:pt>
                <c:pt idx="152">
                  <c:v>6.0971736907958984E-2</c:v>
                </c:pt>
                <c:pt idx="153">
                  <c:v>0.1146388053894043</c:v>
                </c:pt>
                <c:pt idx="154">
                  <c:v>-9.1924667358398438E-3</c:v>
                </c:pt>
                <c:pt idx="156">
                  <c:v>-0.2382197380065918</c:v>
                </c:pt>
                <c:pt idx="157">
                  <c:v>-0.10375165939331055</c:v>
                </c:pt>
                <c:pt idx="158">
                  <c:v>6.9694995880126953E-2</c:v>
                </c:pt>
                <c:pt idx="159">
                  <c:v>-6.2747001647949219E-2</c:v>
                </c:pt>
                <c:pt idx="163">
                  <c:v>-2.3828506469726563E-2</c:v>
                </c:pt>
                <c:pt idx="166">
                  <c:v>6.0554981231689453E-2</c:v>
                </c:pt>
                <c:pt idx="167">
                  <c:v>3.4109592437744141E-2</c:v>
                </c:pt>
                <c:pt idx="171">
                  <c:v>0.18066501617431641</c:v>
                </c:pt>
                <c:pt idx="172">
                  <c:v>4.9525260925292969E-2</c:v>
                </c:pt>
                <c:pt idx="173">
                  <c:v>-1.445770263671875E-2</c:v>
                </c:pt>
                <c:pt idx="174">
                  <c:v>-0.12170982360839844</c:v>
                </c:pt>
                <c:pt idx="175">
                  <c:v>9.6287727355957031E-2</c:v>
                </c:pt>
                <c:pt idx="176">
                  <c:v>-6.0217857360839844E-2</c:v>
                </c:pt>
                <c:pt idx="177">
                  <c:v>-4.0705204010009766E-2</c:v>
                </c:pt>
                <c:pt idx="178">
                  <c:v>-0.11073923110961914</c:v>
                </c:pt>
                <c:pt idx="179">
                  <c:v>6.1511993408203125E-4</c:v>
                </c:pt>
                <c:pt idx="181">
                  <c:v>1.3000011444091797E-2</c:v>
                </c:pt>
                <c:pt idx="182">
                  <c:v>0.10816144943237305</c:v>
                </c:pt>
                <c:pt idx="183">
                  <c:v>0.15946722030639648</c:v>
                </c:pt>
                <c:pt idx="184">
                  <c:v>-0.12697601318359375</c:v>
                </c:pt>
                <c:pt idx="185">
                  <c:v>6.0563087463378906E-2</c:v>
                </c:pt>
                <c:pt idx="186">
                  <c:v>4.2020797729492188E-2</c:v>
                </c:pt>
                <c:pt idx="187">
                  <c:v>-2.0635128021240234E-2</c:v>
                </c:pt>
                <c:pt idx="189">
                  <c:v>-6.0005664825439453E-2</c:v>
                </c:pt>
                <c:pt idx="191">
                  <c:v>0.26453733444213867</c:v>
                </c:pt>
                <c:pt idx="192">
                  <c:v>4.5738697052001953E-2</c:v>
                </c:pt>
                <c:pt idx="193">
                  <c:v>-0.17040443420410156</c:v>
                </c:pt>
                <c:pt idx="194">
                  <c:v>-7.0404052734375E-2</c:v>
                </c:pt>
                <c:pt idx="195">
                  <c:v>9.9831104278564453E-2</c:v>
                </c:pt>
              </c:numCache>
            </c:numRef>
          </c:yVal>
          <c:smooth val="0"/>
          <c:extLst>
            <c:ext xmlns:c16="http://schemas.microsoft.com/office/drawing/2014/chart" uri="{C3380CC4-5D6E-409C-BE32-E72D297353CC}">
              <c16:uniqueId val="{00000001-938D-4F10-A769-0E2510475ABB}"/>
            </c:ext>
          </c:extLst>
        </c:ser>
        <c:dLbls>
          <c:showLegendKey val="0"/>
          <c:showVal val="0"/>
          <c:showCatName val="0"/>
          <c:showSerName val="0"/>
          <c:showPercent val="0"/>
          <c:showBubbleSize val="0"/>
        </c:dLbls>
        <c:axId val="909352351"/>
        <c:axId val="738484415"/>
      </c:scatterChart>
      <c:valAx>
        <c:axId val="909352351"/>
        <c:scaling>
          <c:orientation val="minMax"/>
          <c:max val="1.6"/>
          <c:min val="-2"/>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Control of corruption index</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0.0" sourceLinked="0"/>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738484415"/>
        <c:crosses val="autoZero"/>
        <c:crossBetween val="midCat"/>
      </c:valAx>
      <c:valAx>
        <c:axId val="738484415"/>
        <c:scaling>
          <c:orientation val="minMax"/>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Test socres</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General" sourceLinked="1"/>
        <c:majorTickMark val="in"/>
        <c:minorTickMark val="none"/>
        <c:tickLblPos val="low"/>
        <c:spPr>
          <a:noFill/>
          <a:ln>
            <a:solidFill>
              <a:schemeClr val="tx1">
                <a:lumMod val="15000"/>
                <a:lumOff val="8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909352351"/>
        <c:crosses val="autoZero"/>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Helvetica" panose="020B0604020202020204" pitchFamily="34" charset="0"/>
        </a:defRPr>
      </a:pPr>
      <a:endParaRPr lang="en-US"/>
    </a:p>
  </c:txPr>
  <c:printSettings>
    <c:headerFooter/>
    <c:pageMargins b="0.75" l="0.7" r="0.7" t="0.75" header="0.3" footer="0.3"/>
    <c:pageSetup/>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'Figure 2.8.'!$Y$2</c:f>
              <c:strCache>
                <c:ptCount val="1"/>
                <c:pt idx="0">
                  <c:v>GDP_eff_EPskewAdj</c:v>
                </c:pt>
              </c:strCache>
            </c:strRef>
          </c:tx>
          <c:spPr>
            <a:ln w="25400" cap="rnd">
              <a:noFill/>
              <a:round/>
            </a:ln>
            <a:effectLst/>
          </c:spPr>
          <c:marker>
            <c:symbol val="circle"/>
            <c:size val="5"/>
            <c:spPr>
              <a:solidFill>
                <a:srgbClr val="002060"/>
              </a:solidFill>
              <a:ln w="9525">
                <a:noFill/>
              </a:ln>
              <a:effectLst/>
            </c:spPr>
          </c:marker>
          <c:trendline>
            <c:spPr>
              <a:ln w="19050" cap="rnd">
                <a:solidFill>
                  <a:schemeClr val="tx1"/>
                </a:solidFill>
                <a:prstDash val="solid"/>
              </a:ln>
              <a:effectLst/>
            </c:spPr>
            <c:trendlineType val="linear"/>
            <c:dispRSqr val="0"/>
            <c:dispEq val="0"/>
          </c:trendline>
          <c:xVal>
            <c:numRef>
              <c:f>'Figure 2.8.'!$X$3:$X$98</c:f>
              <c:numCache>
                <c:formatCode>General</c:formatCode>
                <c:ptCount val="96"/>
                <c:pt idx="0">
                  <c:v>0.24432988999999999</c:v>
                </c:pt>
                <c:pt idx="1">
                  <c:v>1.1745996000000001</c:v>
                </c:pt>
                <c:pt idx="2">
                  <c:v>0.65289026999999999</c:v>
                </c:pt>
                <c:pt idx="3">
                  <c:v>0.80443529999999996</c:v>
                </c:pt>
                <c:pt idx="4">
                  <c:v>1.3485754000000001</c:v>
                </c:pt>
                <c:pt idx="5">
                  <c:v>0.61830918000000001</c:v>
                </c:pt>
                <c:pt idx="6">
                  <c:v>0.96491727999999999</c:v>
                </c:pt>
                <c:pt idx="7">
                  <c:v>-0.49941311999999999</c:v>
                </c:pt>
                <c:pt idx="8">
                  <c:v>-0.44316410000000001</c:v>
                </c:pt>
                <c:pt idx="9">
                  <c:v>0.92716173999999996</c:v>
                </c:pt>
                <c:pt idx="10">
                  <c:v>1.3371469</c:v>
                </c:pt>
                <c:pt idx="11">
                  <c:v>0.89217597999999998</c:v>
                </c:pt>
                <c:pt idx="12">
                  <c:v>1.0649618000000001</c:v>
                </c:pt>
                <c:pt idx="13">
                  <c:v>0.91799472000000004</c:v>
                </c:pt>
                <c:pt idx="14">
                  <c:v>1.6017030999999999</c:v>
                </c:pt>
                <c:pt idx="15">
                  <c:v>-0.29331309999999999</c:v>
                </c:pt>
                <c:pt idx="16">
                  <c:v>1.0703001999999999</c:v>
                </c:pt>
                <c:pt idx="17">
                  <c:v>0.21637389000000001</c:v>
                </c:pt>
                <c:pt idx="18">
                  <c:v>0.33057502999999999</c:v>
                </c:pt>
                <c:pt idx="19">
                  <c:v>0.69398890000000002</c:v>
                </c:pt>
                <c:pt idx="20">
                  <c:v>0.10292727</c:v>
                </c:pt>
                <c:pt idx="21">
                  <c:v>-0.30426714999999999</c:v>
                </c:pt>
                <c:pt idx="22">
                  <c:v>0.99408381000000001</c:v>
                </c:pt>
                <c:pt idx="23">
                  <c:v>1.7395997000000001</c:v>
                </c:pt>
                <c:pt idx="24">
                  <c:v>0.2216069</c:v>
                </c:pt>
                <c:pt idx="25">
                  <c:v>-0.58075158999999998</c:v>
                </c:pt>
                <c:pt idx="26">
                  <c:v>-0.31005359999999998</c:v>
                </c:pt>
                <c:pt idx="27">
                  <c:v>-0.28371901999999999</c:v>
                </c:pt>
                <c:pt idx="28">
                  <c:v>1.1484152999999999</c:v>
                </c:pt>
                <c:pt idx="29">
                  <c:v>-0.12323401</c:v>
                </c:pt>
                <c:pt idx="30">
                  <c:v>0.86788509999999996</c:v>
                </c:pt>
                <c:pt idx="31">
                  <c:v>-0.68323705000000001</c:v>
                </c:pt>
                <c:pt idx="32">
                  <c:v>-5.3578340000000002E-2</c:v>
                </c:pt>
                <c:pt idx="33">
                  <c:v>-0.37203007999999999</c:v>
                </c:pt>
                <c:pt idx="34">
                  <c:v>-0.12295915</c:v>
                </c:pt>
                <c:pt idx="35">
                  <c:v>-0.44994103000000002</c:v>
                </c:pt>
                <c:pt idx="36">
                  <c:v>-0.47966544999999999</c:v>
                </c:pt>
                <c:pt idx="37">
                  <c:v>-0.70656410999999997</c:v>
                </c:pt>
                <c:pt idx="38">
                  <c:v>-0.32089794999999999</c:v>
                </c:pt>
                <c:pt idx="39">
                  <c:v>1.2704188999999999</c:v>
                </c:pt>
                <c:pt idx="40">
                  <c:v>-0.1127846</c:v>
                </c:pt>
                <c:pt idx="41">
                  <c:v>-0.73271069</c:v>
                </c:pt>
                <c:pt idx="42">
                  <c:v>0.56061989999999995</c:v>
                </c:pt>
                <c:pt idx="43">
                  <c:v>0.4865371</c:v>
                </c:pt>
                <c:pt idx="44">
                  <c:v>0.58165929999999999</c:v>
                </c:pt>
                <c:pt idx="45">
                  <c:v>-0.86161988</c:v>
                </c:pt>
                <c:pt idx="46">
                  <c:v>-0.41416139000000002</c:v>
                </c:pt>
                <c:pt idx="47">
                  <c:v>-0.96815863000000002</c:v>
                </c:pt>
                <c:pt idx="48">
                  <c:v>-0.31884698</c:v>
                </c:pt>
                <c:pt idx="49">
                  <c:v>-0.40293982</c:v>
                </c:pt>
                <c:pt idx="50">
                  <c:v>-0.62441758999999997</c:v>
                </c:pt>
                <c:pt idx="51">
                  <c:v>-0.10811547000000001</c:v>
                </c:pt>
                <c:pt idx="52">
                  <c:v>5.6021590000000003E-2</c:v>
                </c:pt>
                <c:pt idx="53">
                  <c:v>-0.15351102</c:v>
                </c:pt>
                <c:pt idx="54">
                  <c:v>2.289095E-2</c:v>
                </c:pt>
                <c:pt idx="55">
                  <c:v>-0.36091147000000001</c:v>
                </c:pt>
                <c:pt idx="56">
                  <c:v>-7.8840450000000006E-2</c:v>
                </c:pt>
                <c:pt idx="57">
                  <c:v>-5.9520600000000003E-3</c:v>
                </c:pt>
                <c:pt idx="58">
                  <c:v>-0.39389826</c:v>
                </c:pt>
                <c:pt idx="59">
                  <c:v>0.95505819999999997</c:v>
                </c:pt>
                <c:pt idx="60">
                  <c:v>-2.4481349999999999E-2</c:v>
                </c:pt>
                <c:pt idx="61">
                  <c:v>9.5876069999999994E-2</c:v>
                </c:pt>
                <c:pt idx="62">
                  <c:v>0.27117208999999998</c:v>
                </c:pt>
                <c:pt idx="63">
                  <c:v>-0.50679722999999999</c:v>
                </c:pt>
                <c:pt idx="64">
                  <c:v>0.27928111999999999</c:v>
                </c:pt>
                <c:pt idx="65">
                  <c:v>0.13217118</c:v>
                </c:pt>
                <c:pt idx="66">
                  <c:v>-0.18372612999999999</c:v>
                </c:pt>
                <c:pt idx="67">
                  <c:v>-0.77178407999999998</c:v>
                </c:pt>
                <c:pt idx="68">
                  <c:v>0.56649510000000003</c:v>
                </c:pt>
                <c:pt idx="69">
                  <c:v>0.56739379999999995</c:v>
                </c:pt>
                <c:pt idx="70">
                  <c:v>-0.17025135999999999</c:v>
                </c:pt>
                <c:pt idx="71">
                  <c:v>0.17417262999999999</c:v>
                </c:pt>
                <c:pt idx="72">
                  <c:v>0.14348213000000001</c:v>
                </c:pt>
                <c:pt idx="73">
                  <c:v>-0.19583596</c:v>
                </c:pt>
                <c:pt idx="74">
                  <c:v>-0.22666632</c:v>
                </c:pt>
                <c:pt idx="75">
                  <c:v>0.98378757999999999</c:v>
                </c:pt>
                <c:pt idx="76">
                  <c:v>-0.65344539999999995</c:v>
                </c:pt>
                <c:pt idx="77">
                  <c:v>-0.26102229999999998</c:v>
                </c:pt>
                <c:pt idx="78">
                  <c:v>-0.49299771999999997</c:v>
                </c:pt>
                <c:pt idx="79">
                  <c:v>-0.61082163</c:v>
                </c:pt>
                <c:pt idx="80">
                  <c:v>-0.12461712</c:v>
                </c:pt>
                <c:pt idx="81">
                  <c:v>-0.62590493000000003</c:v>
                </c:pt>
                <c:pt idx="82">
                  <c:v>3.3101390000000001E-2</c:v>
                </c:pt>
                <c:pt idx="83">
                  <c:v>-0.15200610000000001</c:v>
                </c:pt>
                <c:pt idx="84">
                  <c:v>1.0071551999999999</c:v>
                </c:pt>
                <c:pt idx="85">
                  <c:v>0.30585846999999999</c:v>
                </c:pt>
                <c:pt idx="86">
                  <c:v>-9.2294150000000005E-2</c:v>
                </c:pt>
                <c:pt idx="87">
                  <c:v>-7.9465250000000001E-2</c:v>
                </c:pt>
                <c:pt idx="88">
                  <c:v>0.33017321999999999</c:v>
                </c:pt>
                <c:pt idx="89">
                  <c:v>-0.26750810000000003</c:v>
                </c:pt>
                <c:pt idx="90">
                  <c:v>0.16174758</c:v>
                </c:pt>
                <c:pt idx="91">
                  <c:v>0.41762449000000001</c:v>
                </c:pt>
                <c:pt idx="92">
                  <c:v>-9.105663E-2</c:v>
                </c:pt>
                <c:pt idx="93">
                  <c:v>-0.15007572</c:v>
                </c:pt>
                <c:pt idx="94">
                  <c:v>0.44621367000000001</c:v>
                </c:pt>
                <c:pt idx="95">
                  <c:v>-6.7018220000000003E-2</c:v>
                </c:pt>
              </c:numCache>
            </c:numRef>
          </c:xVal>
          <c:yVal>
            <c:numRef>
              <c:f>'Figure 2.8.'!$Y$3:$Y$98</c:f>
              <c:numCache>
                <c:formatCode>General</c:formatCode>
                <c:ptCount val="96"/>
                <c:pt idx="0">
                  <c:v>7.9682500000000003E-2</c:v>
                </c:pt>
                <c:pt idx="1">
                  <c:v>-5.6167420000000003E-2</c:v>
                </c:pt>
                <c:pt idx="2">
                  <c:v>0.16723329000000001</c:v>
                </c:pt>
                <c:pt idx="3">
                  <c:v>0.11395259000000001</c:v>
                </c:pt>
                <c:pt idx="4">
                  <c:v>0.10708352</c:v>
                </c:pt>
                <c:pt idx="5">
                  <c:v>0.18149410999999999</c:v>
                </c:pt>
                <c:pt idx="6">
                  <c:v>0.10771744</c:v>
                </c:pt>
                <c:pt idx="7">
                  <c:v>-0.20863867</c:v>
                </c:pt>
                <c:pt idx="8">
                  <c:v>-3.0478660000000001E-2</c:v>
                </c:pt>
                <c:pt idx="9">
                  <c:v>2.8589130000000001E-2</c:v>
                </c:pt>
                <c:pt idx="10">
                  <c:v>0.30135209000000002</c:v>
                </c:pt>
                <c:pt idx="11">
                  <c:v>0.14438327000000001</c:v>
                </c:pt>
                <c:pt idx="12">
                  <c:v>0.14756706</c:v>
                </c:pt>
                <c:pt idx="13">
                  <c:v>9.3585070000000006E-2</c:v>
                </c:pt>
                <c:pt idx="14">
                  <c:v>0.17706815000000001</c:v>
                </c:pt>
                <c:pt idx="15">
                  <c:v>-9.1531929999999997E-2</c:v>
                </c:pt>
                <c:pt idx="16">
                  <c:v>0.31112029000000002</c:v>
                </c:pt>
                <c:pt idx="17">
                  <c:v>-0.10315365999999999</c:v>
                </c:pt>
                <c:pt idx="18">
                  <c:v>5.6966179999999998E-2</c:v>
                </c:pt>
                <c:pt idx="19">
                  <c:v>0.14252730999999999</c:v>
                </c:pt>
                <c:pt idx="20">
                  <c:v>6.0246639999999997E-2</c:v>
                </c:pt>
                <c:pt idx="21">
                  <c:v>-1.46766E-2</c:v>
                </c:pt>
                <c:pt idx="22">
                  <c:v>0.23194163000000001</c:v>
                </c:pt>
                <c:pt idx="23">
                  <c:v>-3.0009359999999999E-2</c:v>
                </c:pt>
                <c:pt idx="24">
                  <c:v>0.16002917999999999</c:v>
                </c:pt>
                <c:pt idx="25">
                  <c:v>-0.2255962</c:v>
                </c:pt>
                <c:pt idx="26">
                  <c:v>-0.19788938</c:v>
                </c:pt>
                <c:pt idx="27">
                  <c:v>-0.1602151</c:v>
                </c:pt>
                <c:pt idx="28">
                  <c:v>0.18912625999999999</c:v>
                </c:pt>
                <c:pt idx="29">
                  <c:v>-0.25400856999999999</c:v>
                </c:pt>
                <c:pt idx="30">
                  <c:v>-0.26878615</c:v>
                </c:pt>
                <c:pt idx="31">
                  <c:v>-0.14760561</c:v>
                </c:pt>
                <c:pt idx="32">
                  <c:v>0.14410814</c:v>
                </c:pt>
                <c:pt idx="33">
                  <c:v>1.701859E-2</c:v>
                </c:pt>
                <c:pt idx="34">
                  <c:v>-9.0434440000000005E-2</c:v>
                </c:pt>
                <c:pt idx="35">
                  <c:v>-0.25116184000000003</c:v>
                </c:pt>
                <c:pt idx="36">
                  <c:v>0.15369213000000001</c:v>
                </c:pt>
                <c:pt idx="37">
                  <c:v>-0.34100759000000003</c:v>
                </c:pt>
                <c:pt idx="38">
                  <c:v>-0.19491468000000001</c:v>
                </c:pt>
                <c:pt idx="39">
                  <c:v>3.4970999999999998E-4</c:v>
                </c:pt>
                <c:pt idx="40">
                  <c:v>1.7495589999999998E-2</c:v>
                </c:pt>
                <c:pt idx="41">
                  <c:v>-0.23048398</c:v>
                </c:pt>
                <c:pt idx="42">
                  <c:v>-6.4161689999999993E-2</c:v>
                </c:pt>
                <c:pt idx="43">
                  <c:v>-9.0428999999999998E-4</c:v>
                </c:pt>
                <c:pt idx="44">
                  <c:v>0.1916619</c:v>
                </c:pt>
                <c:pt idx="45">
                  <c:v>-0.3728146</c:v>
                </c:pt>
                <c:pt idx="46">
                  <c:v>-0.11251414</c:v>
                </c:pt>
                <c:pt idx="47">
                  <c:v>-0.39345848999999999</c:v>
                </c:pt>
                <c:pt idx="48">
                  <c:v>-0.35240864999999999</c:v>
                </c:pt>
                <c:pt idx="49">
                  <c:v>-0.59943860000000004</c:v>
                </c:pt>
                <c:pt idx="50">
                  <c:v>0.36746003999999999</c:v>
                </c:pt>
                <c:pt idx="51">
                  <c:v>0.29124818000000002</c:v>
                </c:pt>
                <c:pt idx="52">
                  <c:v>0.14391163000000001</c:v>
                </c:pt>
                <c:pt idx="53">
                  <c:v>0.22105780999999999</c:v>
                </c:pt>
                <c:pt idx="54">
                  <c:v>0.16522769000000001</c:v>
                </c:pt>
                <c:pt idx="55">
                  <c:v>-7.8883590000000003E-2</c:v>
                </c:pt>
                <c:pt idx="56">
                  <c:v>-0.21294566000000001</c:v>
                </c:pt>
                <c:pt idx="57">
                  <c:v>-3.4413230000000003E-2</c:v>
                </c:pt>
                <c:pt idx="58">
                  <c:v>7.719579E-2</c:v>
                </c:pt>
                <c:pt idx="59">
                  <c:v>-8.0286899999999998E-3</c:v>
                </c:pt>
                <c:pt idx="60">
                  <c:v>-0.49712474000000001</c:v>
                </c:pt>
                <c:pt idx="61">
                  <c:v>0.36963082000000003</c:v>
                </c:pt>
                <c:pt idx="62">
                  <c:v>0.23781938</c:v>
                </c:pt>
                <c:pt idx="63">
                  <c:v>0.35862527</c:v>
                </c:pt>
                <c:pt idx="64">
                  <c:v>3.1218360000000001E-2</c:v>
                </c:pt>
                <c:pt idx="65">
                  <c:v>0.16532941000000001</c:v>
                </c:pt>
                <c:pt idx="66">
                  <c:v>0.37041972000000001</c:v>
                </c:pt>
                <c:pt idx="67">
                  <c:v>0.14681167000000001</c:v>
                </c:pt>
                <c:pt idx="68">
                  <c:v>3.057383E-2</c:v>
                </c:pt>
                <c:pt idx="69">
                  <c:v>0.35745391999999998</c:v>
                </c:pt>
                <c:pt idx="70">
                  <c:v>-0.10031847000000001</c:v>
                </c:pt>
                <c:pt idx="71">
                  <c:v>-8.1116309999999997E-2</c:v>
                </c:pt>
                <c:pt idx="72">
                  <c:v>-0.128747</c:v>
                </c:pt>
                <c:pt idx="73">
                  <c:v>0.28954021000000002</c:v>
                </c:pt>
                <c:pt idx="74">
                  <c:v>8.1018690000000004E-2</c:v>
                </c:pt>
                <c:pt idx="75">
                  <c:v>0.35962853</c:v>
                </c:pt>
                <c:pt idx="76">
                  <c:v>0.3675716</c:v>
                </c:pt>
                <c:pt idx="77">
                  <c:v>-0.11325283999999999</c:v>
                </c:pt>
                <c:pt idx="78">
                  <c:v>0.31449194000000003</c:v>
                </c:pt>
                <c:pt idx="79">
                  <c:v>0.36834155000000002</c:v>
                </c:pt>
                <c:pt idx="80">
                  <c:v>0.11532595</c:v>
                </c:pt>
                <c:pt idx="81">
                  <c:v>0.15600721000000001</c:v>
                </c:pt>
                <c:pt idx="82">
                  <c:v>3.3610180000000003E-2</c:v>
                </c:pt>
                <c:pt idx="83">
                  <c:v>-7.5486810000000001E-2</c:v>
                </c:pt>
                <c:pt idx="84">
                  <c:v>0.33520175000000002</c:v>
                </c:pt>
                <c:pt idx="85">
                  <c:v>0.23775737999999999</c:v>
                </c:pt>
                <c:pt idx="86">
                  <c:v>-0.21442625000000001</c:v>
                </c:pt>
                <c:pt idx="87">
                  <c:v>0.19034562999999999</c:v>
                </c:pt>
                <c:pt idx="88">
                  <c:v>0.33516046999999999</c:v>
                </c:pt>
                <c:pt idx="89">
                  <c:v>-0.10761224</c:v>
                </c:pt>
                <c:pt idx="90">
                  <c:v>-2.5524769999999999E-2</c:v>
                </c:pt>
                <c:pt idx="91">
                  <c:v>3.5876440000000002E-2</c:v>
                </c:pt>
                <c:pt idx="92">
                  <c:v>-0.15673376</c:v>
                </c:pt>
                <c:pt idx="93">
                  <c:v>-0.34654348000000001</c:v>
                </c:pt>
                <c:pt idx="94">
                  <c:v>-9.1732240000000007E-2</c:v>
                </c:pt>
                <c:pt idx="95">
                  <c:v>-0.21417741000000001</c:v>
                </c:pt>
              </c:numCache>
            </c:numRef>
          </c:yVal>
          <c:smooth val="0"/>
          <c:extLst>
            <c:ext xmlns:c16="http://schemas.microsoft.com/office/drawing/2014/chart" uri="{C3380CC4-5D6E-409C-BE32-E72D297353CC}">
              <c16:uniqueId val="{00000001-7AF0-428B-8970-3F0C52167CAA}"/>
            </c:ext>
          </c:extLst>
        </c:ser>
        <c:dLbls>
          <c:showLegendKey val="0"/>
          <c:showVal val="0"/>
          <c:showCatName val="0"/>
          <c:showSerName val="0"/>
          <c:showPercent val="0"/>
          <c:showBubbleSize val="0"/>
        </c:dLbls>
        <c:axId val="1604198256"/>
        <c:axId val="1516869120"/>
      </c:scatterChart>
      <c:valAx>
        <c:axId val="1604198256"/>
        <c:scaling>
          <c:orientation val="minMax"/>
          <c:min val="-1"/>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Control of corruption index</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0.0" sourceLinked="0"/>
        <c:majorTickMark val="in"/>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516869120"/>
        <c:crosses val="autoZero"/>
        <c:crossBetween val="midCat"/>
      </c:valAx>
      <c:valAx>
        <c:axId val="1516869120"/>
        <c:scaling>
          <c:orientation val="minMax"/>
          <c:max val="0.5"/>
          <c:min val="-0.70000000000000007"/>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Public investment efficiency</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General" sourceLinked="1"/>
        <c:majorTickMark val="in"/>
        <c:minorTickMark val="none"/>
        <c:tickLblPos val="low"/>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604198256"/>
        <c:crosses val="autoZero"/>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Helvetica" panose="020B0604020202020204" pitchFamily="34" charset="0"/>
        </a:defRPr>
      </a:pPr>
      <a:endParaRPr lang="en-US"/>
    </a:p>
  </c:txPr>
  <c:printSettings>
    <c:headerFooter/>
    <c:pageMargins b="0.75" l="0.7" r="0.7" t="0.75" header="0.3" footer="0.3"/>
    <c:pageSetup/>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545597716226832E-2"/>
          <c:y val="4.4086715445024939E-2"/>
          <c:w val="0.81360907661617754"/>
          <c:h val="0.86039248853256245"/>
        </c:manualLayout>
      </c:layout>
      <c:lineChart>
        <c:grouping val="standard"/>
        <c:varyColors val="0"/>
        <c:ser>
          <c:idx val="3"/>
          <c:order val="1"/>
          <c:tx>
            <c:strRef>
              <c:f>'Figure 2.9.'!$S$3</c:f>
              <c:strCache>
                <c:ptCount val="1"/>
                <c:pt idx="0">
                  <c:v>Tax revenue (left scale)</c:v>
                </c:pt>
              </c:strCache>
            </c:strRef>
          </c:tx>
          <c:spPr>
            <a:ln w="28575" cap="rnd">
              <a:solidFill>
                <a:srgbClr val="002060"/>
              </a:solidFill>
              <a:round/>
            </a:ln>
            <a:effectLst/>
          </c:spPr>
          <c:marker>
            <c:symbol val="none"/>
          </c:marker>
          <c:cat>
            <c:strRef>
              <c:f>'Figure 2.9.'!$T$2:$AP$2</c:f>
              <c:strCache>
                <c:ptCount val="23"/>
                <c:pt idx="0">
                  <c:v>1996</c:v>
                </c:pt>
                <c:pt idx="1">
                  <c:v>97</c:v>
                </c:pt>
                <c:pt idx="2">
                  <c:v>98</c:v>
                </c:pt>
                <c:pt idx="3">
                  <c:v>99</c:v>
                </c:pt>
                <c:pt idx="4">
                  <c:v>2000</c:v>
                </c:pt>
                <c:pt idx="5">
                  <c:v>01</c:v>
                </c:pt>
                <c:pt idx="6">
                  <c:v>02</c:v>
                </c:pt>
                <c:pt idx="7">
                  <c:v>03</c:v>
                </c:pt>
                <c:pt idx="8">
                  <c:v>040</c:v>
                </c:pt>
                <c:pt idx="9">
                  <c:v>05</c:v>
                </c:pt>
                <c:pt idx="10">
                  <c:v>06</c:v>
                </c:pt>
                <c:pt idx="11">
                  <c:v>07</c:v>
                </c:pt>
                <c:pt idx="12">
                  <c:v>08</c:v>
                </c:pt>
                <c:pt idx="13">
                  <c:v>09</c:v>
                </c:pt>
                <c:pt idx="14">
                  <c:v>10</c:v>
                </c:pt>
                <c:pt idx="15">
                  <c:v>11</c:v>
                </c:pt>
                <c:pt idx="16">
                  <c:v>12</c:v>
                </c:pt>
                <c:pt idx="17">
                  <c:v>13</c:v>
                </c:pt>
                <c:pt idx="18">
                  <c:v>14</c:v>
                </c:pt>
                <c:pt idx="19">
                  <c:v>15</c:v>
                </c:pt>
                <c:pt idx="20">
                  <c:v>16</c:v>
                </c:pt>
                <c:pt idx="21">
                  <c:v>17</c:v>
                </c:pt>
                <c:pt idx="22">
                  <c:v>18</c:v>
                </c:pt>
              </c:strCache>
            </c:strRef>
          </c:cat>
          <c:val>
            <c:numRef>
              <c:f>'Figure 2.9.'!$T$3:$AP$3</c:f>
              <c:numCache>
                <c:formatCode>0.0</c:formatCode>
                <c:ptCount val="23"/>
                <c:pt idx="0">
                  <c:v>8.386660506511209</c:v>
                </c:pt>
                <c:pt idx="1">
                  <c:v>11.041184699007124</c:v>
                </c:pt>
                <c:pt idx="2">
                  <c:v>10.725728988532472</c:v>
                </c:pt>
                <c:pt idx="3">
                  <c:v>12.000527730106333</c:v>
                </c:pt>
                <c:pt idx="4">
                  <c:v>12.25121351470062</c:v>
                </c:pt>
                <c:pt idx="5">
                  <c:v>12.483755408563161</c:v>
                </c:pt>
                <c:pt idx="6">
                  <c:v>12.69033001054512</c:v>
                </c:pt>
                <c:pt idx="7">
                  <c:v>11.997079273073027</c:v>
                </c:pt>
                <c:pt idx="8">
                  <c:v>15.576190083343224</c:v>
                </c:pt>
                <c:pt idx="9">
                  <c:v>17.061134486244704</c:v>
                </c:pt>
                <c:pt idx="10">
                  <c:v>19.210664766916153</c:v>
                </c:pt>
                <c:pt idx="11">
                  <c:v>21.582307810303625</c:v>
                </c:pt>
                <c:pt idx="12">
                  <c:v>24.917099877599622</c:v>
                </c:pt>
                <c:pt idx="13">
                  <c:v>24.401476927019775</c:v>
                </c:pt>
                <c:pt idx="14">
                  <c:v>23.465046178667368</c:v>
                </c:pt>
                <c:pt idx="15">
                  <c:v>25.200063181791705</c:v>
                </c:pt>
                <c:pt idx="16">
                  <c:v>25.390781125726431</c:v>
                </c:pt>
                <c:pt idx="17">
                  <c:v>24.739851583340908</c:v>
                </c:pt>
                <c:pt idx="18">
                  <c:v>25.123942002139323</c:v>
                </c:pt>
                <c:pt idx="19">
                  <c:v>25.101548175488691</c:v>
                </c:pt>
                <c:pt idx="20">
                  <c:v>25.712792536904335</c:v>
                </c:pt>
                <c:pt idx="21">
                  <c:v>26.046660753044854</c:v>
                </c:pt>
                <c:pt idx="22">
                  <c:v>24.780139303884795</c:v>
                </c:pt>
              </c:numCache>
            </c:numRef>
          </c:val>
          <c:smooth val="0"/>
          <c:extLst>
            <c:ext xmlns:c16="http://schemas.microsoft.com/office/drawing/2014/chart" uri="{C3380CC4-5D6E-409C-BE32-E72D297353CC}">
              <c16:uniqueId val="{00000000-D1D0-41E8-96D6-529CE5AC509C}"/>
            </c:ext>
          </c:extLst>
        </c:ser>
        <c:dLbls>
          <c:showLegendKey val="0"/>
          <c:showVal val="0"/>
          <c:showCatName val="0"/>
          <c:showSerName val="0"/>
          <c:showPercent val="0"/>
          <c:showBubbleSize val="0"/>
        </c:dLbls>
        <c:marker val="1"/>
        <c:smooth val="0"/>
        <c:axId val="1261229055"/>
        <c:axId val="1326305871"/>
        <c:extLst/>
      </c:lineChart>
      <c:lineChart>
        <c:grouping val="standard"/>
        <c:varyColors val="0"/>
        <c:ser>
          <c:idx val="2"/>
          <c:order val="0"/>
          <c:tx>
            <c:v>Control of corruption (right scale)</c:v>
          </c:tx>
          <c:spPr>
            <a:ln w="28575" cap="rnd">
              <a:solidFill>
                <a:srgbClr val="C00000"/>
              </a:solidFill>
              <a:round/>
            </a:ln>
            <a:effectLst/>
          </c:spPr>
          <c:marker>
            <c:symbol val="none"/>
          </c:marker>
          <c:cat>
            <c:strRef>
              <c:f>'Figure 2.9.'!$T$2:$AP$2</c:f>
              <c:strCache>
                <c:ptCount val="23"/>
                <c:pt idx="0">
                  <c:v>1996</c:v>
                </c:pt>
                <c:pt idx="1">
                  <c:v>97</c:v>
                </c:pt>
                <c:pt idx="2">
                  <c:v>98</c:v>
                </c:pt>
                <c:pt idx="3">
                  <c:v>99</c:v>
                </c:pt>
                <c:pt idx="4">
                  <c:v>2000</c:v>
                </c:pt>
                <c:pt idx="5">
                  <c:v>01</c:v>
                </c:pt>
                <c:pt idx="6">
                  <c:v>02</c:v>
                </c:pt>
                <c:pt idx="7">
                  <c:v>03</c:v>
                </c:pt>
                <c:pt idx="8">
                  <c:v>040</c:v>
                </c:pt>
                <c:pt idx="9">
                  <c:v>05</c:v>
                </c:pt>
                <c:pt idx="10">
                  <c:v>06</c:v>
                </c:pt>
                <c:pt idx="11">
                  <c:v>07</c:v>
                </c:pt>
                <c:pt idx="12">
                  <c:v>08</c:v>
                </c:pt>
                <c:pt idx="13">
                  <c:v>09</c:v>
                </c:pt>
                <c:pt idx="14">
                  <c:v>10</c:v>
                </c:pt>
                <c:pt idx="15">
                  <c:v>11</c:v>
                </c:pt>
                <c:pt idx="16">
                  <c:v>12</c:v>
                </c:pt>
                <c:pt idx="17">
                  <c:v>13</c:v>
                </c:pt>
                <c:pt idx="18">
                  <c:v>14</c:v>
                </c:pt>
                <c:pt idx="19">
                  <c:v>15</c:v>
                </c:pt>
                <c:pt idx="20">
                  <c:v>16</c:v>
                </c:pt>
                <c:pt idx="21">
                  <c:v>17</c:v>
                </c:pt>
                <c:pt idx="22">
                  <c:v>18</c:v>
                </c:pt>
              </c:strCache>
            </c:strRef>
          </c:cat>
          <c:val>
            <c:numRef>
              <c:f>'Figure 2.9.'!$T$4:$AO$4</c:f>
              <c:numCache>
                <c:formatCode>0.0</c:formatCode>
                <c:ptCount val="22"/>
                <c:pt idx="0">
                  <c:v>1.075269</c:v>
                </c:pt>
                <c:pt idx="1">
                  <c:v>9.5582544999999985</c:v>
                </c:pt>
                <c:pt idx="2">
                  <c:v>18.041239999999998</c:v>
                </c:pt>
                <c:pt idx="3">
                  <c:v>16.634834999999999</c:v>
                </c:pt>
                <c:pt idx="4">
                  <c:v>15.228429999999999</c:v>
                </c:pt>
                <c:pt idx="5">
                  <c:v>10.391992500000001</c:v>
                </c:pt>
                <c:pt idx="6">
                  <c:v>5.555555</c:v>
                </c:pt>
                <c:pt idx="7">
                  <c:v>28.282830000000001</c:v>
                </c:pt>
                <c:pt idx="8">
                  <c:v>37.073169999999998</c:v>
                </c:pt>
                <c:pt idx="9">
                  <c:v>51.707320000000003</c:v>
                </c:pt>
                <c:pt idx="10">
                  <c:v>58.536589999999997</c:v>
                </c:pt>
                <c:pt idx="11">
                  <c:v>54.368929999999999</c:v>
                </c:pt>
                <c:pt idx="12">
                  <c:v>54.368929999999999</c:v>
                </c:pt>
                <c:pt idx="13">
                  <c:v>55.502389999999998</c:v>
                </c:pt>
                <c:pt idx="14">
                  <c:v>57.142859999999999</c:v>
                </c:pt>
                <c:pt idx="15">
                  <c:v>61.611370000000001</c:v>
                </c:pt>
                <c:pt idx="16">
                  <c:v>68.720380000000006</c:v>
                </c:pt>
                <c:pt idx="17">
                  <c:v>69.668239999999997</c:v>
                </c:pt>
                <c:pt idx="18">
                  <c:v>76.442310000000006</c:v>
                </c:pt>
                <c:pt idx="19">
                  <c:v>74.519229999999993</c:v>
                </c:pt>
                <c:pt idx="20">
                  <c:v>74.038460000000001</c:v>
                </c:pt>
                <c:pt idx="21">
                  <c:v>77.403850000000006</c:v>
                </c:pt>
              </c:numCache>
            </c:numRef>
          </c:val>
          <c:smooth val="0"/>
          <c:extLst>
            <c:ext xmlns:c16="http://schemas.microsoft.com/office/drawing/2014/chart" uri="{C3380CC4-5D6E-409C-BE32-E72D297353CC}">
              <c16:uniqueId val="{00000001-D1D0-41E8-96D6-529CE5AC509C}"/>
            </c:ext>
          </c:extLst>
        </c:ser>
        <c:dLbls>
          <c:showLegendKey val="0"/>
          <c:showVal val="0"/>
          <c:showCatName val="0"/>
          <c:showSerName val="0"/>
          <c:showPercent val="0"/>
          <c:showBubbleSize val="0"/>
        </c:dLbls>
        <c:marker val="1"/>
        <c:smooth val="0"/>
        <c:axId val="453049072"/>
        <c:axId val="1198199567"/>
      </c:lineChart>
      <c:catAx>
        <c:axId val="1261229055"/>
        <c:scaling>
          <c:orientation val="minMax"/>
        </c:scaling>
        <c:delete val="0"/>
        <c:axPos val="b"/>
        <c:numFmt formatCode="General" sourceLinked="1"/>
        <c:majorTickMark val="in"/>
        <c:minorTickMark val="none"/>
        <c:tickLblPos val="nextTo"/>
        <c:spPr>
          <a:noFill/>
          <a:ln w="9525" cap="flat" cmpd="sng" algn="ctr">
            <a:solidFill>
              <a:schemeClr val="bg1">
                <a:lumMod val="65000"/>
              </a:schemeClr>
            </a:solidFill>
            <a:round/>
          </a:ln>
          <a:effectLst/>
        </c:spPr>
        <c:txPr>
          <a:bodyPr rot="0" spcFirstLastPara="1" vertOverflow="ellipsis"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326305871"/>
        <c:crosses val="autoZero"/>
        <c:auto val="1"/>
        <c:lblAlgn val="ctr"/>
        <c:lblOffset val="100"/>
        <c:noMultiLvlLbl val="0"/>
      </c:catAx>
      <c:valAx>
        <c:axId val="1326305871"/>
        <c:scaling>
          <c:orientation val="minMax"/>
          <c:max val="27"/>
          <c:min val="0"/>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Percent of GDP</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261229055"/>
        <c:crosses val="autoZero"/>
        <c:crossBetween val="between"/>
      </c:valAx>
      <c:valAx>
        <c:axId val="1198199567"/>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453049072"/>
        <c:crosses val="max"/>
        <c:crossBetween val="between"/>
      </c:valAx>
      <c:catAx>
        <c:axId val="453049072"/>
        <c:scaling>
          <c:orientation val="minMax"/>
        </c:scaling>
        <c:delete val="1"/>
        <c:axPos val="b"/>
        <c:numFmt formatCode="General" sourceLinked="1"/>
        <c:majorTickMark val="out"/>
        <c:minorTickMark val="none"/>
        <c:tickLblPos val="nextTo"/>
        <c:crossAx val="1198199567"/>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0.49879365636284145"/>
          <c:y val="0.69423480199636767"/>
          <c:w val="0.38076229435210029"/>
          <c:h val="0.12978472617794687"/>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'Figure 2.9.'!$S$8</c:f>
              <c:strCache>
                <c:ptCount val="1"/>
                <c:pt idx="0">
                  <c:v>Never justifiable</c:v>
                </c:pt>
              </c:strCache>
            </c:strRef>
          </c:tx>
          <c:spPr>
            <a:solidFill>
              <a:schemeClr val="accent1">
                <a:lumMod val="50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2.9.'!$T$8:$V$8</c:f>
              <c:numCache>
                <c:formatCode>0.0</c:formatCode>
                <c:ptCount val="3"/>
                <c:pt idx="0">
                  <c:v>52.591847005535982</c:v>
                </c:pt>
                <c:pt idx="1">
                  <c:v>74.487004103967166</c:v>
                </c:pt>
                <c:pt idx="2">
                  <c:v>78.213689482470784</c:v>
                </c:pt>
              </c:numCache>
            </c:numRef>
          </c:val>
          <c:extLst>
            <c:ext xmlns:c16="http://schemas.microsoft.com/office/drawing/2014/chart" uri="{C3380CC4-5D6E-409C-BE32-E72D297353CC}">
              <c16:uniqueId val="{00000000-B35C-432B-9DC2-E076DFAEA601}"/>
            </c:ext>
          </c:extLst>
        </c:ser>
        <c:ser>
          <c:idx val="2"/>
          <c:order val="1"/>
          <c:tx>
            <c:strRef>
              <c:f>'Figure 2.9.'!$S$9</c:f>
              <c:strCache>
                <c:ptCount val="1"/>
                <c:pt idx="0">
                  <c:v>2</c:v>
                </c:pt>
              </c:strCache>
            </c:strRef>
          </c:tx>
          <c:spPr>
            <a:solidFill>
              <a:schemeClr val="accent1">
                <a:lumMod val="75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2.9.'!$T$9:$V$9</c:f>
              <c:numCache>
                <c:formatCode>0.0</c:formatCode>
                <c:ptCount val="3"/>
                <c:pt idx="0">
                  <c:v>8.0523402113739309</c:v>
                </c:pt>
                <c:pt idx="1">
                  <c:v>10.943912448700409</c:v>
                </c:pt>
                <c:pt idx="2">
                  <c:v>11.435726210350584</c:v>
                </c:pt>
              </c:numCache>
            </c:numRef>
          </c:val>
          <c:extLst>
            <c:ext xmlns:c16="http://schemas.microsoft.com/office/drawing/2014/chart" uri="{C3380CC4-5D6E-409C-BE32-E72D297353CC}">
              <c16:uniqueId val="{00000001-B35C-432B-9DC2-E076DFAEA601}"/>
            </c:ext>
          </c:extLst>
        </c:ser>
        <c:ser>
          <c:idx val="3"/>
          <c:order val="2"/>
          <c:tx>
            <c:strRef>
              <c:f>'Figure 2.9.'!$S$10</c:f>
              <c:strCache>
                <c:ptCount val="1"/>
                <c:pt idx="0">
                  <c:v>3</c:v>
                </c:pt>
              </c:strCache>
            </c:strRef>
          </c:tx>
          <c:spPr>
            <a:solidFill>
              <a:schemeClr val="accent1">
                <a:lumMod val="60000"/>
                <a:lumOff val="40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2.9.'!$T$10:$V$10</c:f>
              <c:numCache>
                <c:formatCode>0.0</c:formatCode>
                <c:ptCount val="3"/>
                <c:pt idx="0">
                  <c:v>10.971313537996981</c:v>
                </c:pt>
                <c:pt idx="1">
                  <c:v>5.1299589603283176</c:v>
                </c:pt>
                <c:pt idx="2">
                  <c:v>4.9248747913188646</c:v>
                </c:pt>
              </c:numCache>
            </c:numRef>
          </c:val>
          <c:extLst>
            <c:ext xmlns:c16="http://schemas.microsoft.com/office/drawing/2014/chart" uri="{C3380CC4-5D6E-409C-BE32-E72D297353CC}">
              <c16:uniqueId val="{00000002-B35C-432B-9DC2-E076DFAEA601}"/>
            </c:ext>
          </c:extLst>
        </c:ser>
        <c:ser>
          <c:idx val="4"/>
          <c:order val="3"/>
          <c:tx>
            <c:strRef>
              <c:f>'Figure 2.9.'!$S$11</c:f>
              <c:strCache>
                <c:ptCount val="1"/>
                <c:pt idx="0">
                  <c:v>4</c:v>
                </c:pt>
              </c:strCache>
            </c:strRef>
          </c:tx>
          <c:spPr>
            <a:solidFill>
              <a:schemeClr val="accent1">
                <a:lumMod val="40000"/>
                <a:lumOff val="60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2.9.'!$T$11:$V$11</c:f>
              <c:numCache>
                <c:formatCode>0.0</c:formatCode>
                <c:ptCount val="3"/>
                <c:pt idx="0">
                  <c:v>5.1333668847508802</c:v>
                </c:pt>
                <c:pt idx="1">
                  <c:v>2.4623803009575922</c:v>
                </c:pt>
                <c:pt idx="2">
                  <c:v>1.7529215358931551</c:v>
                </c:pt>
              </c:numCache>
            </c:numRef>
          </c:val>
          <c:extLst>
            <c:ext xmlns:c16="http://schemas.microsoft.com/office/drawing/2014/chart" uri="{C3380CC4-5D6E-409C-BE32-E72D297353CC}">
              <c16:uniqueId val="{00000003-B35C-432B-9DC2-E076DFAEA601}"/>
            </c:ext>
          </c:extLst>
        </c:ser>
        <c:ser>
          <c:idx val="5"/>
          <c:order val="4"/>
          <c:tx>
            <c:strRef>
              <c:f>'Figure 2.9.'!$S$12</c:f>
              <c:strCache>
                <c:ptCount val="1"/>
                <c:pt idx="0">
                  <c:v>5</c:v>
                </c:pt>
              </c:strCache>
            </c:strRef>
          </c:tx>
          <c:spPr>
            <a:solidFill>
              <a:schemeClr val="accent1">
                <a:lumMod val="20000"/>
                <a:lumOff val="80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2.9.'!$T$12:$V$12</c:f>
              <c:numCache>
                <c:formatCode>0.0</c:formatCode>
                <c:ptCount val="3"/>
                <c:pt idx="0">
                  <c:v>9.2098641167589328</c:v>
                </c:pt>
                <c:pt idx="1">
                  <c:v>2.3255813953488373</c:v>
                </c:pt>
                <c:pt idx="2">
                  <c:v>2.2537562604340566</c:v>
                </c:pt>
              </c:numCache>
            </c:numRef>
          </c:val>
          <c:extLst>
            <c:ext xmlns:c16="http://schemas.microsoft.com/office/drawing/2014/chart" uri="{C3380CC4-5D6E-409C-BE32-E72D297353CC}">
              <c16:uniqueId val="{00000004-B35C-432B-9DC2-E076DFAEA601}"/>
            </c:ext>
          </c:extLst>
        </c:ser>
        <c:ser>
          <c:idx val="6"/>
          <c:order val="5"/>
          <c:tx>
            <c:strRef>
              <c:f>'Figure 2.9.'!$S$13</c:f>
              <c:strCache>
                <c:ptCount val="1"/>
                <c:pt idx="0">
                  <c:v>6</c:v>
                </c:pt>
              </c:strCache>
            </c:strRef>
          </c:tx>
          <c:spPr>
            <a:solidFill>
              <a:schemeClr val="accent2">
                <a:lumMod val="20000"/>
                <a:lumOff val="80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2.9.'!$T$13:$V$13</c:f>
              <c:numCache>
                <c:formatCode>0.0</c:formatCode>
                <c:ptCount val="3"/>
                <c:pt idx="0">
                  <c:v>4.4287871162556618</c:v>
                </c:pt>
                <c:pt idx="1">
                  <c:v>0.75239398084815323</c:v>
                </c:pt>
                <c:pt idx="2">
                  <c:v>0.58430717863105175</c:v>
                </c:pt>
              </c:numCache>
            </c:numRef>
          </c:val>
          <c:extLst>
            <c:ext xmlns:c16="http://schemas.microsoft.com/office/drawing/2014/chart" uri="{C3380CC4-5D6E-409C-BE32-E72D297353CC}">
              <c16:uniqueId val="{00000005-B35C-432B-9DC2-E076DFAEA601}"/>
            </c:ext>
          </c:extLst>
        </c:ser>
        <c:ser>
          <c:idx val="7"/>
          <c:order val="6"/>
          <c:tx>
            <c:strRef>
              <c:f>'Figure 2.9.'!$S$14</c:f>
              <c:strCache>
                <c:ptCount val="1"/>
                <c:pt idx="0">
                  <c:v>7</c:v>
                </c:pt>
              </c:strCache>
            </c:strRef>
          </c:tx>
          <c:spPr>
            <a:solidFill>
              <a:schemeClr val="accent2">
                <a:lumMod val="40000"/>
                <a:lumOff val="60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2.9.'!$T$14:$V$14</c:f>
              <c:numCache>
                <c:formatCode>0.0</c:formatCode>
                <c:ptCount val="3"/>
                <c:pt idx="0">
                  <c:v>3.3719174635128337</c:v>
                </c:pt>
                <c:pt idx="1">
                  <c:v>1.9151846785225719</c:v>
                </c:pt>
                <c:pt idx="2">
                  <c:v>0.333889816360601</c:v>
                </c:pt>
              </c:numCache>
            </c:numRef>
          </c:val>
          <c:extLst>
            <c:ext xmlns:c16="http://schemas.microsoft.com/office/drawing/2014/chart" uri="{C3380CC4-5D6E-409C-BE32-E72D297353CC}">
              <c16:uniqueId val="{00000006-B35C-432B-9DC2-E076DFAEA601}"/>
            </c:ext>
          </c:extLst>
        </c:ser>
        <c:ser>
          <c:idx val="8"/>
          <c:order val="7"/>
          <c:tx>
            <c:strRef>
              <c:f>'Figure 2.9.'!$S$15</c:f>
              <c:strCache>
                <c:ptCount val="1"/>
                <c:pt idx="0">
                  <c:v>8</c:v>
                </c:pt>
              </c:strCache>
            </c:strRef>
          </c:tx>
          <c:spPr>
            <a:solidFill>
              <a:schemeClr val="accent2">
                <a:lumMod val="60000"/>
                <a:lumOff val="40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2.9.'!$T$15:$V$15</c:f>
              <c:numCache>
                <c:formatCode>0.0</c:formatCode>
                <c:ptCount val="3"/>
                <c:pt idx="0">
                  <c:v>2.5666834423754401</c:v>
                </c:pt>
                <c:pt idx="1">
                  <c:v>1.094391244870041</c:v>
                </c:pt>
                <c:pt idx="2">
                  <c:v>0.1669449081803005</c:v>
                </c:pt>
              </c:numCache>
            </c:numRef>
          </c:val>
          <c:extLst>
            <c:ext xmlns:c16="http://schemas.microsoft.com/office/drawing/2014/chart" uri="{C3380CC4-5D6E-409C-BE32-E72D297353CC}">
              <c16:uniqueId val="{00000007-B35C-432B-9DC2-E076DFAEA601}"/>
            </c:ext>
          </c:extLst>
        </c:ser>
        <c:ser>
          <c:idx val="9"/>
          <c:order val="8"/>
          <c:tx>
            <c:strRef>
              <c:f>'Figure 2.9.'!$S$16</c:f>
              <c:strCache>
                <c:ptCount val="1"/>
                <c:pt idx="0">
                  <c:v>9</c:v>
                </c:pt>
              </c:strCache>
            </c:strRef>
          </c:tx>
          <c:spPr>
            <a:solidFill>
              <a:schemeClr val="accent2">
                <a:lumMod val="75000"/>
              </a:schemeClr>
            </a:solidFill>
            <a:ln>
              <a:noFill/>
            </a:ln>
            <a:effectLst/>
          </c:spPr>
          <c:invertIfNegative val="0"/>
          <c:cat>
            <c:numRef>
              <c:f>'Figure 2.9.'!$T$7:$V$7</c:f>
              <c:numCache>
                <c:formatCode>General</c:formatCode>
                <c:ptCount val="3"/>
                <c:pt idx="0">
                  <c:v>1996</c:v>
                </c:pt>
                <c:pt idx="1">
                  <c:v>2008</c:v>
                </c:pt>
                <c:pt idx="2">
                  <c:v>2014</c:v>
                </c:pt>
              </c:numCache>
            </c:numRef>
          </c:cat>
          <c:val>
            <c:numRef>
              <c:f>'Figure 2.9.'!$T$16:$V$16</c:f>
              <c:numCache>
                <c:formatCode>0.0</c:formatCode>
                <c:ptCount val="3"/>
                <c:pt idx="0">
                  <c:v>1.9124308002013084</c:v>
                </c:pt>
                <c:pt idx="1">
                  <c:v>0.34199726402188779</c:v>
                </c:pt>
                <c:pt idx="2">
                  <c:v>8.347245409015025E-2</c:v>
                </c:pt>
              </c:numCache>
            </c:numRef>
          </c:val>
          <c:extLst>
            <c:ext xmlns:c16="http://schemas.microsoft.com/office/drawing/2014/chart" uri="{C3380CC4-5D6E-409C-BE32-E72D297353CC}">
              <c16:uniqueId val="{00000008-B35C-432B-9DC2-E076DFAEA601}"/>
            </c:ext>
          </c:extLst>
        </c:ser>
        <c:ser>
          <c:idx val="10"/>
          <c:order val="9"/>
          <c:tx>
            <c:strRef>
              <c:f>'Figure 2.9.'!$S$17</c:f>
              <c:strCache>
                <c:ptCount val="1"/>
                <c:pt idx="0">
                  <c:v>Always justifiable</c:v>
                </c:pt>
              </c:strCache>
            </c:strRef>
          </c:tx>
          <c:spPr>
            <a:solidFill>
              <a:schemeClr val="accent2">
                <a:lumMod val="50000"/>
              </a:schemeClr>
            </a:solidFill>
          </c:spPr>
          <c:invertIfNegative val="0"/>
          <c:cat>
            <c:numRef>
              <c:f>'Figure 2.9.'!$T$7:$V$7</c:f>
              <c:numCache>
                <c:formatCode>General</c:formatCode>
                <c:ptCount val="3"/>
                <c:pt idx="0">
                  <c:v>1996</c:v>
                </c:pt>
                <c:pt idx="1">
                  <c:v>2008</c:v>
                </c:pt>
                <c:pt idx="2">
                  <c:v>2014</c:v>
                </c:pt>
              </c:numCache>
            </c:numRef>
          </c:cat>
          <c:val>
            <c:numRef>
              <c:f>'Figure 2.9.'!$T$17:$V$17</c:f>
              <c:numCache>
                <c:formatCode>0.0</c:formatCode>
                <c:ptCount val="3"/>
                <c:pt idx="0">
                  <c:v>1.7614494212380472</c:v>
                </c:pt>
                <c:pt idx="1">
                  <c:v>0.54719562243502051</c:v>
                </c:pt>
                <c:pt idx="2">
                  <c:v>0.25041736227045075</c:v>
                </c:pt>
              </c:numCache>
            </c:numRef>
          </c:val>
          <c:extLst>
            <c:ext xmlns:c16="http://schemas.microsoft.com/office/drawing/2014/chart" uri="{C3380CC4-5D6E-409C-BE32-E72D297353CC}">
              <c16:uniqueId val="{00000009-B35C-432B-9DC2-E076DFAEA601}"/>
            </c:ext>
          </c:extLst>
        </c:ser>
        <c:dLbls>
          <c:showLegendKey val="0"/>
          <c:showVal val="0"/>
          <c:showCatName val="0"/>
          <c:showSerName val="0"/>
          <c:showPercent val="0"/>
          <c:showBubbleSize val="0"/>
        </c:dLbls>
        <c:gapWidth val="150"/>
        <c:overlap val="100"/>
        <c:axId val="1330055679"/>
        <c:axId val="1"/>
      </c:barChart>
      <c:catAx>
        <c:axId val="133005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
        <c:crosses val="autoZero"/>
        <c:auto val="1"/>
        <c:lblAlgn val="ctr"/>
        <c:lblOffset val="100"/>
        <c:noMultiLvlLbl val="0"/>
      </c:catAx>
      <c:valAx>
        <c:axId val="1"/>
        <c:scaling>
          <c:orientation val="minMax"/>
          <c:max val="100"/>
        </c:scaling>
        <c:delete val="0"/>
        <c:axPos val="l"/>
        <c:title>
          <c:tx>
            <c:rich>
              <a:bodyPr/>
              <a:lstStyle/>
              <a:p>
                <a:pPr>
                  <a:defRPr/>
                </a:pPr>
                <a:r>
                  <a:rPr lang="en-US"/>
                  <a:t>Percent</a:t>
                </a:r>
              </a:p>
            </c:rich>
          </c:tx>
          <c:overlay val="0"/>
        </c:title>
        <c:numFmt formatCode="General" sourceLinked="0"/>
        <c:majorTickMark val="in"/>
        <c:minorTickMark val="none"/>
        <c:tickLblPos val="nextTo"/>
        <c:spPr>
          <a:noFill/>
          <a:ln>
            <a:noFill/>
          </a:ln>
          <a:effectLst/>
        </c:spPr>
        <c:txPr>
          <a:bodyPr rot="-60000000" vert="horz"/>
          <a:lstStyle/>
          <a:p>
            <a:pPr>
              <a:defRPr/>
            </a:pPr>
            <a:endParaRPr lang="en-US"/>
          </a:p>
        </c:txPr>
        <c:crossAx val="1330055679"/>
        <c:crosses val="autoZero"/>
        <c:crossBetween val="between"/>
        <c:majorUnit val="20"/>
      </c:valAx>
      <c:spPr>
        <a:noFill/>
        <a:ln w="12700">
          <a:solidFill>
            <a:schemeClr val="bg1">
              <a:lumMod val="65000"/>
            </a:schemeClr>
          </a:solidFill>
        </a:ln>
      </c:spPr>
    </c:plotArea>
    <c:legend>
      <c:legendPos val="b"/>
      <c:layout>
        <c:manualLayout>
          <c:xMode val="edge"/>
          <c:yMode val="edge"/>
          <c:x val="4.7977570544336892E-2"/>
          <c:y val="0.88655270962772581"/>
          <c:w val="0.8357671448924433"/>
          <c:h val="6.1472424642571855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694663167104104E-2"/>
          <c:y val="5.5555555555555552E-2"/>
          <c:w val="0.84453193350831146"/>
          <c:h val="0.83828922426363373"/>
        </c:manualLayout>
      </c:layout>
      <c:lineChart>
        <c:grouping val="standard"/>
        <c:varyColors val="0"/>
        <c:ser>
          <c:idx val="3"/>
          <c:order val="0"/>
          <c:tx>
            <c:strRef>
              <c:f>'Figure 2.10.'!$T$4</c:f>
              <c:strCache>
                <c:ptCount val="1"/>
                <c:pt idx="0">
                  <c:v>Tax revenue (left scale)</c:v>
                </c:pt>
              </c:strCache>
            </c:strRef>
          </c:tx>
          <c:spPr>
            <a:ln w="28575" cap="rnd">
              <a:solidFill>
                <a:srgbClr val="002060"/>
              </a:solidFill>
              <a:round/>
            </a:ln>
            <a:effectLst/>
          </c:spPr>
          <c:marker>
            <c:symbol val="none"/>
          </c:marker>
          <c:cat>
            <c:strRef>
              <c:f>'Figure 2.10.'!$AA$3:$AW$3</c:f>
              <c:strCache>
                <c:ptCount val="23"/>
                <c:pt idx="0">
                  <c:v>1996</c:v>
                </c:pt>
                <c:pt idx="1">
                  <c:v>97</c:v>
                </c:pt>
                <c:pt idx="2">
                  <c:v>98</c:v>
                </c:pt>
                <c:pt idx="3">
                  <c:v>99</c:v>
                </c:pt>
                <c:pt idx="4">
                  <c:v>2000</c:v>
                </c:pt>
                <c:pt idx="5">
                  <c:v>01</c:v>
                </c:pt>
                <c:pt idx="6">
                  <c:v>02</c:v>
                </c:pt>
                <c:pt idx="7">
                  <c:v>03</c:v>
                </c:pt>
                <c:pt idx="8">
                  <c:v>04</c:v>
                </c:pt>
                <c:pt idx="9">
                  <c:v>05</c:v>
                </c:pt>
                <c:pt idx="10">
                  <c:v>06</c:v>
                </c:pt>
                <c:pt idx="11">
                  <c:v>07</c:v>
                </c:pt>
                <c:pt idx="12">
                  <c:v>08</c:v>
                </c:pt>
                <c:pt idx="13">
                  <c:v>09</c:v>
                </c:pt>
                <c:pt idx="14">
                  <c:v>10</c:v>
                </c:pt>
                <c:pt idx="15">
                  <c:v>11</c:v>
                </c:pt>
                <c:pt idx="16">
                  <c:v>12</c:v>
                </c:pt>
                <c:pt idx="17">
                  <c:v>13</c:v>
                </c:pt>
                <c:pt idx="18">
                  <c:v>14</c:v>
                </c:pt>
                <c:pt idx="19">
                  <c:v>15</c:v>
                </c:pt>
                <c:pt idx="20">
                  <c:v>16</c:v>
                </c:pt>
                <c:pt idx="21">
                  <c:v>17</c:v>
                </c:pt>
                <c:pt idx="22">
                  <c:v>18</c:v>
                </c:pt>
              </c:strCache>
            </c:strRef>
          </c:cat>
          <c:val>
            <c:numRef>
              <c:f>'Figure 2.10.'!$AA$4:$AW$4</c:f>
              <c:numCache>
                <c:formatCode>General</c:formatCode>
                <c:ptCount val="23"/>
                <c:pt idx="0">
                  <c:v>8.8027430276286065</c:v>
                </c:pt>
                <c:pt idx="1">
                  <c:v>10.052663998180318</c:v>
                </c:pt>
                <c:pt idx="2">
                  <c:v>10.338008749527681</c:v>
                </c:pt>
                <c:pt idx="3">
                  <c:v>10.242059308072488</c:v>
                </c:pt>
                <c:pt idx="4">
                  <c:v>9.6633875121301767</c:v>
                </c:pt>
                <c:pt idx="5">
                  <c:v>10.716293800539084</c:v>
                </c:pt>
                <c:pt idx="6">
                  <c:v>11.920451693851945</c:v>
                </c:pt>
                <c:pt idx="7">
                  <c:v>11.545599194360525</c:v>
                </c:pt>
                <c:pt idx="8">
                  <c:v>11.223524046434493</c:v>
                </c:pt>
                <c:pt idx="9">
                  <c:v>11.288555555555556</c:v>
                </c:pt>
                <c:pt idx="10">
                  <c:v>11.087004025301898</c:v>
                </c:pt>
                <c:pt idx="11">
                  <c:v>11.557347036328872</c:v>
                </c:pt>
                <c:pt idx="12">
                  <c:v>12.324277652370204</c:v>
                </c:pt>
                <c:pt idx="13">
                  <c:v>11.907726529277069</c:v>
                </c:pt>
                <c:pt idx="14">
                  <c:v>12.26002376002376</c:v>
                </c:pt>
                <c:pt idx="15">
                  <c:v>12.958264819091609</c:v>
                </c:pt>
                <c:pt idx="16">
                  <c:v>14.370370043527881</c:v>
                </c:pt>
                <c:pt idx="17">
                  <c:v>14.344381450016208</c:v>
                </c:pt>
                <c:pt idx="18">
                  <c:v>14.824272118323492</c:v>
                </c:pt>
                <c:pt idx="19">
                  <c:v>15.56432957246493</c:v>
                </c:pt>
                <c:pt idx="20">
                  <c:v>15.656767943636989</c:v>
                </c:pt>
                <c:pt idx="21">
                  <c:v>15.531795270776097</c:v>
                </c:pt>
                <c:pt idx="22">
                  <c:v>15.814378915284768</c:v>
                </c:pt>
              </c:numCache>
            </c:numRef>
          </c:val>
          <c:smooth val="0"/>
          <c:extLst>
            <c:ext xmlns:c16="http://schemas.microsoft.com/office/drawing/2014/chart" uri="{C3380CC4-5D6E-409C-BE32-E72D297353CC}">
              <c16:uniqueId val="{00000000-A9FC-44E2-AB3F-025568AAAA70}"/>
            </c:ext>
          </c:extLst>
        </c:ser>
        <c:dLbls>
          <c:showLegendKey val="0"/>
          <c:showVal val="0"/>
          <c:showCatName val="0"/>
          <c:showSerName val="0"/>
          <c:showPercent val="0"/>
          <c:showBubbleSize val="0"/>
        </c:dLbls>
        <c:marker val="1"/>
        <c:smooth val="0"/>
        <c:axId val="475010607"/>
        <c:axId val="1553736847"/>
        <c:extLst/>
      </c:lineChart>
      <c:lineChart>
        <c:grouping val="standard"/>
        <c:varyColors val="0"/>
        <c:ser>
          <c:idx val="0"/>
          <c:order val="1"/>
          <c:tx>
            <c:strRef>
              <c:f>'Figure 2.10.'!$T$5</c:f>
              <c:strCache>
                <c:ptCount val="1"/>
                <c:pt idx="0">
                  <c:v>Control of corruption (right scale)</c:v>
                </c:pt>
              </c:strCache>
            </c:strRef>
          </c:tx>
          <c:spPr>
            <a:ln w="28575" cap="rnd">
              <a:solidFill>
                <a:srgbClr val="C00000"/>
              </a:solidFill>
              <a:round/>
            </a:ln>
            <a:effectLst/>
          </c:spPr>
          <c:marker>
            <c:symbol val="none"/>
          </c:marker>
          <c:val>
            <c:numRef>
              <c:f>'Figure 2.10.'!$AA$5:$AV$5</c:f>
              <c:numCache>
                <c:formatCode>General</c:formatCode>
                <c:ptCount val="22"/>
                <c:pt idx="0">
                  <c:v>26.881719589233398</c:v>
                </c:pt>
                <c:pt idx="1">
                  <c:v>28.647045135498047</c:v>
                </c:pt>
                <c:pt idx="2">
                  <c:v>30.412370681762695</c:v>
                </c:pt>
                <c:pt idx="3">
                  <c:v>31.196033477783203</c:v>
                </c:pt>
                <c:pt idx="4">
                  <c:v>31.979696273803711</c:v>
                </c:pt>
                <c:pt idx="5">
                  <c:v>36.949444770812988</c:v>
                </c:pt>
                <c:pt idx="6">
                  <c:v>41.919193267822266</c:v>
                </c:pt>
                <c:pt idx="7">
                  <c:v>39.898990631103516</c:v>
                </c:pt>
                <c:pt idx="8">
                  <c:v>39.024391174316406</c:v>
                </c:pt>
                <c:pt idx="9">
                  <c:v>31.707317352294922</c:v>
                </c:pt>
                <c:pt idx="10">
                  <c:v>50.243904113769531</c:v>
                </c:pt>
                <c:pt idx="11">
                  <c:v>57.766990661621094</c:v>
                </c:pt>
                <c:pt idx="12">
                  <c:v>60.194175720214844</c:v>
                </c:pt>
                <c:pt idx="13">
                  <c:v>60.765548706054688</c:v>
                </c:pt>
                <c:pt idx="14">
                  <c:v>68.095237731933594</c:v>
                </c:pt>
                <c:pt idx="15">
                  <c:v>68.246444702148438</c:v>
                </c:pt>
                <c:pt idx="16">
                  <c:v>72.037918090820313</c:v>
                </c:pt>
                <c:pt idx="17">
                  <c:v>72.511848449707031</c:v>
                </c:pt>
                <c:pt idx="18">
                  <c:v>75.480766296386719</c:v>
                </c:pt>
                <c:pt idx="19">
                  <c:v>73.076919555664063</c:v>
                </c:pt>
                <c:pt idx="20">
                  <c:v>72.596153259277344</c:v>
                </c:pt>
                <c:pt idx="21">
                  <c:v>71.634613037109375</c:v>
                </c:pt>
              </c:numCache>
            </c:numRef>
          </c:val>
          <c:smooth val="0"/>
          <c:extLst>
            <c:ext xmlns:c16="http://schemas.microsoft.com/office/drawing/2014/chart" uri="{C3380CC4-5D6E-409C-BE32-E72D297353CC}">
              <c16:uniqueId val="{00000001-A9FC-44E2-AB3F-025568AAAA70}"/>
            </c:ext>
          </c:extLst>
        </c:ser>
        <c:dLbls>
          <c:showLegendKey val="0"/>
          <c:showVal val="0"/>
          <c:showCatName val="0"/>
          <c:showSerName val="0"/>
          <c:showPercent val="0"/>
          <c:showBubbleSize val="0"/>
        </c:dLbls>
        <c:marker val="1"/>
        <c:smooth val="0"/>
        <c:axId val="1639168127"/>
        <c:axId val="1601316175"/>
      </c:lineChart>
      <c:catAx>
        <c:axId val="475010607"/>
        <c:scaling>
          <c:orientation val="minMax"/>
        </c:scaling>
        <c:delete val="0"/>
        <c:axPos val="b"/>
        <c:numFmt formatCode="General" sourceLinked="1"/>
        <c:majorTickMark val="in"/>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553736847"/>
        <c:crosses val="autoZero"/>
        <c:auto val="1"/>
        <c:lblAlgn val="ctr"/>
        <c:lblOffset val="100"/>
        <c:tickLblSkip val="2"/>
        <c:noMultiLvlLbl val="0"/>
      </c:catAx>
      <c:valAx>
        <c:axId val="1553736847"/>
        <c:scaling>
          <c:orientation val="minMax"/>
          <c:max val="16"/>
          <c:min val="8"/>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Percent of GDP</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General" sourceLinked="1"/>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475010607"/>
        <c:crosses val="autoZero"/>
        <c:crossBetween val="between"/>
      </c:valAx>
      <c:valAx>
        <c:axId val="1601316175"/>
        <c:scaling>
          <c:orientation val="minMax"/>
        </c:scaling>
        <c:delete val="0"/>
        <c:axPos val="r"/>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Percentile</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1639168127"/>
        <c:crosses val="max"/>
        <c:crossBetween val="between"/>
      </c:valAx>
      <c:catAx>
        <c:axId val="1639168127"/>
        <c:scaling>
          <c:orientation val="minMax"/>
        </c:scaling>
        <c:delete val="1"/>
        <c:axPos val="b"/>
        <c:majorTickMark val="out"/>
        <c:minorTickMark val="none"/>
        <c:tickLblPos val="nextTo"/>
        <c:crossAx val="1601316175"/>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0.49369313210848642"/>
          <c:y val="0.70904819189268009"/>
          <c:w val="0.41741797900262467"/>
          <c:h val="0.1499183435403908"/>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003645377661123E-2"/>
          <c:y val="3.2407407407407406E-2"/>
          <c:w val="0.83217629046369201"/>
          <c:h val="0.8512656751239428"/>
        </c:manualLayout>
      </c:layout>
      <c:barChart>
        <c:barDir val="col"/>
        <c:grouping val="clustered"/>
        <c:varyColors val="0"/>
        <c:ser>
          <c:idx val="0"/>
          <c:order val="0"/>
          <c:tx>
            <c:v>EMMIEs</c:v>
          </c:tx>
          <c:spPr>
            <a:solidFill>
              <a:srgbClr val="C00000"/>
            </a:solidFill>
            <a:ln>
              <a:solidFill>
                <a:srgbClr val="FF0000"/>
              </a:solidFill>
            </a:ln>
            <a:effectLst/>
          </c:spPr>
          <c:invertIfNegative val="0"/>
          <c:cat>
            <c:numRef>
              <c:f>'Figure 1.2.'!$E$34:$P$34</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1.2.'!$E$39:$P$39</c:f>
              <c:numCache>
                <c:formatCode>0.0</c:formatCode>
                <c:ptCount val="12"/>
                <c:pt idx="0">
                  <c:v>35.536839507207468</c:v>
                </c:pt>
                <c:pt idx="1">
                  <c:v>33.882692941393458</c:v>
                </c:pt>
                <c:pt idx="2">
                  <c:v>39.170415936157397</c:v>
                </c:pt>
                <c:pt idx="3">
                  <c:v>38.292528958485704</c:v>
                </c:pt>
                <c:pt idx="4">
                  <c:v>37.480231437973671</c:v>
                </c:pt>
                <c:pt idx="5">
                  <c:v>37.451617153855082</c:v>
                </c:pt>
                <c:pt idx="6">
                  <c:v>38.703934158360596</c:v>
                </c:pt>
                <c:pt idx="7">
                  <c:v>40.765126523216736</c:v>
                </c:pt>
                <c:pt idx="8">
                  <c:v>43.925829305887483</c:v>
                </c:pt>
                <c:pt idx="9">
                  <c:v>46.841281906182758</c:v>
                </c:pt>
                <c:pt idx="10">
                  <c:v>48.479304643568014</c:v>
                </c:pt>
                <c:pt idx="11">
                  <c:v>50.814524931340209</c:v>
                </c:pt>
              </c:numCache>
            </c:numRef>
          </c:val>
          <c:extLst>
            <c:ext xmlns:c16="http://schemas.microsoft.com/office/drawing/2014/chart" uri="{C3380CC4-5D6E-409C-BE32-E72D297353CC}">
              <c16:uniqueId val="{00000000-AE5B-4F30-A2B6-538B9C3998D4}"/>
            </c:ext>
          </c:extLst>
        </c:ser>
        <c:dLbls>
          <c:showLegendKey val="0"/>
          <c:showVal val="0"/>
          <c:showCatName val="0"/>
          <c:showSerName val="0"/>
          <c:showPercent val="0"/>
          <c:showBubbleSize val="0"/>
        </c:dLbls>
        <c:gapWidth val="100"/>
        <c:axId val="2110492655"/>
        <c:axId val="270843344"/>
      </c:barChart>
      <c:lineChart>
        <c:grouping val="standard"/>
        <c:varyColors val="0"/>
        <c:ser>
          <c:idx val="1"/>
          <c:order val="1"/>
          <c:tx>
            <c:v>EM int over tax</c:v>
          </c:tx>
          <c:spPr>
            <a:ln w="28575" cap="rnd">
              <a:solidFill>
                <a:srgbClr val="FFC000"/>
              </a:solidFill>
              <a:round/>
            </a:ln>
            <a:effectLst/>
          </c:spPr>
          <c:marker>
            <c:symbol val="none"/>
          </c:marker>
          <c:cat>
            <c:numRef>
              <c:f>'Figure 1.2.'!$E$34:$P$34</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1.2.'!$E$36:$P$36</c:f>
              <c:numCache>
                <c:formatCode>0.0</c:formatCode>
                <c:ptCount val="12"/>
                <c:pt idx="0">
                  <c:v>14.810464305632856</c:v>
                </c:pt>
                <c:pt idx="1">
                  <c:v>13.69063530332506</c:v>
                </c:pt>
                <c:pt idx="2">
                  <c:v>13.732008767189031</c:v>
                </c:pt>
                <c:pt idx="3">
                  <c:v>12.764380534619285</c:v>
                </c:pt>
                <c:pt idx="4">
                  <c:v>11.786625135373349</c:v>
                </c:pt>
                <c:pt idx="5">
                  <c:v>11.16581381902752</c:v>
                </c:pt>
                <c:pt idx="6">
                  <c:v>10.705816557855915</c:v>
                </c:pt>
                <c:pt idx="7">
                  <c:v>10.906022284121894</c:v>
                </c:pt>
                <c:pt idx="8">
                  <c:v>11.208983405310974</c:v>
                </c:pt>
                <c:pt idx="9">
                  <c:v>12.252439454792638</c:v>
                </c:pt>
                <c:pt idx="10">
                  <c:v>12.830332031949125</c:v>
                </c:pt>
                <c:pt idx="11">
                  <c:v>12.698412375773639</c:v>
                </c:pt>
              </c:numCache>
            </c:numRef>
          </c:val>
          <c:smooth val="0"/>
          <c:extLst>
            <c:ext xmlns:c16="http://schemas.microsoft.com/office/drawing/2014/chart" uri="{C3380CC4-5D6E-409C-BE32-E72D297353CC}">
              <c16:uniqueId val="{00000001-AE5B-4F30-A2B6-538B9C3998D4}"/>
            </c:ext>
          </c:extLst>
        </c:ser>
        <c:dLbls>
          <c:showLegendKey val="0"/>
          <c:showVal val="0"/>
          <c:showCatName val="0"/>
          <c:showSerName val="0"/>
          <c:showPercent val="0"/>
          <c:showBubbleSize val="0"/>
        </c:dLbls>
        <c:marker val="1"/>
        <c:smooth val="0"/>
        <c:axId val="312042607"/>
        <c:axId val="2046874480"/>
      </c:lineChart>
      <c:catAx>
        <c:axId val="2110492655"/>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Arial" panose="020B0604020202020204" pitchFamily="34" charset="0"/>
              </a:defRPr>
            </a:pPr>
            <a:endParaRPr lang="en-US"/>
          </a:p>
        </c:txPr>
        <c:crossAx val="270843344"/>
        <c:crosses val="autoZero"/>
        <c:auto val="1"/>
        <c:lblAlgn val="ctr"/>
        <c:lblOffset val="100"/>
        <c:noMultiLvlLbl val="0"/>
      </c:catAx>
      <c:valAx>
        <c:axId val="270843344"/>
        <c:scaling>
          <c:orientation val="minMax"/>
          <c:max val="60"/>
          <c:min val="2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Arial" panose="020B0604020202020204" pitchFamily="34" charset="0"/>
              </a:defRPr>
            </a:pPr>
            <a:endParaRPr lang="en-US"/>
          </a:p>
        </c:txPr>
        <c:crossAx val="2110492655"/>
        <c:crosses val="autoZero"/>
        <c:crossBetween val="between"/>
      </c:valAx>
      <c:valAx>
        <c:axId val="2046874480"/>
        <c:scaling>
          <c:orientation val="minMax"/>
          <c:max val="15"/>
          <c:min val="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42607"/>
        <c:crosses val="max"/>
        <c:crossBetween val="between"/>
        <c:majorUnit val="3"/>
      </c:valAx>
      <c:catAx>
        <c:axId val="312042607"/>
        <c:scaling>
          <c:orientation val="minMax"/>
        </c:scaling>
        <c:delete val="1"/>
        <c:axPos val="b"/>
        <c:numFmt formatCode="General" sourceLinked="1"/>
        <c:majorTickMark val="out"/>
        <c:minorTickMark val="none"/>
        <c:tickLblPos val="nextTo"/>
        <c:crossAx val="2046874480"/>
        <c:crosses val="autoZero"/>
        <c:auto val="1"/>
        <c:lblAlgn val="ctr"/>
        <c:lblOffset val="100"/>
        <c:noMultiLvlLbl val="0"/>
      </c:cat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2.11.'!$Z$3</c:f>
              <c:strCache>
                <c:ptCount val="1"/>
                <c:pt idx="0">
                  <c:v>GDP_fiscal_transparency</c:v>
                </c:pt>
              </c:strCache>
            </c:strRef>
          </c:tx>
          <c:spPr>
            <a:ln w="25400" cap="rnd">
              <a:noFill/>
              <a:round/>
            </a:ln>
            <a:effectLst/>
          </c:spPr>
          <c:marker>
            <c:symbol val="circle"/>
            <c:size val="5"/>
            <c:spPr>
              <a:solidFill>
                <a:srgbClr val="002060"/>
              </a:solidFill>
              <a:ln w="9525">
                <a:solidFill>
                  <a:srgbClr val="002060"/>
                </a:solidFill>
              </a:ln>
              <a:effectLst/>
            </c:spPr>
          </c:marker>
          <c:trendline>
            <c:spPr>
              <a:ln w="25400" cap="rnd">
                <a:solidFill>
                  <a:schemeClr val="tx1"/>
                </a:solidFill>
                <a:prstDash val="solid"/>
              </a:ln>
              <a:effectLst/>
            </c:spPr>
            <c:trendlineType val="linear"/>
            <c:dispRSqr val="0"/>
            <c:dispEq val="0"/>
          </c:trendline>
          <c:xVal>
            <c:numRef>
              <c:f>'Figure 2.11.'!$Z$4:$Z$180</c:f>
              <c:numCache>
                <c:formatCode>General</c:formatCode>
                <c:ptCount val="177"/>
                <c:pt idx="0">
                  <c:v>1.1397746</c:v>
                </c:pt>
                <c:pt idx="1">
                  <c:v>1.2066652</c:v>
                </c:pt>
                <c:pt idx="2">
                  <c:v>0.32987022999999999</c:v>
                </c:pt>
                <c:pt idx="3">
                  <c:v>0.68600539000000005</c:v>
                </c:pt>
                <c:pt idx="4">
                  <c:v>0.65412999000000005</c:v>
                </c:pt>
                <c:pt idx="5">
                  <c:v>1.1933818</c:v>
                </c:pt>
                <c:pt idx="6">
                  <c:v>0.93194374000000002</c:v>
                </c:pt>
                <c:pt idx="7">
                  <c:v>0.90067034999999995</c:v>
                </c:pt>
                <c:pt idx="8">
                  <c:v>0.80224437999999998</c:v>
                </c:pt>
                <c:pt idx="9">
                  <c:v>1.0626032999999999</c:v>
                </c:pt>
                <c:pt idx="10">
                  <c:v>1.5264624</c:v>
                </c:pt>
                <c:pt idx="11">
                  <c:v>0.61015229000000004</c:v>
                </c:pt>
                <c:pt idx="12">
                  <c:v>0.91411233000000003</c:v>
                </c:pt>
                <c:pt idx="13">
                  <c:v>1.0246421999999999</c:v>
                </c:pt>
                <c:pt idx="14">
                  <c:v>1.3425883000000001</c:v>
                </c:pt>
                <c:pt idx="15">
                  <c:v>0.57320152000000002</c:v>
                </c:pt>
                <c:pt idx="16">
                  <c:v>1.1523418999999999</c:v>
                </c:pt>
                <c:pt idx="17">
                  <c:v>0.91338372999999995</c:v>
                </c:pt>
                <c:pt idx="18">
                  <c:v>0.93879955000000004</c:v>
                </c:pt>
                <c:pt idx="19">
                  <c:v>-0.26012953999999999</c:v>
                </c:pt>
                <c:pt idx="20">
                  <c:v>-0.30315041999999998</c:v>
                </c:pt>
                <c:pt idx="21">
                  <c:v>0.97071532999999999</c:v>
                </c:pt>
                <c:pt idx="22">
                  <c:v>1.3719089</c:v>
                </c:pt>
                <c:pt idx="23">
                  <c:v>1.1107102</c:v>
                </c:pt>
                <c:pt idx="24">
                  <c:v>0.2096942</c:v>
                </c:pt>
                <c:pt idx="25">
                  <c:v>-0.28958486999999999</c:v>
                </c:pt>
                <c:pt idx="26">
                  <c:v>1.0466375000000001</c:v>
                </c:pt>
                <c:pt idx="27">
                  <c:v>-0.24588457999999999</c:v>
                </c:pt>
                <c:pt idx="28">
                  <c:v>0.57054742999999997</c:v>
                </c:pt>
                <c:pt idx="29">
                  <c:v>0.29045328999999998</c:v>
                </c:pt>
                <c:pt idx="30">
                  <c:v>-5.201356E-2</c:v>
                </c:pt>
                <c:pt idx="31">
                  <c:v>-0.64393750999999999</c:v>
                </c:pt>
                <c:pt idx="32">
                  <c:v>-9.1911629999999994E-2</c:v>
                </c:pt>
                <c:pt idx="33">
                  <c:v>0.46599179000000002</c:v>
                </c:pt>
                <c:pt idx="34">
                  <c:v>-1.4359466000000001</c:v>
                </c:pt>
                <c:pt idx="35">
                  <c:v>-4.6175870000000001E-2</c:v>
                </c:pt>
                <c:pt idx="36">
                  <c:v>0.90917649</c:v>
                </c:pt>
                <c:pt idx="37">
                  <c:v>-0.20633554000000001</c:v>
                </c:pt>
                <c:pt idx="38">
                  <c:v>-0.21038076999999999</c:v>
                </c:pt>
                <c:pt idx="39">
                  <c:v>-0.51136104999999998</c:v>
                </c:pt>
                <c:pt idx="40">
                  <c:v>0.67075324999999997</c:v>
                </c:pt>
                <c:pt idx="41">
                  <c:v>1.0723195000000001</c:v>
                </c:pt>
                <c:pt idx="42">
                  <c:v>-0.98719394999999999</c:v>
                </c:pt>
                <c:pt idx="43">
                  <c:v>-0.43578251000000001</c:v>
                </c:pt>
                <c:pt idx="44">
                  <c:v>-0.18966938999999999</c:v>
                </c:pt>
                <c:pt idx="45">
                  <c:v>2.4200860000000001E-2</c:v>
                </c:pt>
                <c:pt idx="46">
                  <c:v>-0.17884952000000001</c:v>
                </c:pt>
                <c:pt idx="47">
                  <c:v>-0.22762233000000001</c:v>
                </c:pt>
                <c:pt idx="48">
                  <c:v>0.10454243000000001</c:v>
                </c:pt>
                <c:pt idx="49">
                  <c:v>-0.34540499000000002</c:v>
                </c:pt>
                <c:pt idx="50">
                  <c:v>-0.58641306000000004</c:v>
                </c:pt>
                <c:pt idx="51">
                  <c:v>-0.14415264999999999</c:v>
                </c:pt>
                <c:pt idx="52">
                  <c:v>-3.9127839999999997E-2</c:v>
                </c:pt>
                <c:pt idx="53">
                  <c:v>0.57481461</c:v>
                </c:pt>
                <c:pt idx="54">
                  <c:v>-1.4041478000000001</c:v>
                </c:pt>
                <c:pt idx="55">
                  <c:v>0.22396801999999999</c:v>
                </c:pt>
                <c:pt idx="56">
                  <c:v>-1.0197449000000001</c:v>
                </c:pt>
                <c:pt idx="57">
                  <c:v>0.34101400999999998</c:v>
                </c:pt>
                <c:pt idx="58">
                  <c:v>-1.8113210000000001E-2</c:v>
                </c:pt>
                <c:pt idx="59">
                  <c:v>0.34995092</c:v>
                </c:pt>
                <c:pt idx="60">
                  <c:v>-1.3526792000000001</c:v>
                </c:pt>
                <c:pt idx="61">
                  <c:v>-2.0227816999999999</c:v>
                </c:pt>
                <c:pt idx="62">
                  <c:v>-1.6081411999999999</c:v>
                </c:pt>
                <c:pt idx="63">
                  <c:v>-0.93133505000000005</c:v>
                </c:pt>
                <c:pt idx="64">
                  <c:v>-1.2669075999999999</c:v>
                </c:pt>
                <c:pt idx="65">
                  <c:v>-0.90047878999999997</c:v>
                </c:pt>
                <c:pt idx="66">
                  <c:v>0.38750652000000002</c:v>
                </c:pt>
                <c:pt idx="67">
                  <c:v>-0.498141</c:v>
                </c:pt>
                <c:pt idx="68">
                  <c:v>0.56985777999999998</c:v>
                </c:pt>
                <c:pt idx="69">
                  <c:v>-1.2736376</c:v>
                </c:pt>
                <c:pt idx="70">
                  <c:v>-0.28450595000000001</c:v>
                </c:pt>
                <c:pt idx="71">
                  <c:v>-0.48599961000000003</c:v>
                </c:pt>
                <c:pt idx="72">
                  <c:v>0.64917645999999996</c:v>
                </c:pt>
                <c:pt idx="73">
                  <c:v>0.42057631000000001</c:v>
                </c:pt>
                <c:pt idx="74">
                  <c:v>0.40192599000000001</c:v>
                </c:pt>
                <c:pt idx="75">
                  <c:v>1.2041790000000001</c:v>
                </c:pt>
                <c:pt idx="76">
                  <c:v>-0.48645922000000003</c:v>
                </c:pt>
                <c:pt idx="77">
                  <c:v>0.41874473000000001</c:v>
                </c:pt>
                <c:pt idx="78">
                  <c:v>-0.46976887000000001</c:v>
                </c:pt>
                <c:pt idx="79">
                  <c:v>0.11400622000000001</c:v>
                </c:pt>
                <c:pt idx="80">
                  <c:v>-0.33094085000000001</c:v>
                </c:pt>
                <c:pt idx="81">
                  <c:v>-0.39011581000000001</c:v>
                </c:pt>
                <c:pt idx="82">
                  <c:v>0.50717935999999997</c:v>
                </c:pt>
                <c:pt idx="83">
                  <c:v>-1.0242241000000001</c:v>
                </c:pt>
                <c:pt idx="84">
                  <c:v>0.23305956</c:v>
                </c:pt>
                <c:pt idx="85">
                  <c:v>-0.72183721999999995</c:v>
                </c:pt>
                <c:pt idx="86">
                  <c:v>-0.25635453000000002</c:v>
                </c:pt>
                <c:pt idx="87">
                  <c:v>-1.4215188999999999</c:v>
                </c:pt>
                <c:pt idx="88">
                  <c:v>-1.1387373999999999</c:v>
                </c:pt>
                <c:pt idx="89">
                  <c:v>-0.87334663000000001</c:v>
                </c:pt>
                <c:pt idx="90">
                  <c:v>-0.41788214000000001</c:v>
                </c:pt>
                <c:pt idx="91">
                  <c:v>-1.4137402999999999</c:v>
                </c:pt>
                <c:pt idx="92">
                  <c:v>7.5154579999999999E-2</c:v>
                </c:pt>
                <c:pt idx="93">
                  <c:v>-0.52117354000000005</c:v>
                </c:pt>
                <c:pt idx="94">
                  <c:v>-0.94698075000000004</c:v>
                </c:pt>
                <c:pt idx="95">
                  <c:v>-1.1841613</c:v>
                </c:pt>
                <c:pt idx="96">
                  <c:v>-0.70493247999999997</c:v>
                </c:pt>
                <c:pt idx="97">
                  <c:v>-1.0203325000000001</c:v>
                </c:pt>
                <c:pt idx="98">
                  <c:v>0.23845914000000001</c:v>
                </c:pt>
                <c:pt idx="99">
                  <c:v>-1.6953495000000001</c:v>
                </c:pt>
                <c:pt idx="100">
                  <c:v>-0.76638883000000002</c:v>
                </c:pt>
                <c:pt idx="101">
                  <c:v>-0.23402269000000001</c:v>
                </c:pt>
                <c:pt idx="102">
                  <c:v>-0.64947116000000005</c:v>
                </c:pt>
                <c:pt idx="103">
                  <c:v>-0.17774048000000001</c:v>
                </c:pt>
                <c:pt idx="104">
                  <c:v>0.25955509999999998</c:v>
                </c:pt>
                <c:pt idx="105">
                  <c:v>-0.72707122000000002</c:v>
                </c:pt>
                <c:pt idx="106">
                  <c:v>-0.20418354999999999</c:v>
                </c:pt>
                <c:pt idx="107">
                  <c:v>0.21209331000000001</c:v>
                </c:pt>
                <c:pt idx="108">
                  <c:v>-0.22561357000000001</c:v>
                </c:pt>
                <c:pt idx="109">
                  <c:v>-0.89535834000000003</c:v>
                </c:pt>
                <c:pt idx="110">
                  <c:v>-0.32045879999999999</c:v>
                </c:pt>
                <c:pt idx="111">
                  <c:v>-0.93674214</c:v>
                </c:pt>
                <c:pt idx="112">
                  <c:v>-0.91851002000000004</c:v>
                </c:pt>
                <c:pt idx="113">
                  <c:v>-0.78451011999999998</c:v>
                </c:pt>
                <c:pt idx="114">
                  <c:v>-0.52651468000000001</c:v>
                </c:pt>
                <c:pt idx="115">
                  <c:v>-0.46671867</c:v>
                </c:pt>
                <c:pt idx="116">
                  <c:v>0.46511116000000002</c:v>
                </c:pt>
                <c:pt idx="117">
                  <c:v>0.48168657999999998</c:v>
                </c:pt>
                <c:pt idx="118">
                  <c:v>-8.2586220000000002E-2</c:v>
                </c:pt>
                <c:pt idx="119">
                  <c:v>-0.83003194999999996</c:v>
                </c:pt>
                <c:pt idx="120">
                  <c:v>0.24313947999999999</c:v>
                </c:pt>
                <c:pt idx="121">
                  <c:v>0.30824521999999999</c:v>
                </c:pt>
                <c:pt idx="122">
                  <c:v>-4.2992229999999999E-2</c:v>
                </c:pt>
                <c:pt idx="123">
                  <c:v>-0.72200829</c:v>
                </c:pt>
                <c:pt idx="124">
                  <c:v>0.2763195</c:v>
                </c:pt>
                <c:pt idx="125">
                  <c:v>-0.34660961000000001</c:v>
                </c:pt>
                <c:pt idx="126">
                  <c:v>8.5205999999999997E-4</c:v>
                </c:pt>
                <c:pt idx="127">
                  <c:v>-1.1481247999999999</c:v>
                </c:pt>
                <c:pt idx="128">
                  <c:v>-1.1222382</c:v>
                </c:pt>
                <c:pt idx="129">
                  <c:v>-1.0320556999999999</c:v>
                </c:pt>
                <c:pt idx="130">
                  <c:v>-0.49430163999999999</c:v>
                </c:pt>
                <c:pt idx="131">
                  <c:v>0.29270128000000001</c:v>
                </c:pt>
                <c:pt idx="132">
                  <c:v>-0.52718310999999995</c:v>
                </c:pt>
                <c:pt idx="133">
                  <c:v>-0.15220328</c:v>
                </c:pt>
                <c:pt idx="134">
                  <c:v>-0.11051626000000001</c:v>
                </c:pt>
                <c:pt idx="135">
                  <c:v>9.7656179999999995E-2</c:v>
                </c:pt>
                <c:pt idx="136">
                  <c:v>8.5849599999999998E-2</c:v>
                </c:pt>
                <c:pt idx="137">
                  <c:v>-0.24764443</c:v>
                </c:pt>
                <c:pt idx="138">
                  <c:v>-0.76065307999999998</c:v>
                </c:pt>
                <c:pt idx="139">
                  <c:v>-0.53271102999999997</c:v>
                </c:pt>
                <c:pt idx="140">
                  <c:v>-0.53108301999999996</c:v>
                </c:pt>
                <c:pt idx="141">
                  <c:v>-0.18923118999999999</c:v>
                </c:pt>
                <c:pt idx="142">
                  <c:v>-1.2302690000000001</c:v>
                </c:pt>
                <c:pt idx="143">
                  <c:v>-7.9109230000000003E-2</c:v>
                </c:pt>
                <c:pt idx="144">
                  <c:v>0.18072157</c:v>
                </c:pt>
                <c:pt idx="145">
                  <c:v>-0.93071287000000003</c:v>
                </c:pt>
                <c:pt idx="146">
                  <c:v>-0.70247800000000005</c:v>
                </c:pt>
                <c:pt idx="147">
                  <c:v>-0.81413630000000003</c:v>
                </c:pt>
                <c:pt idx="148">
                  <c:v>0.331395</c:v>
                </c:pt>
                <c:pt idx="149">
                  <c:v>0.27921838999999998</c:v>
                </c:pt>
                <c:pt idx="150">
                  <c:v>0.37878219000000002</c:v>
                </c:pt>
                <c:pt idx="151">
                  <c:v>0.86867872999999995</c:v>
                </c:pt>
                <c:pt idx="152">
                  <c:v>0.73274684000000001</c:v>
                </c:pt>
                <c:pt idx="153">
                  <c:v>-0.34590220999999999</c:v>
                </c:pt>
                <c:pt idx="154">
                  <c:v>0.47769366000000002</c:v>
                </c:pt>
                <c:pt idx="155">
                  <c:v>0.68543366999999999</c:v>
                </c:pt>
                <c:pt idx="156">
                  <c:v>0.73441624999999999</c:v>
                </c:pt>
                <c:pt idx="157">
                  <c:v>0.90208109999999997</c:v>
                </c:pt>
                <c:pt idx="158">
                  <c:v>-0.38199534000000002</c:v>
                </c:pt>
                <c:pt idx="159">
                  <c:v>-4.1882229999999999E-2</c:v>
                </c:pt>
                <c:pt idx="160">
                  <c:v>-0.70932074000000001</c:v>
                </c:pt>
                <c:pt idx="161">
                  <c:v>0.63264891999999995</c:v>
                </c:pt>
                <c:pt idx="162">
                  <c:v>-0.36272490000000002</c:v>
                </c:pt>
                <c:pt idx="163">
                  <c:v>0.65401876000000003</c:v>
                </c:pt>
                <c:pt idx="164">
                  <c:v>0.24557725999999999</c:v>
                </c:pt>
                <c:pt idx="165">
                  <c:v>1.2272453000000001</c:v>
                </c:pt>
                <c:pt idx="166">
                  <c:v>0.52530608000000001</c:v>
                </c:pt>
                <c:pt idx="167">
                  <c:v>0.22708210000000001</c:v>
                </c:pt>
                <c:pt idx="168">
                  <c:v>0.30284238000000002</c:v>
                </c:pt>
                <c:pt idx="169">
                  <c:v>0.39609306</c:v>
                </c:pt>
                <c:pt idx="170">
                  <c:v>0.62215158999999998</c:v>
                </c:pt>
                <c:pt idx="171">
                  <c:v>1.2893680999999999</c:v>
                </c:pt>
                <c:pt idx="172">
                  <c:v>0.69665787000000001</c:v>
                </c:pt>
                <c:pt idx="173">
                  <c:v>1.0180392</c:v>
                </c:pt>
                <c:pt idx="174">
                  <c:v>0.86922787000000001</c:v>
                </c:pt>
                <c:pt idx="175">
                  <c:v>0.56982319000000003</c:v>
                </c:pt>
                <c:pt idx="176">
                  <c:v>0.91112194999999996</c:v>
                </c:pt>
              </c:numCache>
            </c:numRef>
          </c:xVal>
          <c:yVal>
            <c:numRef>
              <c:f>'Figure 2.11.'!$Y$4:$Y$180</c:f>
              <c:numCache>
                <c:formatCode>General</c:formatCode>
                <c:ptCount val="177"/>
                <c:pt idx="0">
                  <c:v>0.18998297</c:v>
                </c:pt>
                <c:pt idx="1">
                  <c:v>1.1148357</c:v>
                </c:pt>
                <c:pt idx="2">
                  <c:v>0.62619548999999997</c:v>
                </c:pt>
                <c:pt idx="3">
                  <c:v>0.69912324000000003</c:v>
                </c:pt>
                <c:pt idx="4">
                  <c:v>1.2922342</c:v>
                </c:pt>
                <c:pt idx="5">
                  <c:v>0.53739669999999995</c:v>
                </c:pt>
                <c:pt idx="6">
                  <c:v>0.91814826000000005</c:v>
                </c:pt>
                <c:pt idx="7">
                  <c:v>-0.35869203999999999</c:v>
                </c:pt>
                <c:pt idx="8">
                  <c:v>0.85088498999999995</c:v>
                </c:pt>
                <c:pt idx="9">
                  <c:v>0.67910526000000004</c:v>
                </c:pt>
                <c:pt idx="10">
                  <c:v>1.2045485</c:v>
                </c:pt>
                <c:pt idx="11">
                  <c:v>0.72800891000000001</c:v>
                </c:pt>
                <c:pt idx="12">
                  <c:v>1.0733858000000001</c:v>
                </c:pt>
                <c:pt idx="13">
                  <c:v>0.83428961000000001</c:v>
                </c:pt>
                <c:pt idx="14">
                  <c:v>1.4812628999999999</c:v>
                </c:pt>
                <c:pt idx="15">
                  <c:v>-0.37390451000000002</c:v>
                </c:pt>
                <c:pt idx="16">
                  <c:v>0.87413713999999998</c:v>
                </c:pt>
                <c:pt idx="17">
                  <c:v>-4.3533460000000003E-2</c:v>
                </c:pt>
                <c:pt idx="18">
                  <c:v>0.55783428999999995</c:v>
                </c:pt>
                <c:pt idx="19">
                  <c:v>-5.9983349999999998E-2</c:v>
                </c:pt>
                <c:pt idx="20">
                  <c:v>-0.40648951</c:v>
                </c:pt>
                <c:pt idx="21">
                  <c:v>0.88443963999999997</c:v>
                </c:pt>
                <c:pt idx="22">
                  <c:v>1.6702024</c:v>
                </c:pt>
                <c:pt idx="23">
                  <c:v>0.18069356</c:v>
                </c:pt>
                <c:pt idx="24">
                  <c:v>-0.28610928000000002</c:v>
                </c:pt>
                <c:pt idx="25">
                  <c:v>-0.28859251000000002</c:v>
                </c:pt>
                <c:pt idx="26">
                  <c:v>-0.40449317000000001</c:v>
                </c:pt>
                <c:pt idx="27">
                  <c:v>0.89919185999999995</c:v>
                </c:pt>
                <c:pt idx="28">
                  <c:v>-0.20662542</c:v>
                </c:pt>
                <c:pt idx="29">
                  <c:v>0.55650284000000005</c:v>
                </c:pt>
                <c:pt idx="30">
                  <c:v>-0.65190011999999997</c:v>
                </c:pt>
                <c:pt idx="31">
                  <c:v>-0.34869077999999998</c:v>
                </c:pt>
                <c:pt idx="32">
                  <c:v>-0.15210599</c:v>
                </c:pt>
                <c:pt idx="33">
                  <c:v>-0.38912073000000003</c:v>
                </c:pt>
                <c:pt idx="34">
                  <c:v>-0.69786342000000001</c:v>
                </c:pt>
                <c:pt idx="35">
                  <c:v>-0.28957316</c:v>
                </c:pt>
                <c:pt idx="36">
                  <c:v>-0.92877392999999997</c:v>
                </c:pt>
                <c:pt idx="37">
                  <c:v>-0.45238036999999998</c:v>
                </c:pt>
                <c:pt idx="38">
                  <c:v>-0.70385998000000005</c:v>
                </c:pt>
                <c:pt idx="39">
                  <c:v>-0.51243307999999999</c:v>
                </c:pt>
                <c:pt idx="40">
                  <c:v>-0.30551296</c:v>
                </c:pt>
                <c:pt idx="41">
                  <c:v>1.2187806000000001</c:v>
                </c:pt>
                <c:pt idx="42">
                  <c:v>-1.1430571</c:v>
                </c:pt>
                <c:pt idx="43">
                  <c:v>5.1505420000000003E-2</c:v>
                </c:pt>
                <c:pt idx="44">
                  <c:v>0.91537871999999998</c:v>
                </c:pt>
                <c:pt idx="45">
                  <c:v>0.61623992999999999</c:v>
                </c:pt>
                <c:pt idx="46">
                  <c:v>-0.15550516</c:v>
                </c:pt>
                <c:pt idx="47">
                  <c:v>7.3387160000000007E-2</c:v>
                </c:pt>
                <c:pt idx="48">
                  <c:v>0.14837528999999999</c:v>
                </c:pt>
                <c:pt idx="49">
                  <c:v>0.26654699999999998</c:v>
                </c:pt>
                <c:pt idx="50">
                  <c:v>0.74879138999999995</c:v>
                </c:pt>
                <c:pt idx="51">
                  <c:v>0.97569720000000004</c:v>
                </c:pt>
                <c:pt idx="52">
                  <c:v>-2.526662E-2</c:v>
                </c:pt>
                <c:pt idx="53">
                  <c:v>-0.70451143999999999</c:v>
                </c:pt>
                <c:pt idx="54">
                  <c:v>-1.0098601</c:v>
                </c:pt>
                <c:pt idx="55">
                  <c:v>-0.81841372000000001</c:v>
                </c:pt>
                <c:pt idx="56">
                  <c:v>-1.2764268000000001</c:v>
                </c:pt>
                <c:pt idx="57">
                  <c:v>0.33391700000000002</c:v>
                </c:pt>
                <c:pt idx="58">
                  <c:v>0.58023460999999998</c:v>
                </c:pt>
                <c:pt idx="59">
                  <c:v>-1.7004699999999999</c:v>
                </c:pt>
                <c:pt idx="60">
                  <c:v>-0.98981770000000002</c:v>
                </c:pt>
                <c:pt idx="61">
                  <c:v>-2.3781694</c:v>
                </c:pt>
                <c:pt idx="62">
                  <c:v>-0.67018314999999995</c:v>
                </c:pt>
                <c:pt idx="63">
                  <c:v>-0.32199344000000002</c:v>
                </c:pt>
                <c:pt idx="64">
                  <c:v>-0.32559199</c:v>
                </c:pt>
                <c:pt idx="65">
                  <c:v>-1.0714253</c:v>
                </c:pt>
                <c:pt idx="66">
                  <c:v>-0.98101656000000004</c:v>
                </c:pt>
                <c:pt idx="67">
                  <c:v>-0.36347035999999999</c:v>
                </c:pt>
                <c:pt idx="68">
                  <c:v>1.8948172000000001</c:v>
                </c:pt>
                <c:pt idx="69">
                  <c:v>-0.15783364</c:v>
                </c:pt>
                <c:pt idx="70">
                  <c:v>-0.81646331999999999</c:v>
                </c:pt>
                <c:pt idx="71">
                  <c:v>-0.24144001000000001</c:v>
                </c:pt>
                <c:pt idx="72">
                  <c:v>0.13983606000000001</c:v>
                </c:pt>
                <c:pt idx="73">
                  <c:v>-2.8628420000000002E-2</c:v>
                </c:pt>
                <c:pt idx="74">
                  <c:v>-0.124474</c:v>
                </c:pt>
                <c:pt idx="75">
                  <c:v>-0.10576923000000001</c:v>
                </c:pt>
                <c:pt idx="76">
                  <c:v>-0.56188442000000005</c:v>
                </c:pt>
                <c:pt idx="77">
                  <c:v>-0.25011011999999999</c:v>
                </c:pt>
                <c:pt idx="78">
                  <c:v>-0.76609572000000004</c:v>
                </c:pt>
                <c:pt idx="79">
                  <c:v>-0.23562300999999999</c:v>
                </c:pt>
                <c:pt idx="80">
                  <c:v>-0.34430338999999999</c:v>
                </c:pt>
                <c:pt idx="81">
                  <c:v>-0.30999660000000001</c:v>
                </c:pt>
                <c:pt idx="82">
                  <c:v>-0.13071128000000001</c:v>
                </c:pt>
                <c:pt idx="83">
                  <c:v>-8.2409650000000001E-2</c:v>
                </c:pt>
                <c:pt idx="84">
                  <c:v>-0.32570904000000001</c:v>
                </c:pt>
                <c:pt idx="85">
                  <c:v>-0.19547966999999999</c:v>
                </c:pt>
                <c:pt idx="86">
                  <c:v>-0.15269513000000001</c:v>
                </c:pt>
                <c:pt idx="87">
                  <c:v>-0.46883330000000001</c:v>
                </c:pt>
                <c:pt idx="88">
                  <c:v>-1.0219157999999999</c:v>
                </c:pt>
                <c:pt idx="89">
                  <c:v>0.88469436000000001</c:v>
                </c:pt>
                <c:pt idx="90">
                  <c:v>-0.71122552000000006</c:v>
                </c:pt>
                <c:pt idx="91">
                  <c:v>-0.70061289000000004</c:v>
                </c:pt>
                <c:pt idx="92">
                  <c:v>1.2246737000000001</c:v>
                </c:pt>
                <c:pt idx="93">
                  <c:v>-0.59889742000000001</c:v>
                </c:pt>
                <c:pt idx="94">
                  <c:v>-0.90780751000000004</c:v>
                </c:pt>
                <c:pt idx="95">
                  <c:v>-0.13803788</c:v>
                </c:pt>
                <c:pt idx="96">
                  <c:v>-0.93783338999999999</c:v>
                </c:pt>
                <c:pt idx="97">
                  <c:v>-0.84708262999999995</c:v>
                </c:pt>
                <c:pt idx="98">
                  <c:v>-2.1226740000000001E-2</c:v>
                </c:pt>
                <c:pt idx="99">
                  <c:v>-2.3484739000000001</c:v>
                </c:pt>
                <c:pt idx="100">
                  <c:v>-0.65555377000000004</c:v>
                </c:pt>
                <c:pt idx="101">
                  <c:v>-2.7619950000000001E-2</c:v>
                </c:pt>
                <c:pt idx="102">
                  <c:v>-0.75466021000000005</c:v>
                </c:pt>
                <c:pt idx="103">
                  <c:v>-0.14933885999999999</c:v>
                </c:pt>
                <c:pt idx="104">
                  <c:v>0.22718315</c:v>
                </c:pt>
                <c:pt idx="105">
                  <c:v>-1.0238130999999999</c:v>
                </c:pt>
                <c:pt idx="106">
                  <c:v>-0.47599672999999998</c:v>
                </c:pt>
                <c:pt idx="107">
                  <c:v>-4.3853610000000001E-2</c:v>
                </c:pt>
                <c:pt idx="108">
                  <c:v>-0.46623842999999998</c:v>
                </c:pt>
                <c:pt idx="109">
                  <c:v>0.47005750000000002</c:v>
                </c:pt>
                <c:pt idx="110">
                  <c:v>-0.13235211999999999</c:v>
                </c:pt>
                <c:pt idx="111">
                  <c:v>-1.2837499999999999</c:v>
                </c:pt>
                <c:pt idx="112">
                  <c:v>-0.50189486999999999</c:v>
                </c:pt>
                <c:pt idx="113">
                  <c:v>-9.4392909999999997E-2</c:v>
                </c:pt>
                <c:pt idx="114">
                  <c:v>-0.10600453999999999</c:v>
                </c:pt>
                <c:pt idx="115">
                  <c:v>-0.28968991999999999</c:v>
                </c:pt>
                <c:pt idx="116">
                  <c:v>0.12944365999999999</c:v>
                </c:pt>
                <c:pt idx="117">
                  <c:v>0.20586404999999999</c:v>
                </c:pt>
                <c:pt idx="118">
                  <c:v>-0.29913824999999999</c:v>
                </c:pt>
                <c:pt idx="119">
                  <c:v>-8.8031579999999998E-2</c:v>
                </c:pt>
                <c:pt idx="120">
                  <c:v>-0.65103769</c:v>
                </c:pt>
                <c:pt idx="121">
                  <c:v>-0.74503078</c:v>
                </c:pt>
                <c:pt idx="122">
                  <c:v>1.1650948999999999</c:v>
                </c:pt>
                <c:pt idx="123">
                  <c:v>0.63949217000000003</c:v>
                </c:pt>
                <c:pt idx="124">
                  <c:v>0.40597359</c:v>
                </c:pt>
                <c:pt idx="125">
                  <c:v>0.40490114999999999</c:v>
                </c:pt>
                <c:pt idx="126">
                  <c:v>-4.1739680000000001E-2</c:v>
                </c:pt>
                <c:pt idx="127">
                  <c:v>0.58359302000000002</c:v>
                </c:pt>
                <c:pt idx="128">
                  <c:v>-1.0804959999999999</c:v>
                </c:pt>
                <c:pt idx="129">
                  <c:v>-1.1660717</c:v>
                </c:pt>
                <c:pt idx="130">
                  <c:v>-1.2701520000000001E-2</c:v>
                </c:pt>
                <c:pt idx="131">
                  <c:v>2.1093830000000001E-2</c:v>
                </c:pt>
                <c:pt idx="132">
                  <c:v>-0.16072681</c:v>
                </c:pt>
                <c:pt idx="133">
                  <c:v>0.13113158</c:v>
                </c:pt>
                <c:pt idx="134">
                  <c:v>-0.51478327999999995</c:v>
                </c:pt>
                <c:pt idx="135">
                  <c:v>0.42810761000000003</c:v>
                </c:pt>
                <c:pt idx="136">
                  <c:v>-6.3825090000000001E-2</c:v>
                </c:pt>
                <c:pt idx="137">
                  <c:v>0.64120924000000001</c:v>
                </c:pt>
                <c:pt idx="138">
                  <c:v>0.66221596000000005</c:v>
                </c:pt>
                <c:pt idx="139">
                  <c:v>0.92528111999999996</c:v>
                </c:pt>
                <c:pt idx="140">
                  <c:v>-0.23761325</c:v>
                </c:pt>
                <c:pt idx="141">
                  <c:v>0.51822511999999998</c:v>
                </c:pt>
                <c:pt idx="142">
                  <c:v>-0.41364242000000001</c:v>
                </c:pt>
                <c:pt idx="143">
                  <c:v>1.0819551000000001</c:v>
                </c:pt>
                <c:pt idx="144">
                  <c:v>0.25807820999999997</c:v>
                </c:pt>
                <c:pt idx="145">
                  <c:v>0.48938774000000002</c:v>
                </c:pt>
                <c:pt idx="146">
                  <c:v>1.2419931</c:v>
                </c:pt>
                <c:pt idx="147">
                  <c:v>0.54215601000000002</c:v>
                </c:pt>
                <c:pt idx="148">
                  <c:v>-0.24889724999999999</c:v>
                </c:pt>
                <c:pt idx="149">
                  <c:v>-0.81420833999999997</c:v>
                </c:pt>
                <c:pt idx="150">
                  <c:v>-0.22661851999999999</c:v>
                </c:pt>
                <c:pt idx="151">
                  <c:v>-0.19763871999999999</c:v>
                </c:pt>
                <c:pt idx="152">
                  <c:v>1.0180577</c:v>
                </c:pt>
                <c:pt idx="153">
                  <c:v>-1.0119233999999999</c:v>
                </c:pt>
                <c:pt idx="154">
                  <c:v>-0.56979619000000004</c:v>
                </c:pt>
                <c:pt idx="155">
                  <c:v>-0.21665939000000001</c:v>
                </c:pt>
                <c:pt idx="156">
                  <c:v>-0.40373675999999997</c:v>
                </c:pt>
                <c:pt idx="157">
                  <c:v>-1.1307005000000001</c:v>
                </c:pt>
                <c:pt idx="158">
                  <c:v>-0.83155679000000005</c:v>
                </c:pt>
                <c:pt idx="159">
                  <c:v>-0.17401082000000001</c:v>
                </c:pt>
                <c:pt idx="160">
                  <c:v>-1.4300299999999999</c:v>
                </c:pt>
                <c:pt idx="161">
                  <c:v>-0.45078743999999998</c:v>
                </c:pt>
                <c:pt idx="162">
                  <c:v>-0.77199958000000002</c:v>
                </c:pt>
                <c:pt idx="163">
                  <c:v>0.10083507</c:v>
                </c:pt>
                <c:pt idx="164">
                  <c:v>-0.16933962</c:v>
                </c:pt>
                <c:pt idx="165">
                  <c:v>0.89155317999999995</c:v>
                </c:pt>
                <c:pt idx="166">
                  <c:v>-0.23032052</c:v>
                </c:pt>
                <c:pt idx="167">
                  <c:v>-2.4384139999999999E-2</c:v>
                </c:pt>
                <c:pt idx="168">
                  <c:v>-0.19894825999999999</c:v>
                </c:pt>
                <c:pt idx="169">
                  <c:v>-0.24501674000000001</c:v>
                </c:pt>
                <c:pt idx="170">
                  <c:v>4.2077379999999998E-2</c:v>
                </c:pt>
                <c:pt idx="171">
                  <c:v>0.37847470999999999</c:v>
                </c:pt>
                <c:pt idx="172">
                  <c:v>-0.15904518000000001</c:v>
                </c:pt>
                <c:pt idx="173">
                  <c:v>-0.30267956000000001</c:v>
                </c:pt>
                <c:pt idx="174">
                  <c:v>0.43413580000000002</c:v>
                </c:pt>
                <c:pt idx="175">
                  <c:v>-0.23487994000000001</c:v>
                </c:pt>
                <c:pt idx="176">
                  <c:v>-0.17178461</c:v>
                </c:pt>
              </c:numCache>
            </c:numRef>
          </c:yVal>
          <c:smooth val="0"/>
          <c:extLst>
            <c:ext xmlns:c16="http://schemas.microsoft.com/office/drawing/2014/chart" uri="{C3380CC4-5D6E-409C-BE32-E72D297353CC}">
              <c16:uniqueId val="{00000001-E1F0-4868-91F3-05EA1F73B770}"/>
            </c:ext>
          </c:extLst>
        </c:ser>
        <c:dLbls>
          <c:showLegendKey val="0"/>
          <c:showVal val="0"/>
          <c:showCatName val="0"/>
          <c:showSerName val="0"/>
          <c:showPercent val="0"/>
          <c:showBubbleSize val="0"/>
        </c:dLbls>
        <c:axId val="909352351"/>
        <c:axId val="738484415"/>
      </c:scatterChart>
      <c:valAx>
        <c:axId val="909352351"/>
        <c:scaling>
          <c:orientation val="minMax"/>
          <c:max val="1.5"/>
          <c:min val="-1.5"/>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Fiscal transparency index</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0.0" sourceLinked="0"/>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738484415"/>
        <c:crosses val="autoZero"/>
        <c:crossBetween val="midCat"/>
      </c:valAx>
      <c:valAx>
        <c:axId val="738484415"/>
        <c:scaling>
          <c:orientation val="minMax"/>
          <c:max val="2"/>
          <c:min val="-2"/>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Control of corruption index</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0.0" sourceLinked="0"/>
        <c:majorTickMark val="in"/>
        <c:minorTickMark val="none"/>
        <c:tickLblPos val="low"/>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909352351"/>
        <c:crosses val="autoZero"/>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2.11.'!$AF$3</c:f>
              <c:strCache>
                <c:ptCount val="1"/>
                <c:pt idx="0">
                  <c:v>GDP_procurement</c:v>
                </c:pt>
              </c:strCache>
            </c:strRef>
          </c:tx>
          <c:spPr>
            <a:ln w="25400" cap="rnd">
              <a:noFill/>
              <a:round/>
            </a:ln>
            <a:effectLst/>
          </c:spPr>
          <c:marker>
            <c:symbol val="circle"/>
            <c:size val="5"/>
            <c:spPr>
              <a:solidFill>
                <a:srgbClr val="002060"/>
              </a:solidFill>
              <a:ln w="9525">
                <a:solidFill>
                  <a:srgbClr val="002060"/>
                </a:solidFill>
              </a:ln>
              <a:effectLst/>
            </c:spPr>
          </c:marker>
          <c:trendline>
            <c:spPr>
              <a:ln w="25400" cap="rnd">
                <a:solidFill>
                  <a:schemeClr val="tx1"/>
                </a:solidFill>
                <a:prstDash val="solid"/>
              </a:ln>
              <a:effectLst/>
            </c:spPr>
            <c:trendlineType val="linear"/>
            <c:dispRSqr val="0"/>
            <c:dispEq val="0"/>
          </c:trendline>
          <c:xVal>
            <c:numRef>
              <c:f>'Figure 2.11.'!$AF$4:$AF$183</c:f>
              <c:numCache>
                <c:formatCode>General</c:formatCode>
                <c:ptCount val="180"/>
                <c:pt idx="0">
                  <c:v>0.24963821</c:v>
                </c:pt>
                <c:pt idx="1">
                  <c:v>0.17900036</c:v>
                </c:pt>
                <c:pt idx="2">
                  <c:v>0.15024071</c:v>
                </c:pt>
                <c:pt idx="3">
                  <c:v>9.3623899999999999E-3</c:v>
                </c:pt>
                <c:pt idx="4">
                  <c:v>0.11695985</c:v>
                </c:pt>
                <c:pt idx="5">
                  <c:v>0.11714837</c:v>
                </c:pt>
                <c:pt idx="6">
                  <c:v>0.22345849000000001</c:v>
                </c:pt>
                <c:pt idx="7">
                  <c:v>0.25708071999999998</c:v>
                </c:pt>
                <c:pt idx="8">
                  <c:v>4.9047309999999997E-2</c:v>
                </c:pt>
                <c:pt idx="9">
                  <c:v>0.18382446999999999</c:v>
                </c:pt>
                <c:pt idx="10">
                  <c:v>1.8334980000000001E-2</c:v>
                </c:pt>
                <c:pt idx="11">
                  <c:v>-2.086973E-2</c:v>
                </c:pt>
                <c:pt idx="12">
                  <c:v>-7.0456859999999996E-2</c:v>
                </c:pt>
                <c:pt idx="13">
                  <c:v>0.21300300999999999</c:v>
                </c:pt>
                <c:pt idx="14">
                  <c:v>9.4929379999999994E-2</c:v>
                </c:pt>
                <c:pt idx="15">
                  <c:v>9.3504530000000002E-2</c:v>
                </c:pt>
                <c:pt idx="16">
                  <c:v>0.13073756</c:v>
                </c:pt>
                <c:pt idx="17">
                  <c:v>1.9489179999999998E-2</c:v>
                </c:pt>
                <c:pt idx="18">
                  <c:v>0.19949764</c:v>
                </c:pt>
                <c:pt idx="19">
                  <c:v>0.20645579</c:v>
                </c:pt>
                <c:pt idx="20">
                  <c:v>0.13398634000000001</c:v>
                </c:pt>
                <c:pt idx="21">
                  <c:v>0.17731230000000001</c:v>
                </c:pt>
                <c:pt idx="22">
                  <c:v>8.6995550000000005E-2</c:v>
                </c:pt>
                <c:pt idx="23">
                  <c:v>0.30193991999999997</c:v>
                </c:pt>
                <c:pt idx="24">
                  <c:v>0.15657866000000001</c:v>
                </c:pt>
                <c:pt idx="25">
                  <c:v>0.16783226000000001</c:v>
                </c:pt>
                <c:pt idx="26">
                  <c:v>2.4377800000000002E-2</c:v>
                </c:pt>
                <c:pt idx="27">
                  <c:v>-0.13405602</c:v>
                </c:pt>
                <c:pt idx="28">
                  <c:v>8.0782419999999994E-2</c:v>
                </c:pt>
                <c:pt idx="29">
                  <c:v>0.14586703000000001</c:v>
                </c:pt>
                <c:pt idx="30">
                  <c:v>0.21918143000000001</c:v>
                </c:pt>
                <c:pt idx="31">
                  <c:v>1.3663089999999999E-2</c:v>
                </c:pt>
                <c:pt idx="32">
                  <c:v>-2.0411889999999999E-2</c:v>
                </c:pt>
                <c:pt idx="33">
                  <c:v>-3.1242700000000002E-2</c:v>
                </c:pt>
                <c:pt idx="34">
                  <c:v>0.10306644</c:v>
                </c:pt>
                <c:pt idx="35">
                  <c:v>7.1590150000000005E-2</c:v>
                </c:pt>
                <c:pt idx="36">
                  <c:v>3.9664000000000002E-4</c:v>
                </c:pt>
                <c:pt idx="37">
                  <c:v>-1.412998E-2</c:v>
                </c:pt>
                <c:pt idx="38">
                  <c:v>0.24026478000000001</c:v>
                </c:pt>
                <c:pt idx="39">
                  <c:v>8.5980399999999998E-2</c:v>
                </c:pt>
                <c:pt idx="40">
                  <c:v>-4.4808979999999998E-2</c:v>
                </c:pt>
                <c:pt idx="41">
                  <c:v>0.23379680999999999</c:v>
                </c:pt>
                <c:pt idx="42">
                  <c:v>0.18242829999999999</c:v>
                </c:pt>
                <c:pt idx="43">
                  <c:v>0.11935303999999999</c:v>
                </c:pt>
                <c:pt idx="44">
                  <c:v>-0.16120403</c:v>
                </c:pt>
                <c:pt idx="45">
                  <c:v>-0.29907497</c:v>
                </c:pt>
                <c:pt idx="46">
                  <c:v>-0.19631345</c:v>
                </c:pt>
                <c:pt idx="47">
                  <c:v>-0.41458235999999998</c:v>
                </c:pt>
                <c:pt idx="48">
                  <c:v>-8.1457009999999996E-2</c:v>
                </c:pt>
                <c:pt idx="49">
                  <c:v>-0.19360499</c:v>
                </c:pt>
                <c:pt idx="50">
                  <c:v>-0.26202690000000001</c:v>
                </c:pt>
                <c:pt idx="51">
                  <c:v>1.0145950000000001E-2</c:v>
                </c:pt>
                <c:pt idx="52">
                  <c:v>-0.18941783000000001</c:v>
                </c:pt>
                <c:pt idx="53">
                  <c:v>-0.21471113</c:v>
                </c:pt>
                <c:pt idx="54">
                  <c:v>-0.12722838</c:v>
                </c:pt>
                <c:pt idx="55">
                  <c:v>-0.21903977999999999</c:v>
                </c:pt>
                <c:pt idx="56">
                  <c:v>-0.31095400000000001</c:v>
                </c:pt>
                <c:pt idx="57">
                  <c:v>-0.13551120999999999</c:v>
                </c:pt>
                <c:pt idx="58">
                  <c:v>0.22270007</c:v>
                </c:pt>
                <c:pt idx="59">
                  <c:v>-8.3479070000000002E-2</c:v>
                </c:pt>
                <c:pt idx="60">
                  <c:v>-0.21949067</c:v>
                </c:pt>
                <c:pt idx="61">
                  <c:v>1.5531959999999999E-2</c:v>
                </c:pt>
                <c:pt idx="62">
                  <c:v>-7.4958339999999998E-2</c:v>
                </c:pt>
                <c:pt idx="63">
                  <c:v>5.3201799999999999E-3</c:v>
                </c:pt>
                <c:pt idx="64">
                  <c:v>-0.32223470999999998</c:v>
                </c:pt>
                <c:pt idx="65">
                  <c:v>-0.18797674</c:v>
                </c:pt>
                <c:pt idx="66">
                  <c:v>-0.31088787000000001</c:v>
                </c:pt>
                <c:pt idx="67">
                  <c:v>-0.17768534</c:v>
                </c:pt>
                <c:pt idx="68">
                  <c:v>-3.8031179999999998E-2</c:v>
                </c:pt>
                <c:pt idx="69">
                  <c:v>2.306103E-2</c:v>
                </c:pt>
                <c:pt idx="70">
                  <c:v>-2.6777329999999998E-2</c:v>
                </c:pt>
                <c:pt idx="71">
                  <c:v>-7.7886300000000006E-2</c:v>
                </c:pt>
                <c:pt idx="72">
                  <c:v>5.784603E-2</c:v>
                </c:pt>
                <c:pt idx="73">
                  <c:v>-4.0338880000000001E-2</c:v>
                </c:pt>
                <c:pt idx="74">
                  <c:v>-0.38348302000000001</c:v>
                </c:pt>
                <c:pt idx="75">
                  <c:v>-0.12327463</c:v>
                </c:pt>
                <c:pt idx="76">
                  <c:v>-1.172308E-2</c:v>
                </c:pt>
                <c:pt idx="77">
                  <c:v>0.12760113000000001</c:v>
                </c:pt>
                <c:pt idx="78">
                  <c:v>-0.11220767</c:v>
                </c:pt>
                <c:pt idx="79">
                  <c:v>0.14733510999999999</c:v>
                </c:pt>
                <c:pt idx="80">
                  <c:v>3.1559759999999999E-2</c:v>
                </c:pt>
                <c:pt idx="81">
                  <c:v>-0.14908689999999999</c:v>
                </c:pt>
                <c:pt idx="82">
                  <c:v>0.14412475999999999</c:v>
                </c:pt>
                <c:pt idx="83">
                  <c:v>-0.22195813</c:v>
                </c:pt>
                <c:pt idx="84">
                  <c:v>-0.16371387000000001</c:v>
                </c:pt>
                <c:pt idx="85">
                  <c:v>9.2848189999999997E-2</c:v>
                </c:pt>
                <c:pt idx="86">
                  <c:v>1.9890339999999999E-2</c:v>
                </c:pt>
                <c:pt idx="87">
                  <c:v>0.19525429</c:v>
                </c:pt>
                <c:pt idx="88">
                  <c:v>8.272119E-2</c:v>
                </c:pt>
                <c:pt idx="89">
                  <c:v>-0.16413399000000001</c:v>
                </c:pt>
                <c:pt idx="90">
                  <c:v>3.9994189999999999E-2</c:v>
                </c:pt>
                <c:pt idx="91">
                  <c:v>-0.14323726000000001</c:v>
                </c:pt>
                <c:pt idx="92">
                  <c:v>-4.8468190000000001E-2</c:v>
                </c:pt>
                <c:pt idx="93">
                  <c:v>-0.10035482</c:v>
                </c:pt>
                <c:pt idx="94">
                  <c:v>8.766496E-2</c:v>
                </c:pt>
                <c:pt idx="95">
                  <c:v>-1.5996650000000001E-2</c:v>
                </c:pt>
                <c:pt idx="96">
                  <c:v>-3.8682479999999998E-2</c:v>
                </c:pt>
                <c:pt idx="97">
                  <c:v>0.14787806000000001</c:v>
                </c:pt>
                <c:pt idx="98">
                  <c:v>-7.6231350000000003E-2</c:v>
                </c:pt>
                <c:pt idx="99">
                  <c:v>-0.28381376000000003</c:v>
                </c:pt>
                <c:pt idx="100">
                  <c:v>1.4995970000000001E-2</c:v>
                </c:pt>
                <c:pt idx="101">
                  <c:v>-0.25622578000000001</c:v>
                </c:pt>
                <c:pt idx="102">
                  <c:v>-1.37597E-3</c:v>
                </c:pt>
                <c:pt idx="103">
                  <c:v>-1.3848930000000001E-2</c:v>
                </c:pt>
                <c:pt idx="104">
                  <c:v>-0.35924571</c:v>
                </c:pt>
                <c:pt idx="105">
                  <c:v>-0.27812679000000001</c:v>
                </c:pt>
                <c:pt idx="106">
                  <c:v>-8.0066709999999999E-2</c:v>
                </c:pt>
                <c:pt idx="107">
                  <c:v>-8.4422700000000003E-2</c:v>
                </c:pt>
                <c:pt idx="108">
                  <c:v>-0.13918465999999999</c:v>
                </c:pt>
                <c:pt idx="109">
                  <c:v>3.4127869999999998E-2</c:v>
                </c:pt>
                <c:pt idx="110">
                  <c:v>-0.20432690000000001</c:v>
                </c:pt>
                <c:pt idx="111">
                  <c:v>-6.4086980000000002E-2</c:v>
                </c:pt>
                <c:pt idx="112">
                  <c:v>-1.2094570000000001E-2</c:v>
                </c:pt>
                <c:pt idx="113">
                  <c:v>8.0317059999999996E-2</c:v>
                </c:pt>
                <c:pt idx="114">
                  <c:v>-0.15618262999999999</c:v>
                </c:pt>
                <c:pt idx="115">
                  <c:v>-4.6848479999999998E-2</c:v>
                </c:pt>
                <c:pt idx="116">
                  <c:v>3.9984470000000001E-2</c:v>
                </c:pt>
                <c:pt idx="117">
                  <c:v>-0.13224155000000001</c:v>
                </c:pt>
                <c:pt idx="118">
                  <c:v>8.6667259999999996E-2</c:v>
                </c:pt>
                <c:pt idx="119">
                  <c:v>-0.23557618999999999</c:v>
                </c:pt>
                <c:pt idx="120">
                  <c:v>0.10199150999999999</c:v>
                </c:pt>
                <c:pt idx="121">
                  <c:v>0.14312338999999999</c:v>
                </c:pt>
                <c:pt idx="122">
                  <c:v>-3.3113280000000002E-2</c:v>
                </c:pt>
                <c:pt idx="123">
                  <c:v>-1.6503790000000001E-2</c:v>
                </c:pt>
                <c:pt idx="124">
                  <c:v>1.8343390000000001E-2</c:v>
                </c:pt>
                <c:pt idx="125">
                  <c:v>-0.18006064999999999</c:v>
                </c:pt>
                <c:pt idx="126">
                  <c:v>-5.6296739999999998E-2</c:v>
                </c:pt>
                <c:pt idx="127">
                  <c:v>-8.9803240000000006E-2</c:v>
                </c:pt>
                <c:pt idx="128">
                  <c:v>-6.816941E-2</c:v>
                </c:pt>
                <c:pt idx="129">
                  <c:v>-9.8532800000000007E-3</c:v>
                </c:pt>
                <c:pt idx="130">
                  <c:v>8.4923799999999994E-2</c:v>
                </c:pt>
                <c:pt idx="131">
                  <c:v>-0.29424948000000001</c:v>
                </c:pt>
                <c:pt idx="132">
                  <c:v>-0.28810892999999999</c:v>
                </c:pt>
                <c:pt idx="133">
                  <c:v>-1.35456E-2</c:v>
                </c:pt>
                <c:pt idx="134">
                  <c:v>-3.74747E-2</c:v>
                </c:pt>
                <c:pt idx="135">
                  <c:v>4.9882919999999997E-2</c:v>
                </c:pt>
                <c:pt idx="136">
                  <c:v>-0.16389593</c:v>
                </c:pt>
                <c:pt idx="137">
                  <c:v>7.8563190000000005E-2</c:v>
                </c:pt>
                <c:pt idx="138">
                  <c:v>8.6424269999999997E-2</c:v>
                </c:pt>
                <c:pt idx="139">
                  <c:v>0.10471025</c:v>
                </c:pt>
                <c:pt idx="140">
                  <c:v>8.1269469999999996E-2</c:v>
                </c:pt>
                <c:pt idx="141">
                  <c:v>-0.17796107999999999</c:v>
                </c:pt>
                <c:pt idx="142">
                  <c:v>-0.12062444999999999</c:v>
                </c:pt>
                <c:pt idx="143">
                  <c:v>-0.3053921</c:v>
                </c:pt>
                <c:pt idx="144">
                  <c:v>-0.47775614999999999</c:v>
                </c:pt>
                <c:pt idx="145">
                  <c:v>-0.30078519999999997</c:v>
                </c:pt>
                <c:pt idx="146">
                  <c:v>0.10823384</c:v>
                </c:pt>
                <c:pt idx="147">
                  <c:v>-0.11181847</c:v>
                </c:pt>
                <c:pt idx="148">
                  <c:v>-0.21166341</c:v>
                </c:pt>
                <c:pt idx="149">
                  <c:v>-0.16807680999999999</c:v>
                </c:pt>
                <c:pt idx="150">
                  <c:v>-0.13103677</c:v>
                </c:pt>
                <c:pt idx="151">
                  <c:v>-0.20816614</c:v>
                </c:pt>
                <c:pt idx="152">
                  <c:v>7.7317670000000005E-2</c:v>
                </c:pt>
                <c:pt idx="153">
                  <c:v>0.20371207</c:v>
                </c:pt>
                <c:pt idx="154">
                  <c:v>2.046537E-2</c:v>
                </c:pt>
                <c:pt idx="155">
                  <c:v>0.11462165000000001</c:v>
                </c:pt>
                <c:pt idx="156">
                  <c:v>-3.9084019999999997E-2</c:v>
                </c:pt>
                <c:pt idx="157">
                  <c:v>0.10333841000000001</c:v>
                </c:pt>
                <c:pt idx="158">
                  <c:v>-4.7285870000000001E-2</c:v>
                </c:pt>
                <c:pt idx="159">
                  <c:v>4.8287820000000002E-2</c:v>
                </c:pt>
                <c:pt idx="160">
                  <c:v>-9.6275000000000006E-3</c:v>
                </c:pt>
                <c:pt idx="161">
                  <c:v>0.16691721000000001</c:v>
                </c:pt>
                <c:pt idx="162">
                  <c:v>0.14203477</c:v>
                </c:pt>
                <c:pt idx="163">
                  <c:v>-0.27546728999999998</c:v>
                </c:pt>
                <c:pt idx="164">
                  <c:v>0.20292400999999999</c:v>
                </c:pt>
                <c:pt idx="165">
                  <c:v>0.20719889999999999</c:v>
                </c:pt>
                <c:pt idx="166">
                  <c:v>6.6641980000000003E-2</c:v>
                </c:pt>
                <c:pt idx="167">
                  <c:v>0.13692019</c:v>
                </c:pt>
                <c:pt idx="168">
                  <c:v>0.16883904</c:v>
                </c:pt>
                <c:pt idx="169">
                  <c:v>-2.4264000000000001E-2</c:v>
                </c:pt>
                <c:pt idx="170">
                  <c:v>0.13223523000000001</c:v>
                </c:pt>
                <c:pt idx="171">
                  <c:v>0.25851395999999999</c:v>
                </c:pt>
                <c:pt idx="172">
                  <c:v>-3.958151E-2</c:v>
                </c:pt>
                <c:pt idx="173">
                  <c:v>0.20080261999999999</c:v>
                </c:pt>
                <c:pt idx="174">
                  <c:v>7.3118909999999995E-2</c:v>
                </c:pt>
                <c:pt idx="175">
                  <c:v>0.14984923999999999</c:v>
                </c:pt>
                <c:pt idx="176">
                  <c:v>-7.3601539999999993E-2</c:v>
                </c:pt>
                <c:pt idx="177">
                  <c:v>0.16236771999999999</c:v>
                </c:pt>
                <c:pt idx="178">
                  <c:v>0.11606439</c:v>
                </c:pt>
                <c:pt idx="179">
                  <c:v>7.9500790000000002E-2</c:v>
                </c:pt>
              </c:numCache>
            </c:numRef>
          </c:xVal>
          <c:yVal>
            <c:numRef>
              <c:f>'Figure 2.11.'!$AE$4:$AE$183</c:f>
              <c:numCache>
                <c:formatCode>General</c:formatCode>
                <c:ptCount val="180"/>
                <c:pt idx="0">
                  <c:v>0.18998297</c:v>
                </c:pt>
                <c:pt idx="1">
                  <c:v>1.1148357</c:v>
                </c:pt>
                <c:pt idx="2">
                  <c:v>0.62619548999999997</c:v>
                </c:pt>
                <c:pt idx="3">
                  <c:v>0.69912324000000003</c:v>
                </c:pt>
                <c:pt idx="4">
                  <c:v>1.2922342</c:v>
                </c:pt>
                <c:pt idx="5">
                  <c:v>0.53739669999999995</c:v>
                </c:pt>
                <c:pt idx="6">
                  <c:v>0.91814826000000005</c:v>
                </c:pt>
                <c:pt idx="7">
                  <c:v>-0.35869203999999999</c:v>
                </c:pt>
                <c:pt idx="8">
                  <c:v>-0.56021717999999998</c:v>
                </c:pt>
                <c:pt idx="9">
                  <c:v>0.85088498999999995</c:v>
                </c:pt>
                <c:pt idx="10">
                  <c:v>0.67910526000000004</c:v>
                </c:pt>
                <c:pt idx="11">
                  <c:v>1.2045485</c:v>
                </c:pt>
                <c:pt idx="12">
                  <c:v>0.72800891000000001</c:v>
                </c:pt>
                <c:pt idx="13">
                  <c:v>1.0733858000000001</c:v>
                </c:pt>
                <c:pt idx="14">
                  <c:v>0.83428961000000001</c:v>
                </c:pt>
                <c:pt idx="15">
                  <c:v>1.4812628999999999</c:v>
                </c:pt>
                <c:pt idx="16">
                  <c:v>-0.37390451000000002</c:v>
                </c:pt>
                <c:pt idx="17">
                  <c:v>0.87413713999999998</c:v>
                </c:pt>
                <c:pt idx="18">
                  <c:v>-4.3533460000000003E-2</c:v>
                </c:pt>
                <c:pt idx="19">
                  <c:v>8.4592920000000002E-2</c:v>
                </c:pt>
                <c:pt idx="20">
                  <c:v>0.55783428999999995</c:v>
                </c:pt>
                <c:pt idx="21">
                  <c:v>-5.9983349999999998E-2</c:v>
                </c:pt>
                <c:pt idx="22">
                  <c:v>-0.40648951</c:v>
                </c:pt>
                <c:pt idx="23">
                  <c:v>0.88443963999999997</c:v>
                </c:pt>
                <c:pt idx="24">
                  <c:v>1.6702024</c:v>
                </c:pt>
                <c:pt idx="25">
                  <c:v>0.18069356</c:v>
                </c:pt>
                <c:pt idx="26">
                  <c:v>-0.28610928000000002</c:v>
                </c:pt>
                <c:pt idx="27">
                  <c:v>-0.28859251000000002</c:v>
                </c:pt>
                <c:pt idx="28">
                  <c:v>-0.40449317000000001</c:v>
                </c:pt>
                <c:pt idx="29">
                  <c:v>0.89919185999999995</c:v>
                </c:pt>
                <c:pt idx="30">
                  <c:v>-0.20662542</c:v>
                </c:pt>
                <c:pt idx="31">
                  <c:v>0.55650284000000005</c:v>
                </c:pt>
                <c:pt idx="32">
                  <c:v>-0.65190011999999997</c:v>
                </c:pt>
                <c:pt idx="33">
                  <c:v>-0.34869077999999998</c:v>
                </c:pt>
                <c:pt idx="34">
                  <c:v>-0.15210599</c:v>
                </c:pt>
                <c:pt idx="35">
                  <c:v>-0.38912073000000003</c:v>
                </c:pt>
                <c:pt idx="36">
                  <c:v>-0.69786342000000001</c:v>
                </c:pt>
                <c:pt idx="37">
                  <c:v>-0.28957316</c:v>
                </c:pt>
                <c:pt idx="38">
                  <c:v>-0.92877392999999997</c:v>
                </c:pt>
                <c:pt idx="39">
                  <c:v>-0.45238036999999998</c:v>
                </c:pt>
                <c:pt idx="40">
                  <c:v>-0.70385998000000005</c:v>
                </c:pt>
                <c:pt idx="41">
                  <c:v>-0.51243307999999999</c:v>
                </c:pt>
                <c:pt idx="42">
                  <c:v>-0.30551296</c:v>
                </c:pt>
                <c:pt idx="43">
                  <c:v>1.2187806000000001</c:v>
                </c:pt>
                <c:pt idx="44">
                  <c:v>-1.1430571</c:v>
                </c:pt>
                <c:pt idx="45">
                  <c:v>5.1505420000000003E-2</c:v>
                </c:pt>
                <c:pt idx="46">
                  <c:v>0.80123294</c:v>
                </c:pt>
                <c:pt idx="47">
                  <c:v>1.4607273000000001</c:v>
                </c:pt>
                <c:pt idx="48">
                  <c:v>0.91537871999999998</c:v>
                </c:pt>
                <c:pt idx="49">
                  <c:v>0.61623992999999999</c:v>
                </c:pt>
                <c:pt idx="50">
                  <c:v>7.3387160000000007E-2</c:v>
                </c:pt>
                <c:pt idx="51">
                  <c:v>0.14837528999999999</c:v>
                </c:pt>
                <c:pt idx="52">
                  <c:v>-0.44382828000000002</c:v>
                </c:pt>
                <c:pt idx="53">
                  <c:v>0.26654699999999998</c:v>
                </c:pt>
                <c:pt idx="54">
                  <c:v>0.74879138999999995</c:v>
                </c:pt>
                <c:pt idx="55">
                  <c:v>-2.526662E-2</c:v>
                </c:pt>
                <c:pt idx="56">
                  <c:v>-0.70451143999999999</c:v>
                </c:pt>
                <c:pt idx="57">
                  <c:v>-1.0098601</c:v>
                </c:pt>
                <c:pt idx="58">
                  <c:v>0.26702339000000003</c:v>
                </c:pt>
                <c:pt idx="59">
                  <c:v>-0.81841372000000001</c:v>
                </c:pt>
                <c:pt idx="60">
                  <c:v>-1.2764268000000001</c:v>
                </c:pt>
                <c:pt idx="61">
                  <c:v>0.33391700000000002</c:v>
                </c:pt>
                <c:pt idx="62">
                  <c:v>0.58023460999999998</c:v>
                </c:pt>
                <c:pt idx="63">
                  <c:v>-1.7004699999999999</c:v>
                </c:pt>
                <c:pt idx="64">
                  <c:v>-0.98981770000000002</c:v>
                </c:pt>
                <c:pt idx="65">
                  <c:v>-0.53192596000000003</c:v>
                </c:pt>
                <c:pt idx="66">
                  <c:v>-2.3781694</c:v>
                </c:pt>
                <c:pt idx="67">
                  <c:v>-0.67018314999999995</c:v>
                </c:pt>
                <c:pt idx="68">
                  <c:v>-0.32199344000000002</c:v>
                </c:pt>
                <c:pt idx="69">
                  <c:v>-0.32559199</c:v>
                </c:pt>
                <c:pt idx="70">
                  <c:v>-1.0714253</c:v>
                </c:pt>
                <c:pt idx="71">
                  <c:v>-0.98101656000000004</c:v>
                </c:pt>
                <c:pt idx="72">
                  <c:v>-0.36347035999999999</c:v>
                </c:pt>
                <c:pt idx="73">
                  <c:v>1.8948172000000001</c:v>
                </c:pt>
                <c:pt idx="74">
                  <c:v>-0.15783364</c:v>
                </c:pt>
                <c:pt idx="75">
                  <c:v>-0.81646331999999999</c:v>
                </c:pt>
                <c:pt idx="76">
                  <c:v>-0.24144001000000001</c:v>
                </c:pt>
                <c:pt idx="77">
                  <c:v>5.2509470000000003E-2</c:v>
                </c:pt>
                <c:pt idx="78">
                  <c:v>0.37202626</c:v>
                </c:pt>
                <c:pt idx="79">
                  <c:v>0.13983606000000001</c:v>
                </c:pt>
                <c:pt idx="80">
                  <c:v>-2.8628420000000002E-2</c:v>
                </c:pt>
                <c:pt idx="81">
                  <c:v>-0.124474</c:v>
                </c:pt>
                <c:pt idx="82">
                  <c:v>-0.10576923000000001</c:v>
                </c:pt>
                <c:pt idx="83">
                  <c:v>-0.56188442000000005</c:v>
                </c:pt>
                <c:pt idx="84">
                  <c:v>-0.25011011999999999</c:v>
                </c:pt>
                <c:pt idx="85">
                  <c:v>-0.23562300999999999</c:v>
                </c:pt>
                <c:pt idx="86">
                  <c:v>-0.34430338999999999</c:v>
                </c:pt>
                <c:pt idx="87">
                  <c:v>-0.13071128000000001</c:v>
                </c:pt>
                <c:pt idx="88">
                  <c:v>-8.2409650000000001E-2</c:v>
                </c:pt>
                <c:pt idx="89">
                  <c:v>-0.32570904000000001</c:v>
                </c:pt>
                <c:pt idx="90">
                  <c:v>-0.19547966999999999</c:v>
                </c:pt>
                <c:pt idx="91">
                  <c:v>-0.15269513000000001</c:v>
                </c:pt>
                <c:pt idx="92">
                  <c:v>-0.46883330000000001</c:v>
                </c:pt>
                <c:pt idx="93">
                  <c:v>-1.0219157999999999</c:v>
                </c:pt>
                <c:pt idx="94">
                  <c:v>0.88469436000000001</c:v>
                </c:pt>
                <c:pt idx="95">
                  <c:v>-0.71122552000000006</c:v>
                </c:pt>
                <c:pt idx="96">
                  <c:v>-0.70061289000000004</c:v>
                </c:pt>
                <c:pt idx="97">
                  <c:v>1.2246737000000001</c:v>
                </c:pt>
                <c:pt idx="98">
                  <c:v>-0.59889742000000001</c:v>
                </c:pt>
                <c:pt idx="99">
                  <c:v>-0.90780751000000004</c:v>
                </c:pt>
                <c:pt idx="100">
                  <c:v>-0.13803788</c:v>
                </c:pt>
                <c:pt idx="101">
                  <c:v>-0.93783338999999999</c:v>
                </c:pt>
                <c:pt idx="102">
                  <c:v>-0.84708262999999995</c:v>
                </c:pt>
                <c:pt idx="103">
                  <c:v>-2.1226740000000001E-2</c:v>
                </c:pt>
                <c:pt idx="104">
                  <c:v>-2.3484739000000001</c:v>
                </c:pt>
                <c:pt idx="105">
                  <c:v>-0.65555377000000004</c:v>
                </c:pt>
                <c:pt idx="106">
                  <c:v>-2.7619950000000001E-2</c:v>
                </c:pt>
                <c:pt idx="107">
                  <c:v>-0.75466021000000005</c:v>
                </c:pt>
                <c:pt idx="108">
                  <c:v>-0.14933885999999999</c:v>
                </c:pt>
                <c:pt idx="109">
                  <c:v>0.22718315</c:v>
                </c:pt>
                <c:pt idx="110">
                  <c:v>-1.0238130999999999</c:v>
                </c:pt>
                <c:pt idx="111">
                  <c:v>-0.47599672999999998</c:v>
                </c:pt>
                <c:pt idx="112">
                  <c:v>-4.3853610000000001E-2</c:v>
                </c:pt>
                <c:pt idx="113">
                  <c:v>-0.46623842999999998</c:v>
                </c:pt>
                <c:pt idx="114">
                  <c:v>0.47005750000000002</c:v>
                </c:pt>
                <c:pt idx="115">
                  <c:v>-0.13235211999999999</c:v>
                </c:pt>
                <c:pt idx="116">
                  <c:v>-0.50189486999999999</c:v>
                </c:pt>
                <c:pt idx="117">
                  <c:v>-9.4392909999999997E-2</c:v>
                </c:pt>
                <c:pt idx="118">
                  <c:v>-0.10600453999999999</c:v>
                </c:pt>
                <c:pt idx="119">
                  <c:v>-0.28968991999999999</c:v>
                </c:pt>
                <c:pt idx="120">
                  <c:v>0.12944365999999999</c:v>
                </c:pt>
                <c:pt idx="121">
                  <c:v>0.20586404999999999</c:v>
                </c:pt>
                <c:pt idx="122">
                  <c:v>-0.29913824999999999</c:v>
                </c:pt>
                <c:pt idx="123">
                  <c:v>-8.8031579999999998E-2</c:v>
                </c:pt>
                <c:pt idx="124">
                  <c:v>-0.65103769</c:v>
                </c:pt>
                <c:pt idx="125">
                  <c:v>-0.74503078</c:v>
                </c:pt>
                <c:pt idx="126">
                  <c:v>1.1650948999999999</c:v>
                </c:pt>
                <c:pt idx="127">
                  <c:v>0.63949217000000003</c:v>
                </c:pt>
                <c:pt idx="128">
                  <c:v>0.40597359</c:v>
                </c:pt>
                <c:pt idx="129">
                  <c:v>0.40490114999999999</c:v>
                </c:pt>
                <c:pt idx="130">
                  <c:v>-4.1739680000000001E-2</c:v>
                </c:pt>
                <c:pt idx="131">
                  <c:v>0.58359302000000002</c:v>
                </c:pt>
                <c:pt idx="132">
                  <c:v>-1.0804959999999999</c:v>
                </c:pt>
                <c:pt idx="133">
                  <c:v>-1.1660717</c:v>
                </c:pt>
                <c:pt idx="134">
                  <c:v>-1.2701520000000001E-2</c:v>
                </c:pt>
                <c:pt idx="135">
                  <c:v>2.1093830000000001E-2</c:v>
                </c:pt>
                <c:pt idx="136">
                  <c:v>-0.16072681</c:v>
                </c:pt>
                <c:pt idx="137">
                  <c:v>0.13113158</c:v>
                </c:pt>
                <c:pt idx="138">
                  <c:v>-0.51478327999999995</c:v>
                </c:pt>
                <c:pt idx="139">
                  <c:v>0.42810761000000003</c:v>
                </c:pt>
                <c:pt idx="140">
                  <c:v>-6.3825090000000001E-2</c:v>
                </c:pt>
                <c:pt idx="141">
                  <c:v>0.64120924000000001</c:v>
                </c:pt>
                <c:pt idx="142">
                  <c:v>0.66221596000000005</c:v>
                </c:pt>
                <c:pt idx="143">
                  <c:v>0.92528111999999996</c:v>
                </c:pt>
                <c:pt idx="144">
                  <c:v>0.51822511999999998</c:v>
                </c:pt>
                <c:pt idx="145">
                  <c:v>-0.41364242000000001</c:v>
                </c:pt>
                <c:pt idx="146">
                  <c:v>1.0819551000000001</c:v>
                </c:pt>
                <c:pt idx="147">
                  <c:v>0.25807820999999997</c:v>
                </c:pt>
                <c:pt idx="148">
                  <c:v>0.48938774000000002</c:v>
                </c:pt>
                <c:pt idx="149">
                  <c:v>1.2419931</c:v>
                </c:pt>
                <c:pt idx="150">
                  <c:v>-0.24889724999999999</c:v>
                </c:pt>
                <c:pt idx="151">
                  <c:v>-0.81420833999999997</c:v>
                </c:pt>
                <c:pt idx="152">
                  <c:v>-0.22661851999999999</c:v>
                </c:pt>
                <c:pt idx="153">
                  <c:v>-0.19763871999999999</c:v>
                </c:pt>
                <c:pt idx="154">
                  <c:v>1.0180577</c:v>
                </c:pt>
                <c:pt idx="155">
                  <c:v>-1.0119233999999999</c:v>
                </c:pt>
                <c:pt idx="156">
                  <c:v>-0.56979619000000004</c:v>
                </c:pt>
                <c:pt idx="157">
                  <c:v>-0.21665939000000001</c:v>
                </c:pt>
                <c:pt idx="158">
                  <c:v>-0.40373675999999997</c:v>
                </c:pt>
                <c:pt idx="159">
                  <c:v>-1.1307005000000001</c:v>
                </c:pt>
                <c:pt idx="160">
                  <c:v>-0.83155679000000005</c:v>
                </c:pt>
                <c:pt idx="161">
                  <c:v>-0.17401082000000001</c:v>
                </c:pt>
                <c:pt idx="162">
                  <c:v>-0.45078743999999998</c:v>
                </c:pt>
                <c:pt idx="163">
                  <c:v>-0.77199958000000002</c:v>
                </c:pt>
                <c:pt idx="164">
                  <c:v>0.10083507</c:v>
                </c:pt>
                <c:pt idx="165">
                  <c:v>-0.16933962</c:v>
                </c:pt>
                <c:pt idx="166">
                  <c:v>0.89155317999999995</c:v>
                </c:pt>
                <c:pt idx="167">
                  <c:v>0.30295938</c:v>
                </c:pt>
                <c:pt idx="168">
                  <c:v>-0.23032052</c:v>
                </c:pt>
                <c:pt idx="169">
                  <c:v>-2.4384139999999999E-2</c:v>
                </c:pt>
                <c:pt idx="170">
                  <c:v>-0.19894825999999999</c:v>
                </c:pt>
                <c:pt idx="171">
                  <c:v>0.18120095999999999</c:v>
                </c:pt>
                <c:pt idx="172">
                  <c:v>-0.24501674000000001</c:v>
                </c:pt>
                <c:pt idx="173">
                  <c:v>4.2077379999999998E-2</c:v>
                </c:pt>
                <c:pt idx="174">
                  <c:v>0.37847470999999999</c:v>
                </c:pt>
                <c:pt idx="175">
                  <c:v>-0.15904518000000001</c:v>
                </c:pt>
                <c:pt idx="176">
                  <c:v>-0.30267956000000001</c:v>
                </c:pt>
                <c:pt idx="177">
                  <c:v>0.43413580000000002</c:v>
                </c:pt>
                <c:pt idx="178">
                  <c:v>-0.23487994000000001</c:v>
                </c:pt>
                <c:pt idx="179">
                  <c:v>-0.17178461</c:v>
                </c:pt>
              </c:numCache>
            </c:numRef>
          </c:yVal>
          <c:smooth val="0"/>
          <c:extLst>
            <c:ext xmlns:c16="http://schemas.microsoft.com/office/drawing/2014/chart" uri="{C3380CC4-5D6E-409C-BE32-E72D297353CC}">
              <c16:uniqueId val="{00000001-8F36-44D1-B853-BF39B921B612}"/>
            </c:ext>
          </c:extLst>
        </c:ser>
        <c:dLbls>
          <c:showLegendKey val="0"/>
          <c:showVal val="0"/>
          <c:showCatName val="0"/>
          <c:showSerName val="0"/>
          <c:showPercent val="0"/>
          <c:showBubbleSize val="0"/>
        </c:dLbls>
        <c:axId val="909352351"/>
        <c:axId val="738484415"/>
      </c:scatterChart>
      <c:valAx>
        <c:axId val="909352351"/>
        <c:scaling>
          <c:orientation val="minMax"/>
          <c:max val="0.33000000000000007"/>
          <c:min val="-0.5"/>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Public procurment systems index</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738484415"/>
        <c:crosses val="autoZero"/>
        <c:crossBetween val="midCat"/>
      </c:valAx>
      <c:valAx>
        <c:axId val="738484415"/>
        <c:scaling>
          <c:orientation val="minMax"/>
          <c:max val="2"/>
          <c:min val="-2.5"/>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r>
                  <a:rPr lang="en-US"/>
                  <a:t>Control of corruption index</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title>
        <c:numFmt formatCode="#,##0.0" sourceLinked="0"/>
        <c:majorTickMark val="in"/>
        <c:minorTickMark val="none"/>
        <c:tickLblPos val="low"/>
        <c:spPr>
          <a:noFill/>
          <a:ln>
            <a:solidFill>
              <a:schemeClr val="tx1">
                <a:lumMod val="15000"/>
                <a:lumOff val="8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Arial" panose="020B0604020202020204" pitchFamily="34" charset="0"/>
              </a:defRPr>
            </a:pPr>
            <a:endParaRPr lang="en-US"/>
          </a:p>
        </c:txPr>
        <c:crossAx val="909352351"/>
        <c:crosses val="autoZero"/>
        <c:crossBetween val="midCat"/>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'Figure 2.12.'!$Q$3</c:f>
              <c:strCache>
                <c:ptCount val="1"/>
                <c:pt idx="0">
                  <c:v>No controls</c:v>
                </c:pt>
              </c:strCache>
            </c:strRef>
          </c:tx>
          <c:spPr>
            <a:ln w="19050">
              <a:noFill/>
            </a:ln>
          </c:spPr>
          <c:marker>
            <c:symbol val="square"/>
            <c:size val="11"/>
            <c:spPr>
              <a:solidFill>
                <a:srgbClr val="70AD47"/>
              </a:solidFill>
              <a:ln w="6350">
                <a:noFill/>
              </a:ln>
            </c:spPr>
          </c:marker>
          <c:dPt>
            <c:idx val="4"/>
            <c:marker>
              <c:spPr>
                <a:noFill/>
                <a:ln w="6350">
                  <a:noFill/>
                </a:ln>
              </c:spPr>
            </c:marker>
            <c:bubble3D val="0"/>
            <c:extLst>
              <c:ext xmlns:c16="http://schemas.microsoft.com/office/drawing/2014/chart" uri="{C3380CC4-5D6E-409C-BE32-E72D297353CC}">
                <c16:uniqueId val="{00000000-5F6D-4FDF-95BA-7F9F4989C3E2}"/>
              </c:ext>
            </c:extLst>
          </c:dPt>
          <c:dPt>
            <c:idx val="15"/>
            <c:marker>
              <c:spPr>
                <a:noFill/>
                <a:ln w="6350">
                  <a:noFill/>
                </a:ln>
              </c:spPr>
            </c:marker>
            <c:bubble3D val="0"/>
            <c:extLst>
              <c:ext xmlns:c16="http://schemas.microsoft.com/office/drawing/2014/chart" uri="{C3380CC4-5D6E-409C-BE32-E72D297353CC}">
                <c16:uniqueId val="{00000001-5F6D-4FDF-95BA-7F9F4989C3E2}"/>
              </c:ext>
            </c:extLst>
          </c:dPt>
          <c:cat>
            <c:strRef>
              <c:f>'Figure 2.12.'!$P$4:$P$19</c:f>
              <c:strCache>
                <c:ptCount val="16"/>
                <c:pt idx="0">
                  <c:v>Tax complexity (time)</c:v>
                </c:pt>
                <c:pt idx="1">
                  <c:v>Red tape (time)</c:v>
                </c:pt>
                <c:pt idx="2">
                  <c:v>Red tape (procedures)</c:v>
                </c:pt>
                <c:pt idx="3">
                  <c:v>Time for VAT refund</c:v>
                </c:pt>
                <c:pt idx="4">
                  <c:v>Labor tax rate</c:v>
                </c:pt>
                <c:pt idx="5">
                  <c:v>Time for tax audit</c:v>
                </c:pt>
                <c:pt idx="6">
                  <c:v>Fiscal transparency</c:v>
                </c:pt>
                <c:pt idx="7">
                  <c:v>Paying suppliers</c:v>
                </c:pt>
                <c:pt idx="8">
                  <c:v>Revenue institutions (mean)</c:v>
                </c:pt>
                <c:pt idx="9">
                  <c:v>PFM controls</c:v>
                </c:pt>
                <c:pt idx="10">
                  <c:v>E-government</c:v>
                </c:pt>
                <c:pt idx="11">
                  <c:v>CG procurement</c:v>
                </c:pt>
                <c:pt idx="12">
                  <c:v>PPP procurement</c:v>
                </c:pt>
                <c:pt idx="13">
                  <c:v>Number of tax payments</c:v>
                </c:pt>
                <c:pt idx="14">
                  <c:v>Press freedom</c:v>
                </c:pt>
                <c:pt idx="15">
                  <c:v>Anticorruption unit (dummy)</c:v>
                </c:pt>
              </c:strCache>
            </c:strRef>
          </c:cat>
          <c:val>
            <c:numRef>
              <c:f>'Figure 2.12.'!$Q$4:$Q$19</c:f>
              <c:numCache>
                <c:formatCode>0.00</c:formatCode>
                <c:ptCount val="16"/>
                <c:pt idx="0">
                  <c:v>-0.54650348901292367</c:v>
                </c:pt>
                <c:pt idx="1">
                  <c:v>-0.62683041799962702</c:v>
                </c:pt>
                <c:pt idx="2">
                  <c:v>-0.48217829224836312</c:v>
                </c:pt>
                <c:pt idx="3">
                  <c:v>-0.44993101883338543</c:v>
                </c:pt>
                <c:pt idx="4">
                  <c:v>0</c:v>
                </c:pt>
                <c:pt idx="5">
                  <c:v>-0.13752992778476952</c:v>
                </c:pt>
                <c:pt idx="6">
                  <c:v>0.52211150142353058</c:v>
                </c:pt>
                <c:pt idx="7">
                  <c:v>0.47149506258928769</c:v>
                </c:pt>
                <c:pt idx="8">
                  <c:v>0.85027395328638788</c:v>
                </c:pt>
                <c:pt idx="9">
                  <c:v>0.25302817122070148</c:v>
                </c:pt>
                <c:pt idx="10">
                  <c:v>0.56821952760006955</c:v>
                </c:pt>
                <c:pt idx="11">
                  <c:v>0.34077333968677348</c:v>
                </c:pt>
                <c:pt idx="12">
                  <c:v>0.44483222349278395</c:v>
                </c:pt>
                <c:pt idx="13">
                  <c:v>-0.46155427811566513</c:v>
                </c:pt>
                <c:pt idx="14">
                  <c:v>0.59370725678428715</c:v>
                </c:pt>
                <c:pt idx="15">
                  <c:v>0</c:v>
                </c:pt>
              </c:numCache>
            </c:numRef>
          </c:val>
          <c:smooth val="0"/>
          <c:extLst>
            <c:ext xmlns:c16="http://schemas.microsoft.com/office/drawing/2014/chart" uri="{C3380CC4-5D6E-409C-BE32-E72D297353CC}">
              <c16:uniqueId val="{00000002-5F6D-4FDF-95BA-7F9F4989C3E2}"/>
            </c:ext>
          </c:extLst>
        </c:ser>
        <c:ser>
          <c:idx val="1"/>
          <c:order val="1"/>
          <c:tx>
            <c:strRef>
              <c:f>'Figure 2.12.'!$R$3</c:f>
              <c:strCache>
                <c:ptCount val="1"/>
                <c:pt idx="0">
                  <c:v>Some controls</c:v>
                </c:pt>
              </c:strCache>
            </c:strRef>
          </c:tx>
          <c:spPr>
            <a:ln w="19050">
              <a:noFill/>
            </a:ln>
          </c:spPr>
          <c:marker>
            <c:symbol val="diamond"/>
            <c:size val="11"/>
            <c:spPr>
              <a:solidFill>
                <a:srgbClr val="4472C4"/>
              </a:solidFill>
              <a:ln w="6350">
                <a:noFill/>
              </a:ln>
            </c:spPr>
          </c:marker>
          <c:dPt>
            <c:idx val="9"/>
            <c:marker>
              <c:spPr>
                <a:noFill/>
                <a:ln w="6350">
                  <a:noFill/>
                </a:ln>
              </c:spPr>
            </c:marker>
            <c:bubble3D val="0"/>
            <c:extLst>
              <c:ext xmlns:c16="http://schemas.microsoft.com/office/drawing/2014/chart" uri="{C3380CC4-5D6E-409C-BE32-E72D297353CC}">
                <c16:uniqueId val="{00000003-5F6D-4FDF-95BA-7F9F4989C3E2}"/>
              </c:ext>
            </c:extLst>
          </c:dPt>
          <c:dPt>
            <c:idx val="10"/>
            <c:marker>
              <c:spPr>
                <a:noFill/>
                <a:ln w="6350">
                  <a:noFill/>
                </a:ln>
              </c:spPr>
            </c:marker>
            <c:bubble3D val="0"/>
            <c:extLst>
              <c:ext xmlns:c16="http://schemas.microsoft.com/office/drawing/2014/chart" uri="{C3380CC4-5D6E-409C-BE32-E72D297353CC}">
                <c16:uniqueId val="{00000004-5F6D-4FDF-95BA-7F9F4989C3E2}"/>
              </c:ext>
            </c:extLst>
          </c:dPt>
          <c:dPt>
            <c:idx val="11"/>
            <c:marker>
              <c:spPr>
                <a:noFill/>
                <a:ln w="6350">
                  <a:noFill/>
                </a:ln>
              </c:spPr>
            </c:marker>
            <c:bubble3D val="0"/>
            <c:extLst>
              <c:ext xmlns:c16="http://schemas.microsoft.com/office/drawing/2014/chart" uri="{C3380CC4-5D6E-409C-BE32-E72D297353CC}">
                <c16:uniqueId val="{00000005-5F6D-4FDF-95BA-7F9F4989C3E2}"/>
              </c:ext>
            </c:extLst>
          </c:dPt>
          <c:dPt>
            <c:idx val="12"/>
            <c:marker>
              <c:spPr>
                <a:noFill/>
                <a:ln w="6350">
                  <a:noFill/>
                </a:ln>
              </c:spPr>
            </c:marker>
            <c:bubble3D val="0"/>
            <c:extLst>
              <c:ext xmlns:c16="http://schemas.microsoft.com/office/drawing/2014/chart" uri="{C3380CC4-5D6E-409C-BE32-E72D297353CC}">
                <c16:uniqueId val="{00000006-5F6D-4FDF-95BA-7F9F4989C3E2}"/>
              </c:ext>
            </c:extLst>
          </c:dPt>
          <c:dPt>
            <c:idx val="13"/>
            <c:marker>
              <c:spPr>
                <a:noFill/>
                <a:ln w="6350">
                  <a:noFill/>
                </a:ln>
              </c:spPr>
            </c:marker>
            <c:bubble3D val="0"/>
            <c:extLst>
              <c:ext xmlns:c16="http://schemas.microsoft.com/office/drawing/2014/chart" uri="{C3380CC4-5D6E-409C-BE32-E72D297353CC}">
                <c16:uniqueId val="{00000007-5F6D-4FDF-95BA-7F9F4989C3E2}"/>
              </c:ext>
            </c:extLst>
          </c:dPt>
          <c:dPt>
            <c:idx val="15"/>
            <c:marker>
              <c:symbol val="diamond"/>
              <c:size val="2"/>
              <c:spPr>
                <a:noFill/>
                <a:ln w="6350">
                  <a:noFill/>
                </a:ln>
              </c:spPr>
            </c:marker>
            <c:bubble3D val="0"/>
            <c:extLst>
              <c:ext xmlns:c16="http://schemas.microsoft.com/office/drawing/2014/chart" uri="{C3380CC4-5D6E-409C-BE32-E72D297353CC}">
                <c16:uniqueId val="{00000008-5F6D-4FDF-95BA-7F9F4989C3E2}"/>
              </c:ext>
            </c:extLst>
          </c:dPt>
          <c:cat>
            <c:strRef>
              <c:f>'Figure 2.12.'!$P$4:$P$19</c:f>
              <c:strCache>
                <c:ptCount val="16"/>
                <c:pt idx="0">
                  <c:v>Tax complexity (time)</c:v>
                </c:pt>
                <c:pt idx="1">
                  <c:v>Red tape (time)</c:v>
                </c:pt>
                <c:pt idx="2">
                  <c:v>Red tape (procedures)</c:v>
                </c:pt>
                <c:pt idx="3">
                  <c:v>Time for VAT refund</c:v>
                </c:pt>
                <c:pt idx="4">
                  <c:v>Labor tax rate</c:v>
                </c:pt>
                <c:pt idx="5">
                  <c:v>Time for tax audit</c:v>
                </c:pt>
                <c:pt idx="6">
                  <c:v>Fiscal transparency</c:v>
                </c:pt>
                <c:pt idx="7">
                  <c:v>Paying suppliers</c:v>
                </c:pt>
                <c:pt idx="8">
                  <c:v>Revenue institutions (mean)</c:v>
                </c:pt>
                <c:pt idx="9">
                  <c:v>PFM controls</c:v>
                </c:pt>
                <c:pt idx="10">
                  <c:v>E-government</c:v>
                </c:pt>
                <c:pt idx="11">
                  <c:v>CG procurement</c:v>
                </c:pt>
                <c:pt idx="12">
                  <c:v>PPP procurement</c:v>
                </c:pt>
                <c:pt idx="13">
                  <c:v>Number of tax payments</c:v>
                </c:pt>
                <c:pt idx="14">
                  <c:v>Press freedom</c:v>
                </c:pt>
                <c:pt idx="15">
                  <c:v>Anticorruption unit (dummy)</c:v>
                </c:pt>
              </c:strCache>
            </c:strRef>
          </c:cat>
          <c:val>
            <c:numRef>
              <c:f>'Figure 2.12.'!$R$4:$R$19</c:f>
              <c:numCache>
                <c:formatCode>0.00</c:formatCode>
                <c:ptCount val="16"/>
                <c:pt idx="0">
                  <c:v>-0.34456825085993814</c:v>
                </c:pt>
                <c:pt idx="1">
                  <c:v>-0.33127705673358226</c:v>
                </c:pt>
                <c:pt idx="2">
                  <c:v>-0.30188371439769124</c:v>
                </c:pt>
                <c:pt idx="3">
                  <c:v>-0.18778206172912648</c:v>
                </c:pt>
                <c:pt idx="4">
                  <c:v>-0.13729168499790603</c:v>
                </c:pt>
                <c:pt idx="5">
                  <c:v>-0.13085136437312553</c:v>
                </c:pt>
                <c:pt idx="6">
                  <c:v>0.19840892343623195</c:v>
                </c:pt>
                <c:pt idx="7">
                  <c:v>0.20911019036762746</c:v>
                </c:pt>
                <c:pt idx="8">
                  <c:v>0.31015254466164321</c:v>
                </c:pt>
                <c:pt idx="9">
                  <c:v>0</c:v>
                </c:pt>
                <c:pt idx="10">
                  <c:v>0</c:v>
                </c:pt>
                <c:pt idx="11">
                  <c:v>0</c:v>
                </c:pt>
                <c:pt idx="12">
                  <c:v>0</c:v>
                </c:pt>
                <c:pt idx="13">
                  <c:v>0</c:v>
                </c:pt>
                <c:pt idx="14">
                  <c:v>0.37061890556812688</c:v>
                </c:pt>
                <c:pt idx="15">
                  <c:v>0</c:v>
                </c:pt>
              </c:numCache>
            </c:numRef>
          </c:val>
          <c:smooth val="0"/>
          <c:extLst>
            <c:ext xmlns:c16="http://schemas.microsoft.com/office/drawing/2014/chart" uri="{C3380CC4-5D6E-409C-BE32-E72D297353CC}">
              <c16:uniqueId val="{00000009-5F6D-4FDF-95BA-7F9F4989C3E2}"/>
            </c:ext>
          </c:extLst>
        </c:ser>
        <c:ser>
          <c:idx val="2"/>
          <c:order val="2"/>
          <c:tx>
            <c:strRef>
              <c:f>'Figure 2.12.'!$S$3</c:f>
              <c:strCache>
                <c:ptCount val="1"/>
                <c:pt idx="0">
                  <c:v>More controls</c:v>
                </c:pt>
              </c:strCache>
            </c:strRef>
          </c:tx>
          <c:spPr>
            <a:ln w="19050">
              <a:noFill/>
            </a:ln>
          </c:spPr>
          <c:marker>
            <c:symbol val="circle"/>
            <c:size val="11"/>
            <c:spPr>
              <a:solidFill>
                <a:srgbClr val="C00000"/>
              </a:solidFill>
              <a:ln w="6350">
                <a:noFill/>
              </a:ln>
            </c:spPr>
          </c:marker>
          <c:dPt>
            <c:idx val="3"/>
            <c:marker>
              <c:spPr>
                <a:noFill/>
                <a:ln w="6350">
                  <a:noFill/>
                </a:ln>
              </c:spPr>
            </c:marker>
            <c:bubble3D val="0"/>
            <c:extLst>
              <c:ext xmlns:c16="http://schemas.microsoft.com/office/drawing/2014/chart" uri="{C3380CC4-5D6E-409C-BE32-E72D297353CC}">
                <c16:uniqueId val="{0000000A-5F6D-4FDF-95BA-7F9F4989C3E2}"/>
              </c:ext>
            </c:extLst>
          </c:dPt>
          <c:dPt>
            <c:idx val="5"/>
            <c:marker>
              <c:spPr>
                <a:noFill/>
                <a:ln w="6350">
                  <a:noFill/>
                </a:ln>
              </c:spPr>
            </c:marker>
            <c:bubble3D val="0"/>
            <c:extLst>
              <c:ext xmlns:c16="http://schemas.microsoft.com/office/drawing/2014/chart" uri="{C3380CC4-5D6E-409C-BE32-E72D297353CC}">
                <c16:uniqueId val="{0000000B-5F6D-4FDF-95BA-7F9F4989C3E2}"/>
              </c:ext>
            </c:extLst>
          </c:dPt>
          <c:dPt>
            <c:idx val="6"/>
            <c:marker>
              <c:spPr>
                <a:noFill/>
                <a:ln w="6350">
                  <a:noFill/>
                </a:ln>
              </c:spPr>
            </c:marker>
            <c:bubble3D val="0"/>
            <c:extLst>
              <c:ext xmlns:c16="http://schemas.microsoft.com/office/drawing/2014/chart" uri="{C3380CC4-5D6E-409C-BE32-E72D297353CC}">
                <c16:uniqueId val="{0000000C-5F6D-4FDF-95BA-7F9F4989C3E2}"/>
              </c:ext>
            </c:extLst>
          </c:dPt>
          <c:dPt>
            <c:idx val="7"/>
            <c:marker>
              <c:spPr>
                <a:noFill/>
                <a:ln w="6350">
                  <a:noFill/>
                </a:ln>
              </c:spPr>
            </c:marker>
            <c:bubble3D val="0"/>
            <c:extLst>
              <c:ext xmlns:c16="http://schemas.microsoft.com/office/drawing/2014/chart" uri="{C3380CC4-5D6E-409C-BE32-E72D297353CC}">
                <c16:uniqueId val="{0000000D-5F6D-4FDF-95BA-7F9F4989C3E2}"/>
              </c:ext>
            </c:extLst>
          </c:dPt>
          <c:dPt>
            <c:idx val="9"/>
            <c:marker>
              <c:spPr>
                <a:noFill/>
                <a:ln w="6350">
                  <a:noFill/>
                </a:ln>
              </c:spPr>
            </c:marker>
            <c:bubble3D val="0"/>
            <c:extLst>
              <c:ext xmlns:c16="http://schemas.microsoft.com/office/drawing/2014/chart" uri="{C3380CC4-5D6E-409C-BE32-E72D297353CC}">
                <c16:uniqueId val="{0000000E-5F6D-4FDF-95BA-7F9F4989C3E2}"/>
              </c:ext>
            </c:extLst>
          </c:dPt>
          <c:dPt>
            <c:idx val="10"/>
            <c:marker>
              <c:spPr>
                <a:noFill/>
                <a:ln w="6350">
                  <a:noFill/>
                </a:ln>
              </c:spPr>
            </c:marker>
            <c:bubble3D val="0"/>
            <c:extLst>
              <c:ext xmlns:c16="http://schemas.microsoft.com/office/drawing/2014/chart" uri="{C3380CC4-5D6E-409C-BE32-E72D297353CC}">
                <c16:uniqueId val="{0000000F-5F6D-4FDF-95BA-7F9F4989C3E2}"/>
              </c:ext>
            </c:extLst>
          </c:dPt>
          <c:dPt>
            <c:idx val="11"/>
            <c:marker>
              <c:spPr>
                <a:noFill/>
                <a:ln w="6350">
                  <a:noFill/>
                </a:ln>
              </c:spPr>
            </c:marker>
            <c:bubble3D val="0"/>
            <c:extLst>
              <c:ext xmlns:c16="http://schemas.microsoft.com/office/drawing/2014/chart" uri="{C3380CC4-5D6E-409C-BE32-E72D297353CC}">
                <c16:uniqueId val="{00000010-5F6D-4FDF-95BA-7F9F4989C3E2}"/>
              </c:ext>
            </c:extLst>
          </c:dPt>
          <c:dPt>
            <c:idx val="12"/>
            <c:marker>
              <c:spPr>
                <a:noFill/>
                <a:ln w="6350">
                  <a:noFill/>
                </a:ln>
              </c:spPr>
            </c:marker>
            <c:bubble3D val="0"/>
            <c:extLst>
              <c:ext xmlns:c16="http://schemas.microsoft.com/office/drawing/2014/chart" uri="{C3380CC4-5D6E-409C-BE32-E72D297353CC}">
                <c16:uniqueId val="{00000011-5F6D-4FDF-95BA-7F9F4989C3E2}"/>
              </c:ext>
            </c:extLst>
          </c:dPt>
          <c:dPt>
            <c:idx val="13"/>
            <c:marker>
              <c:symbol val="circle"/>
              <c:size val="2"/>
              <c:spPr>
                <a:noFill/>
                <a:ln w="6350">
                  <a:noFill/>
                </a:ln>
              </c:spPr>
            </c:marker>
            <c:bubble3D val="0"/>
            <c:extLst>
              <c:ext xmlns:c16="http://schemas.microsoft.com/office/drawing/2014/chart" uri="{C3380CC4-5D6E-409C-BE32-E72D297353CC}">
                <c16:uniqueId val="{00000012-5F6D-4FDF-95BA-7F9F4989C3E2}"/>
              </c:ext>
            </c:extLst>
          </c:dPt>
          <c:cat>
            <c:strRef>
              <c:f>'Figure 2.12.'!$P$4:$P$19</c:f>
              <c:strCache>
                <c:ptCount val="16"/>
                <c:pt idx="0">
                  <c:v>Tax complexity (time)</c:v>
                </c:pt>
                <c:pt idx="1">
                  <c:v>Red tape (time)</c:v>
                </c:pt>
                <c:pt idx="2">
                  <c:v>Red tape (procedures)</c:v>
                </c:pt>
                <c:pt idx="3">
                  <c:v>Time for VAT refund</c:v>
                </c:pt>
                <c:pt idx="4">
                  <c:v>Labor tax rate</c:v>
                </c:pt>
                <c:pt idx="5">
                  <c:v>Time for tax audit</c:v>
                </c:pt>
                <c:pt idx="6">
                  <c:v>Fiscal transparency</c:v>
                </c:pt>
                <c:pt idx="7">
                  <c:v>Paying suppliers</c:v>
                </c:pt>
                <c:pt idx="8">
                  <c:v>Revenue institutions (mean)</c:v>
                </c:pt>
                <c:pt idx="9">
                  <c:v>PFM controls</c:v>
                </c:pt>
                <c:pt idx="10">
                  <c:v>E-government</c:v>
                </c:pt>
                <c:pt idx="11">
                  <c:v>CG procurement</c:v>
                </c:pt>
                <c:pt idx="12">
                  <c:v>PPP procurement</c:v>
                </c:pt>
                <c:pt idx="13">
                  <c:v>Number of tax payments</c:v>
                </c:pt>
                <c:pt idx="14">
                  <c:v>Press freedom</c:v>
                </c:pt>
                <c:pt idx="15">
                  <c:v>Anticorruption unit (dummy)</c:v>
                </c:pt>
              </c:strCache>
            </c:strRef>
          </c:cat>
          <c:val>
            <c:numRef>
              <c:f>'Figure 2.12.'!$S$4:$S$19</c:f>
              <c:numCache>
                <c:formatCode>0.00</c:formatCode>
                <c:ptCount val="16"/>
                <c:pt idx="0">
                  <c:v>-0.17879791568534631</c:v>
                </c:pt>
                <c:pt idx="1">
                  <c:v>-0.15673560888825003</c:v>
                </c:pt>
                <c:pt idx="2">
                  <c:v>-0.13654996801371497</c:v>
                </c:pt>
                <c:pt idx="3">
                  <c:v>0</c:v>
                </c:pt>
                <c:pt idx="4">
                  <c:v>-7.9656841332425204E-2</c:v>
                </c:pt>
                <c:pt idx="5">
                  <c:v>0</c:v>
                </c:pt>
                <c:pt idx="6">
                  <c:v>0</c:v>
                </c:pt>
                <c:pt idx="7">
                  <c:v>0</c:v>
                </c:pt>
                <c:pt idx="8">
                  <c:v>0.15790763705719535</c:v>
                </c:pt>
                <c:pt idx="9">
                  <c:v>0</c:v>
                </c:pt>
                <c:pt idx="10">
                  <c:v>0</c:v>
                </c:pt>
                <c:pt idx="11">
                  <c:v>0</c:v>
                </c:pt>
                <c:pt idx="12">
                  <c:v>0</c:v>
                </c:pt>
                <c:pt idx="13">
                  <c:v>0</c:v>
                </c:pt>
                <c:pt idx="14">
                  <c:v>0.13061474283357949</c:v>
                </c:pt>
                <c:pt idx="15">
                  <c:v>0.23570541099892353</c:v>
                </c:pt>
              </c:numCache>
            </c:numRef>
          </c:val>
          <c:smooth val="0"/>
          <c:extLst>
            <c:ext xmlns:c16="http://schemas.microsoft.com/office/drawing/2014/chart" uri="{C3380CC4-5D6E-409C-BE32-E72D297353CC}">
              <c16:uniqueId val="{00000013-5F6D-4FDF-95BA-7F9F4989C3E2}"/>
            </c:ext>
          </c:extLst>
        </c:ser>
        <c:dLbls>
          <c:showLegendKey val="0"/>
          <c:showVal val="0"/>
          <c:showCatName val="0"/>
          <c:showSerName val="0"/>
          <c:showPercent val="0"/>
          <c:showBubbleSize val="0"/>
        </c:dLbls>
        <c:marker val="1"/>
        <c:smooth val="0"/>
        <c:axId val="409755344"/>
        <c:axId val="1"/>
      </c:lineChart>
      <c:catAx>
        <c:axId val="409755344"/>
        <c:scaling>
          <c:orientation val="minMax"/>
        </c:scaling>
        <c:delete val="0"/>
        <c:axPos val="b"/>
        <c:numFmt formatCode="General" sourceLinked="1"/>
        <c:majorTickMark val="in"/>
        <c:minorTickMark val="none"/>
        <c:tickLblPos val="low"/>
        <c:spPr>
          <a:noFill/>
          <a:ln w="9525" cap="flat" cmpd="sng" algn="ctr">
            <a:solidFill>
              <a:schemeClr val="accent3"/>
            </a:solidFill>
            <a:round/>
          </a:ln>
          <a:effectLst/>
        </c:spPr>
        <c:txPr>
          <a:bodyPr rot="-5400000" spcFirstLastPara="1" vertOverflow="ellipsis" vert="horz" wrap="square" anchor="ctr" anchorCtr="1"/>
          <a:lstStyle/>
          <a:p>
            <a:pPr>
              <a:defRPr sz="800" b="0" i="0" u="none" strike="noStrike" kern="1200" baseline="0">
                <a:solidFill>
                  <a:schemeClr val="tx1"/>
                </a:solidFill>
                <a:latin typeface="HelveticaNeueLT Std Cn" panose="020B0506030502030204"/>
                <a:ea typeface="+mn-ea"/>
                <a:cs typeface="+mn-cs"/>
              </a:defRPr>
            </a:pPr>
            <a:endParaRPr lang="en-US"/>
          </a:p>
        </c:txPr>
        <c:crossAx val="1"/>
        <c:crosses val="autoZero"/>
        <c:auto val="1"/>
        <c:lblAlgn val="ctr"/>
        <c:lblOffset val="100"/>
        <c:noMultiLvlLbl val="0"/>
      </c:catAx>
      <c:valAx>
        <c:axId val="1"/>
        <c:scaling>
          <c:orientation val="minMax"/>
        </c:scaling>
        <c:delete val="0"/>
        <c:axPos val="l"/>
        <c:numFmt formatCode="#,##0.0" sourceLinked="0"/>
        <c:majorTickMark val="none"/>
        <c:minorTickMark val="none"/>
        <c:tickLblPos val="high"/>
        <c:spPr>
          <a:ln w="6350">
            <a:noFill/>
          </a:ln>
        </c:spPr>
        <c:txPr>
          <a:bodyPr rot="-5400000" spcFirstLastPara="1" vertOverflow="ellipsis" vert="horz" wrap="square" anchor="ctr" anchorCtr="1"/>
          <a:lstStyle/>
          <a:p>
            <a:pPr>
              <a:defRPr sz="800" b="0" i="0" u="none" strike="noStrike" kern="1200" baseline="0">
                <a:solidFill>
                  <a:schemeClr val="tx1"/>
                </a:solidFill>
                <a:latin typeface="HelveticaNeueLT Std Cn" panose="020B0506030502030204"/>
                <a:ea typeface="+mn-ea"/>
                <a:cs typeface="+mn-cs"/>
              </a:defRPr>
            </a:pPr>
            <a:endParaRPr lang="en-US"/>
          </a:p>
        </c:txPr>
        <c:crossAx val="409755344"/>
        <c:crosses val="autoZero"/>
        <c:crossBetween val="between"/>
      </c:val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sz="800">
          <a:solidFill>
            <a:schemeClr val="tx1"/>
          </a:solidFill>
          <a:latin typeface="HelveticaNeueLT Std Cn" panose="020B0506030502030204"/>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165298486625347E-2"/>
          <c:y val="4.1138578607906567E-2"/>
          <c:w val="0.86387274343073051"/>
          <c:h val="0.82733252881265484"/>
        </c:manualLayout>
      </c:layout>
      <c:barChart>
        <c:barDir val="col"/>
        <c:grouping val="clustered"/>
        <c:varyColors val="0"/>
        <c:ser>
          <c:idx val="0"/>
          <c:order val="0"/>
          <c:spPr>
            <a:solidFill>
              <a:srgbClr val="0070C0"/>
            </a:solidFill>
            <a:ln>
              <a:noFill/>
            </a:ln>
            <a:effectLst/>
          </c:spPr>
          <c:invertIfNegative val="0"/>
          <c:val>
            <c:numRef>
              <c:f>'Figure 2.13.'!#REF!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'Figure 2.13.'!#REF!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'Figure 2.13.'!#REF!</c15:sqref>
                        </c15:formulaRef>
                      </c:ext>
                    </c:extLst>
                  </c:multiLvlStrRef>
                </c15:cat>
              </c15:filteredCategoryTitle>
            </c:ext>
            <c:ext xmlns:c16="http://schemas.microsoft.com/office/drawing/2014/chart" uri="{C3380CC4-5D6E-409C-BE32-E72D297353CC}">
              <c16:uniqueId val="{00000000-2668-43C3-852F-9F0C8EBD7DBD}"/>
            </c:ext>
          </c:extLst>
        </c:ser>
        <c:ser>
          <c:idx val="1"/>
          <c:order val="1"/>
          <c:spPr>
            <a:solidFill>
              <a:srgbClr val="C00000"/>
            </a:solidFill>
            <a:ln>
              <a:noFill/>
            </a:ln>
            <a:effectLst/>
          </c:spPr>
          <c:invertIfNegative val="0"/>
          <c:val>
            <c:numRef>
              <c:f>'Figure 2.13.'!#REF!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'Figure 2.13.'!#REF!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'Figure 2.13.'!#REF!</c15:sqref>
                        </c15:formulaRef>
                      </c:ext>
                    </c:extLst>
                  </c:multiLvlStrRef>
                </c15:cat>
              </c15:filteredCategoryTitle>
            </c:ext>
            <c:ext xmlns:c16="http://schemas.microsoft.com/office/drawing/2014/chart" uri="{C3380CC4-5D6E-409C-BE32-E72D297353CC}">
              <c16:uniqueId val="{00000001-2668-43C3-852F-9F0C8EBD7DBD}"/>
            </c:ext>
          </c:extLst>
        </c:ser>
        <c:dLbls>
          <c:showLegendKey val="0"/>
          <c:showVal val="0"/>
          <c:showCatName val="0"/>
          <c:showSerName val="0"/>
          <c:showPercent val="0"/>
          <c:showBubbleSize val="0"/>
        </c:dLbls>
        <c:gapWidth val="219"/>
        <c:overlap val="-27"/>
        <c:axId val="258033072"/>
        <c:axId val="164184832"/>
      </c:barChart>
      <c:catAx>
        <c:axId val="25803307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0" spcFirstLastPara="1" vertOverflow="ellipsis" wrap="square" anchor="t" anchorCtr="0"/>
          <a:lstStyle/>
          <a:p>
            <a:pPr>
              <a:defRPr sz="7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4184832"/>
        <c:crosses val="autoZero"/>
        <c:auto val="1"/>
        <c:lblAlgn val="ctr"/>
        <c:lblOffset val="100"/>
        <c:noMultiLvlLbl val="0"/>
      </c:catAx>
      <c:valAx>
        <c:axId val="164184832"/>
        <c:scaling>
          <c:orientation val="minMax"/>
          <c:min val="0"/>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58033072"/>
        <c:crosses val="autoZero"/>
        <c:crossBetween val="between"/>
      </c:valAx>
      <c:spPr>
        <a:noFill/>
        <a:ln>
          <a:solidFill>
            <a:schemeClr val="bg1">
              <a:lumMod val="65000"/>
            </a:schemeClr>
          </a:solidFill>
        </a:ln>
        <a:effectLst/>
      </c:spPr>
    </c:plotArea>
    <c:legend>
      <c:legendPos val="tr"/>
      <c:layout>
        <c:manualLayout>
          <c:xMode val="edge"/>
          <c:yMode val="edge"/>
          <c:x val="0.58401043463096958"/>
          <c:y val="8.7604119625431034E-2"/>
          <c:w val="0.34526427488300937"/>
          <c:h val="0.1361586477186126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085197033545045E-2"/>
          <c:y val="4.3137268222099186E-2"/>
          <c:w val="0.88991927555447325"/>
          <c:h val="0.78677007715558034"/>
        </c:manualLayout>
      </c:layout>
      <c:barChart>
        <c:barDir val="col"/>
        <c:grouping val="clustered"/>
        <c:varyColors val="0"/>
        <c:ser>
          <c:idx val="0"/>
          <c:order val="0"/>
          <c:spPr>
            <a:solidFill>
              <a:srgbClr val="0070C0"/>
            </a:solidFill>
            <a:ln>
              <a:noFill/>
            </a:ln>
            <a:effectLst/>
          </c:spPr>
          <c:invertIfNegative val="0"/>
          <c:val>
            <c:numRef>
              <c:f>'Figure 2.13.'!#REF!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'Figure 2.13.'!#REF!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'Figure 2.13.'!#REF!</c15:sqref>
                        </c15:formulaRef>
                      </c:ext>
                    </c:extLst>
                  </c:multiLvlStrRef>
                </c15:cat>
              </c15:filteredCategoryTitle>
            </c:ext>
            <c:ext xmlns:c16="http://schemas.microsoft.com/office/drawing/2014/chart" uri="{C3380CC4-5D6E-409C-BE32-E72D297353CC}">
              <c16:uniqueId val="{00000000-6C03-4F37-849E-4DBBE40BA7D7}"/>
            </c:ext>
          </c:extLst>
        </c:ser>
        <c:dLbls>
          <c:showLegendKey val="0"/>
          <c:showVal val="0"/>
          <c:showCatName val="0"/>
          <c:showSerName val="0"/>
          <c:showPercent val="0"/>
          <c:showBubbleSize val="0"/>
        </c:dLbls>
        <c:gapWidth val="100"/>
        <c:axId val="1176406432"/>
        <c:axId val="1184672960"/>
        <c:extLst/>
      </c:barChart>
      <c:catAx>
        <c:axId val="1176406432"/>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Income deciles</a:t>
                </a:r>
              </a:p>
            </c:rich>
          </c:tx>
          <c:layout>
            <c:manualLayout>
              <c:xMode val="edge"/>
              <c:yMode val="edge"/>
              <c:x val="0.3937144970280777"/>
              <c:y val="0.9322165164137091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84672960"/>
        <c:crosses val="autoZero"/>
        <c:auto val="1"/>
        <c:lblAlgn val="ctr"/>
        <c:lblOffset val="100"/>
        <c:noMultiLvlLbl val="0"/>
      </c:catAx>
      <c:valAx>
        <c:axId val="1184672960"/>
        <c:scaling>
          <c:orientation val="minMax"/>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76406432"/>
        <c:crosses val="autoZero"/>
        <c:crossBetween val="between"/>
        <c:majorUnit val="10"/>
      </c:val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222572178477693"/>
          <c:y val="5.0925925925925923E-2"/>
          <c:w val="0.63763538932633423"/>
          <c:h val="0.87841827063283762"/>
        </c:manualLayout>
      </c:layout>
      <c:barChart>
        <c:barDir val="bar"/>
        <c:grouping val="clustered"/>
        <c:varyColors val="0"/>
        <c:ser>
          <c:idx val="0"/>
          <c:order val="0"/>
          <c:tx>
            <c:strRef>
              <c:f>'Figure 2.13.'!$O$4</c:f>
              <c:strCache>
                <c:ptCount val="1"/>
                <c:pt idx="0">
                  <c:v>Countries with high corruption (low control of corruption) rankings in 1996</c:v>
                </c:pt>
              </c:strCache>
            </c:strRef>
          </c:tx>
          <c:spPr>
            <a:solidFill>
              <a:srgbClr val="C00000"/>
            </a:solidFill>
            <a:ln>
              <a:noFill/>
            </a:ln>
            <a:effectLst/>
          </c:spPr>
          <c:invertIfNegative val="0"/>
          <c:cat>
            <c:strRef>
              <c:f>'Figure 2.13.'!$N$6:$N$18</c:f>
              <c:strCache>
                <c:ptCount val="13"/>
                <c:pt idx="0">
                  <c:v>Fiscal transparency</c:v>
                </c:pt>
                <c:pt idx="1">
                  <c:v>Red tape (time)</c:v>
                </c:pt>
                <c:pt idx="2">
                  <c:v>Speed of judiciary process </c:v>
                </c:pt>
                <c:pt idx="3">
                  <c:v>e-government</c:v>
                </c:pt>
                <c:pt idx="4">
                  <c:v>Case management in judiciary</c:v>
                </c:pt>
                <c:pt idx="5">
                  <c:v>Press freedom</c:v>
                </c:pt>
                <c:pt idx="6">
                  <c:v>Automation in judiciary</c:v>
                </c:pt>
                <c:pt idx="7">
                  <c:v>Time to register property</c:v>
                </c:pt>
                <c:pt idx="8">
                  <c:v>Number of tax payments</c:v>
                </c:pt>
                <c:pt idx="9">
                  <c:v>Red tape (procedures)</c:v>
                </c:pt>
                <c:pt idx="10">
                  <c:v>Tax complexity (time)</c:v>
                </c:pt>
                <c:pt idx="11">
                  <c:v>Urban population share</c:v>
                </c:pt>
                <c:pt idx="12">
                  <c:v>CG procurement</c:v>
                </c:pt>
              </c:strCache>
            </c:strRef>
          </c:cat>
          <c:val>
            <c:numRef>
              <c:f>'Figure 2.13.'!$O$6:$O$18</c:f>
              <c:numCache>
                <c:formatCode>0.00</c:formatCode>
                <c:ptCount val="13"/>
                <c:pt idx="0">
                  <c:v>9.8368641393615608</c:v>
                </c:pt>
                <c:pt idx="1">
                  <c:v>8.3306717011069402</c:v>
                </c:pt>
                <c:pt idx="2">
                  <c:v>7.88200265739387</c:v>
                </c:pt>
                <c:pt idx="3">
                  <c:v>6.9877695800461108</c:v>
                </c:pt>
                <c:pt idx="4">
                  <c:v>6.27647806944855</c:v>
                </c:pt>
                <c:pt idx="5">
                  <c:v>4.5284232354940599</c:v>
                </c:pt>
                <c:pt idx="6">
                  <c:v>4.4046929993532897</c:v>
                </c:pt>
                <c:pt idx="7">
                  <c:v>2.99401233362466</c:v>
                </c:pt>
                <c:pt idx="8">
                  <c:v>2.9748826034489699</c:v>
                </c:pt>
              </c:numCache>
            </c:numRef>
          </c:val>
          <c:extLst>
            <c:ext xmlns:c16="http://schemas.microsoft.com/office/drawing/2014/chart" uri="{C3380CC4-5D6E-409C-BE32-E72D297353CC}">
              <c16:uniqueId val="{00000000-9764-4504-900B-0419196BB15A}"/>
            </c:ext>
          </c:extLst>
        </c:ser>
        <c:ser>
          <c:idx val="1"/>
          <c:order val="1"/>
          <c:tx>
            <c:strRef>
              <c:f>'Figure 2.13.'!$P$4</c:f>
              <c:strCache>
                <c:ptCount val="1"/>
                <c:pt idx="0">
                  <c:v>Countries with low corruption (high control of corruption) rankings in 1996</c:v>
                </c:pt>
              </c:strCache>
            </c:strRef>
          </c:tx>
          <c:spPr>
            <a:solidFill>
              <a:srgbClr val="002060"/>
            </a:solidFill>
            <a:ln>
              <a:noFill/>
            </a:ln>
            <a:effectLst/>
          </c:spPr>
          <c:invertIfNegative val="0"/>
          <c:cat>
            <c:strRef>
              <c:f>'Figure 2.13.'!$N$6:$N$18</c:f>
              <c:strCache>
                <c:ptCount val="13"/>
                <c:pt idx="0">
                  <c:v>Fiscal transparency</c:v>
                </c:pt>
                <c:pt idx="1">
                  <c:v>Red tape (time)</c:v>
                </c:pt>
                <c:pt idx="2">
                  <c:v>Speed of judiciary process </c:v>
                </c:pt>
                <c:pt idx="3">
                  <c:v>e-government</c:v>
                </c:pt>
                <c:pt idx="4">
                  <c:v>Case management in judiciary</c:v>
                </c:pt>
                <c:pt idx="5">
                  <c:v>Press freedom</c:v>
                </c:pt>
                <c:pt idx="6">
                  <c:v>Automation in judiciary</c:v>
                </c:pt>
                <c:pt idx="7">
                  <c:v>Time to register property</c:v>
                </c:pt>
                <c:pt idx="8">
                  <c:v>Number of tax payments</c:v>
                </c:pt>
                <c:pt idx="9">
                  <c:v>Red tape (procedures)</c:v>
                </c:pt>
                <c:pt idx="10">
                  <c:v>Tax complexity (time)</c:v>
                </c:pt>
                <c:pt idx="11">
                  <c:v>Urban population share</c:v>
                </c:pt>
                <c:pt idx="12">
                  <c:v>CG procurement</c:v>
                </c:pt>
              </c:strCache>
            </c:strRef>
          </c:cat>
          <c:val>
            <c:numRef>
              <c:f>'Figure 2.13.'!$P$6:$P$18</c:f>
              <c:numCache>
                <c:formatCode>0.00</c:formatCode>
                <c:ptCount val="13"/>
                <c:pt idx="0">
                  <c:v>3.0792748932122</c:v>
                </c:pt>
                <c:pt idx="1">
                  <c:v>6.7178181914471695</c:v>
                </c:pt>
                <c:pt idx="2">
                  <c:v>0</c:v>
                </c:pt>
                <c:pt idx="3">
                  <c:v>6.6632415577590294</c:v>
                </c:pt>
                <c:pt idx="4">
                  <c:v>0</c:v>
                </c:pt>
                <c:pt idx="5">
                  <c:v>4.6109840157073796</c:v>
                </c:pt>
                <c:pt idx="6">
                  <c:v>0</c:v>
                </c:pt>
                <c:pt idx="7">
                  <c:v>0</c:v>
                </c:pt>
                <c:pt idx="8">
                  <c:v>0</c:v>
                </c:pt>
                <c:pt idx="9">
                  <c:v>6.7943849993050502</c:v>
                </c:pt>
                <c:pt idx="10">
                  <c:v>4.9447295843139196</c:v>
                </c:pt>
                <c:pt idx="11">
                  <c:v>4.1279434591116093</c:v>
                </c:pt>
                <c:pt idx="12">
                  <c:v>3.01471042345083</c:v>
                </c:pt>
              </c:numCache>
            </c:numRef>
          </c:val>
          <c:extLst>
            <c:ext xmlns:c16="http://schemas.microsoft.com/office/drawing/2014/chart" uri="{C3380CC4-5D6E-409C-BE32-E72D297353CC}">
              <c16:uniqueId val="{00000001-9764-4504-900B-0419196BB15A}"/>
            </c:ext>
          </c:extLst>
        </c:ser>
        <c:dLbls>
          <c:showLegendKey val="0"/>
          <c:showVal val="0"/>
          <c:showCatName val="0"/>
          <c:showSerName val="0"/>
          <c:showPercent val="0"/>
          <c:showBubbleSize val="0"/>
        </c:dLbls>
        <c:gapWidth val="140"/>
        <c:axId val="1753252080"/>
        <c:axId val="2136977952"/>
      </c:barChart>
      <c:catAx>
        <c:axId val="1753252080"/>
        <c:scaling>
          <c:orientation val="minMax"/>
        </c:scaling>
        <c:delete val="0"/>
        <c:axPos val="l"/>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a:ea typeface="+mn-ea"/>
                <a:cs typeface="+mn-cs"/>
              </a:defRPr>
            </a:pPr>
            <a:endParaRPr lang="en-US"/>
          </a:p>
        </c:txPr>
        <c:crossAx val="2136977952"/>
        <c:crosses val="autoZero"/>
        <c:auto val="1"/>
        <c:lblAlgn val="ctr"/>
        <c:lblOffset val="100"/>
        <c:noMultiLvlLbl val="0"/>
      </c:catAx>
      <c:valAx>
        <c:axId val="2136977952"/>
        <c:scaling>
          <c:orientation val="minMax"/>
          <c:max val="10"/>
        </c:scaling>
        <c:delete val="0"/>
        <c:axPos val="b"/>
        <c:numFmt formatCode="0.00" sourceLinked="1"/>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chemeClr val="tx1"/>
                </a:solidFill>
                <a:latin typeface="HelveticaNeueLT Std Cn" panose="020B0506030502030204"/>
                <a:ea typeface="+mn-ea"/>
                <a:cs typeface="+mn-cs"/>
              </a:defRPr>
            </a:pPr>
            <a:endParaRPr lang="en-US"/>
          </a:p>
        </c:txPr>
        <c:crossAx val="1753252080"/>
        <c:crosses val="autoZero"/>
        <c:crossBetween val="between"/>
      </c:valAx>
      <c:spPr>
        <a:noFill/>
        <a:ln>
          <a:solidFill>
            <a:schemeClr val="bg1">
              <a:lumMod val="65000"/>
            </a:schemeClr>
          </a:solidFill>
        </a:ln>
        <a:effectLst/>
      </c:spPr>
    </c:plotArea>
    <c:legend>
      <c:legendPos val="b"/>
      <c:layout>
        <c:manualLayout>
          <c:xMode val="edge"/>
          <c:yMode val="edge"/>
          <c:x val="0.63824166716002606"/>
          <c:y val="5.4670503297569388E-2"/>
          <c:w val="0.31240522566258166"/>
          <c:h val="0.2016640271240882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HelveticaNeueLT Std Cn" panose="020B0506030502030204"/>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chemeClr val="tx1"/>
          </a:solidFill>
          <a:latin typeface="HelveticaNeueLT Std Cn" panose="020B0506030502030204"/>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74450084602372E-2"/>
          <c:y val="4.583333333333333E-2"/>
          <c:w val="0.85045685279187822"/>
          <c:h val="0.82595833333333335"/>
        </c:manualLayout>
      </c:layout>
      <c:scatterChart>
        <c:scatterStyle val="lineMarker"/>
        <c:varyColors val="0"/>
        <c:ser>
          <c:idx val="0"/>
          <c:order val="0"/>
          <c:spPr>
            <a:ln w="25400" cap="rnd">
              <a:noFill/>
              <a:round/>
            </a:ln>
            <a:effectLst/>
          </c:spPr>
          <c:marker>
            <c:symbol val="circle"/>
            <c:size val="5"/>
            <c:spPr>
              <a:solidFill>
                <a:srgbClr val="002060"/>
              </a:solidFill>
              <a:ln w="25400">
                <a:noFill/>
              </a:ln>
              <a:effectLst/>
            </c:spPr>
          </c:marker>
          <c:trendline>
            <c:spPr>
              <a:ln w="22225" cap="rnd">
                <a:solidFill>
                  <a:schemeClr val="tx1"/>
                </a:solidFill>
                <a:prstDash val="solid"/>
              </a:ln>
              <a:effectLst/>
            </c:spPr>
            <c:trendlineType val="linear"/>
            <c:dispRSqr val="0"/>
            <c:dispEq val="0"/>
          </c:trendline>
          <c:xVal>
            <c:numRef>
              <c:f>'Figure 2.15.'!$N$4:$N$27</c:f>
              <c:numCache>
                <c:formatCode>General</c:formatCode>
                <c:ptCount val="24"/>
                <c:pt idx="0">
                  <c:v>-0.21255974999999999</c:v>
                </c:pt>
                <c:pt idx="1">
                  <c:v>-1.5988499999999999E-2</c:v>
                </c:pt>
                <c:pt idx="2">
                  <c:v>1.5258829999999999E-2</c:v>
                </c:pt>
                <c:pt idx="3">
                  <c:v>6.6141580000000005E-2</c:v>
                </c:pt>
                <c:pt idx="4">
                  <c:v>9.251297E-2</c:v>
                </c:pt>
                <c:pt idx="5">
                  <c:v>0.10939535</c:v>
                </c:pt>
                <c:pt idx="6">
                  <c:v>0.12679978</c:v>
                </c:pt>
                <c:pt idx="7">
                  <c:v>0.13657546000000001</c:v>
                </c:pt>
                <c:pt idx="8">
                  <c:v>0.14458592000000001</c:v>
                </c:pt>
                <c:pt idx="9">
                  <c:v>0.16420583</c:v>
                </c:pt>
                <c:pt idx="10">
                  <c:v>0.18025100999999999</c:v>
                </c:pt>
                <c:pt idx="11">
                  <c:v>0.19784083</c:v>
                </c:pt>
                <c:pt idx="12">
                  <c:v>0.20660687</c:v>
                </c:pt>
                <c:pt idx="13">
                  <c:v>0.21717975</c:v>
                </c:pt>
                <c:pt idx="14">
                  <c:v>0.23567711999999999</c:v>
                </c:pt>
                <c:pt idx="15">
                  <c:v>0.24928855999999999</c:v>
                </c:pt>
                <c:pt idx="16">
                  <c:v>0.25875165</c:v>
                </c:pt>
                <c:pt idx="17">
                  <c:v>0.26957956999999999</c:v>
                </c:pt>
                <c:pt idx="18">
                  <c:v>0.28275855</c:v>
                </c:pt>
                <c:pt idx="19">
                  <c:v>0.30361157</c:v>
                </c:pt>
                <c:pt idx="20">
                  <c:v>0.35754752000000001</c:v>
                </c:pt>
                <c:pt idx="21">
                  <c:v>0.39612396999999999</c:v>
                </c:pt>
                <c:pt idx="22">
                  <c:v>0.43447713999999998</c:v>
                </c:pt>
                <c:pt idx="23">
                  <c:v>0.62010902000000001</c:v>
                </c:pt>
              </c:numCache>
            </c:numRef>
          </c:xVal>
          <c:yVal>
            <c:numRef>
              <c:f>'Figure 2.15.'!$O$4:$O$27</c:f>
              <c:numCache>
                <c:formatCode>General</c:formatCode>
                <c:ptCount val="24"/>
                <c:pt idx="0">
                  <c:v>42.429633000000003</c:v>
                </c:pt>
                <c:pt idx="1">
                  <c:v>38.687384000000002</c:v>
                </c:pt>
                <c:pt idx="2">
                  <c:v>43.016165000000001</c:v>
                </c:pt>
                <c:pt idx="3">
                  <c:v>43.277985000000001</c:v>
                </c:pt>
                <c:pt idx="4">
                  <c:v>38.774709999999999</c:v>
                </c:pt>
                <c:pt idx="5">
                  <c:v>37.082197000000001</c:v>
                </c:pt>
                <c:pt idx="6">
                  <c:v>45.358308000000001</c:v>
                </c:pt>
                <c:pt idx="7">
                  <c:v>36.507277000000002</c:v>
                </c:pt>
                <c:pt idx="8">
                  <c:v>37.504550999999999</c:v>
                </c:pt>
                <c:pt idx="9">
                  <c:v>42.510629000000002</c:v>
                </c:pt>
                <c:pt idx="10">
                  <c:v>38.539012</c:v>
                </c:pt>
                <c:pt idx="11">
                  <c:v>39.286385000000003</c:v>
                </c:pt>
                <c:pt idx="12">
                  <c:v>39.559753000000001</c:v>
                </c:pt>
                <c:pt idx="13">
                  <c:v>36.431120999999997</c:v>
                </c:pt>
                <c:pt idx="14">
                  <c:v>38.858974000000003</c:v>
                </c:pt>
                <c:pt idx="15">
                  <c:v>38.537979</c:v>
                </c:pt>
                <c:pt idx="16">
                  <c:v>40.622875000000001</c:v>
                </c:pt>
                <c:pt idx="17">
                  <c:v>32.442298000000001</c:v>
                </c:pt>
                <c:pt idx="18">
                  <c:v>41.519569000000004</c:v>
                </c:pt>
                <c:pt idx="19">
                  <c:v>38.350917000000003</c:v>
                </c:pt>
                <c:pt idx="20">
                  <c:v>35.114119000000002</c:v>
                </c:pt>
                <c:pt idx="21">
                  <c:v>37.112448000000001</c:v>
                </c:pt>
                <c:pt idx="22">
                  <c:v>39.804918000000001</c:v>
                </c:pt>
                <c:pt idx="23">
                  <c:v>34.075200000000002</c:v>
                </c:pt>
              </c:numCache>
            </c:numRef>
          </c:yVal>
          <c:smooth val="0"/>
          <c:extLst>
            <c:ext xmlns:c16="http://schemas.microsoft.com/office/drawing/2014/chart" uri="{C3380CC4-5D6E-409C-BE32-E72D297353CC}">
              <c16:uniqueId val="{00000001-17F0-4CE8-B21E-EDD5DA1C9DF1}"/>
            </c:ext>
          </c:extLst>
        </c:ser>
        <c:dLbls>
          <c:showLegendKey val="0"/>
          <c:showVal val="0"/>
          <c:showCatName val="0"/>
          <c:showSerName val="0"/>
          <c:showPercent val="0"/>
          <c:showBubbleSize val="0"/>
        </c:dLbls>
        <c:axId val="2133956399"/>
        <c:axId val="1"/>
      </c:scatterChart>
      <c:valAx>
        <c:axId val="2133956399"/>
        <c:scaling>
          <c:orientation val="minMax"/>
          <c:max val="0.60000000000000009"/>
          <c:min val="-0.25"/>
        </c:scaling>
        <c:delete val="0"/>
        <c:axPos val="b"/>
        <c:title>
          <c:tx>
            <c:rich>
              <a:bodyPr rot="0" vert="horz"/>
              <a:lstStyle/>
              <a:p>
                <a:pPr>
                  <a:defRPr/>
                </a:pPr>
                <a:r>
                  <a:rPr lang="en-US"/>
                  <a:t>Control of corruption index</a:t>
                </a:r>
              </a:p>
            </c:rich>
          </c:tx>
          <c:overlay val="0"/>
          <c:spPr>
            <a:noFill/>
            <a:ln>
              <a:noFill/>
            </a:ln>
            <a:effectLst/>
          </c:spPr>
        </c:title>
        <c:numFmt formatCode="#,##0.0" sourceLinked="0"/>
        <c:majorTickMark val="in"/>
        <c:minorTickMark val="none"/>
        <c:tickLblPos val="nextTo"/>
        <c:spPr>
          <a:noFill/>
          <a:ln w="3175" cap="flat" cmpd="sng" algn="ctr">
            <a:solidFill>
              <a:srgbClr val="B3B3B3"/>
            </a:solidFill>
            <a:prstDash val="solid"/>
            <a:round/>
          </a:ln>
          <a:effectLst/>
        </c:spPr>
        <c:txPr>
          <a:bodyPr rot="0" vert="horz"/>
          <a:lstStyle/>
          <a:p>
            <a:pPr>
              <a:defRPr/>
            </a:pPr>
            <a:endParaRPr lang="en-US"/>
          </a:p>
        </c:txPr>
        <c:crossAx val="1"/>
        <c:crosses val="autoZero"/>
        <c:crossBetween val="midCat"/>
      </c:valAx>
      <c:valAx>
        <c:axId val="1"/>
        <c:scaling>
          <c:orientation val="minMax"/>
          <c:max val="46"/>
          <c:min val="30"/>
        </c:scaling>
        <c:delete val="0"/>
        <c:axPos val="l"/>
        <c:title>
          <c:tx>
            <c:rich>
              <a:bodyPr rot="-5400000" vert="horz"/>
              <a:lstStyle/>
              <a:p>
                <a:pPr>
                  <a:defRPr/>
                </a:pPr>
                <a:r>
                  <a:rPr lang="en-US"/>
                  <a:t>Tax cheating justifiable</a:t>
                </a:r>
              </a:p>
            </c:rich>
          </c:tx>
          <c:overlay val="0"/>
          <c:spPr>
            <a:noFill/>
            <a:ln>
              <a:noFill/>
            </a:ln>
            <a:effectLst/>
          </c:spPr>
        </c:title>
        <c:numFmt formatCode="General" sourceLinked="1"/>
        <c:majorTickMark val="in"/>
        <c:minorTickMark val="none"/>
        <c:tickLblPos val="nextTo"/>
        <c:spPr>
          <a:noFill/>
          <a:ln w="3175" cap="flat" cmpd="sng" algn="ctr">
            <a:solidFill>
              <a:srgbClr val="B3B3B3"/>
            </a:solidFill>
            <a:prstDash val="solid"/>
            <a:round/>
          </a:ln>
          <a:effectLst/>
        </c:spPr>
        <c:txPr>
          <a:bodyPr rot="-60000000" vert="horz"/>
          <a:lstStyle/>
          <a:p>
            <a:pPr>
              <a:defRPr/>
            </a:pPr>
            <a:endParaRPr lang="en-US"/>
          </a:p>
        </c:txPr>
        <c:crossAx val="2133956399"/>
        <c:crossesAt val="-0.25"/>
        <c:crossBetween val="midCat"/>
        <c:majorUnit val="5"/>
      </c:valAx>
      <c:spPr>
        <a:solidFill>
          <a:srgbClr val="FFFFFF"/>
        </a:solidFill>
        <a:ln w="3175">
          <a:solidFill>
            <a:srgbClr val="B3B3B3"/>
          </a:solidFill>
          <a:prstDash val="solid"/>
        </a:ln>
        <a:effectLst/>
      </c:spPr>
    </c:plotArea>
    <c:plotVisOnly val="1"/>
    <c:dispBlanksAs val="gap"/>
    <c:showDLblsOverMax val="0"/>
  </c:chart>
  <c:spPr>
    <a:solidFill>
      <a:schemeClr val="bg1"/>
    </a:solidFill>
    <a:ln w="25400" cap="flat" cmpd="sng" algn="ctr">
      <a:noFill/>
      <a:round/>
    </a:ln>
    <a:effectLst/>
  </c:spPr>
  <c:txPr>
    <a:bodyPr/>
    <a:lstStyle/>
    <a:p>
      <a:pPr>
        <a:defRPr sz="800" b="0">
          <a:solidFill>
            <a:sysClr val="windowText" lastClr="000000"/>
          </a:solidFill>
          <a:latin typeface="HelveticaNeueLT Std Cn" panose="020B0506030502030204" pitchFamily="34" charset="0"/>
          <a:cs typeface="Helvetica" panose="020B0604020202020204" pitchFamily="34" charset="0"/>
        </a:defRPr>
      </a:pPr>
      <a:endParaRPr lang="en-US"/>
    </a:p>
  </c:txPr>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67894295634912E-2"/>
          <c:y val="4.6709129511677279E-2"/>
          <c:w val="0.83567984975841436"/>
          <c:h val="0.64240901415985419"/>
        </c:manualLayout>
      </c:layout>
      <c:barChart>
        <c:barDir val="col"/>
        <c:grouping val="clustered"/>
        <c:varyColors val="0"/>
        <c:ser>
          <c:idx val="1"/>
          <c:order val="1"/>
          <c:tx>
            <c:strRef>
              <c:f>'Figure 2.16.'!$W$3</c:f>
              <c:strCache>
                <c:ptCount val="1"/>
                <c:pt idx="0">
                  <c:v>Score (left scale)</c:v>
                </c:pt>
              </c:strCache>
            </c:strRef>
          </c:tx>
          <c:spPr>
            <a:solidFill>
              <a:srgbClr val="002060"/>
            </a:solidFill>
            <a:ln>
              <a:noFill/>
            </a:ln>
            <a:effectLst/>
          </c:spPr>
          <c:invertIfNegative val="0"/>
          <c:cat>
            <c:strRef>
              <c:f>'Figure 2.16.'!$U$4:$U$36</c:f>
              <c:strCache>
                <c:ptCount val="33"/>
                <c:pt idx="0">
                  <c:v>Colombia</c:v>
                </c:pt>
                <c:pt idx="1">
                  <c:v>Ghana</c:v>
                </c:pt>
                <c:pt idx="2">
                  <c:v>Chile</c:v>
                </c:pt>
                <c:pt idx="3">
                  <c:v>Norway</c:v>
                </c:pt>
                <c:pt idx="4">
                  <c:v>Timor-Leste</c:v>
                </c:pt>
                <c:pt idx="5">
                  <c:v>Canada</c:v>
                </c:pt>
                <c:pt idx="6">
                  <c:v>Trinidad &amp; Tobago</c:v>
                </c:pt>
                <c:pt idx="7">
                  <c:v>Iran</c:v>
                </c:pt>
                <c:pt idx="8">
                  <c:v>Peru</c:v>
                </c:pt>
                <c:pt idx="9">
                  <c:v>Kazakhstan</c:v>
                </c:pt>
                <c:pt idx="10">
                  <c:v>Botswana</c:v>
                </c:pt>
                <c:pt idx="11">
                  <c:v>Australia</c:v>
                </c:pt>
                <c:pt idx="12">
                  <c:v>Kuwait</c:v>
                </c:pt>
                <c:pt idx="13">
                  <c:v>Azerbaijan</c:v>
                </c:pt>
                <c:pt idx="14">
                  <c:v>Oman</c:v>
                </c:pt>
                <c:pt idx="15">
                  <c:v>Mexico</c:v>
                </c:pt>
                <c:pt idx="16">
                  <c:v>Malaysia</c:v>
                </c:pt>
                <c:pt idx="17">
                  <c:v>Mongolia</c:v>
                </c:pt>
                <c:pt idx="18">
                  <c:v>Russia</c:v>
                </c:pt>
                <c:pt idx="19">
                  <c:v>Uganda</c:v>
                </c:pt>
                <c:pt idx="20">
                  <c:v>Libya</c:v>
                </c:pt>
                <c:pt idx="21">
                  <c:v>Bahrain</c:v>
                </c:pt>
                <c:pt idx="22">
                  <c:v>Angola</c:v>
                </c:pt>
                <c:pt idx="23">
                  <c:v>Gabon</c:v>
                </c:pt>
                <c:pt idx="24">
                  <c:v>Venezuela</c:v>
                </c:pt>
                <c:pt idx="25">
                  <c:v>U.A.E</c:v>
                </c:pt>
                <c:pt idx="26">
                  <c:v>Algeria</c:v>
                </c:pt>
                <c:pt idx="27">
                  <c:v>Saudi Arabia</c:v>
                </c:pt>
                <c:pt idx="28">
                  <c:v>Chad</c:v>
                </c:pt>
                <c:pt idx="29">
                  <c:v>Equatorial Guinea</c:v>
                </c:pt>
                <c:pt idx="30">
                  <c:v>Sudan</c:v>
                </c:pt>
                <c:pt idx="31">
                  <c:v>Nigeria</c:v>
                </c:pt>
                <c:pt idx="32">
                  <c:v>Qatar</c:v>
                </c:pt>
              </c:strCache>
            </c:strRef>
          </c:cat>
          <c:val>
            <c:numRef>
              <c:f>'Figure 2.16.'!$W$4:$W$36</c:f>
              <c:numCache>
                <c:formatCode>0</c:formatCode>
                <c:ptCount val="33"/>
                <c:pt idx="0">
                  <c:v>100</c:v>
                </c:pt>
                <c:pt idx="1">
                  <c:v>93</c:v>
                </c:pt>
                <c:pt idx="2">
                  <c:v>92</c:v>
                </c:pt>
                <c:pt idx="3">
                  <c:v>90</c:v>
                </c:pt>
                <c:pt idx="4">
                  <c:v>88</c:v>
                </c:pt>
                <c:pt idx="5">
                  <c:v>88</c:v>
                </c:pt>
                <c:pt idx="6">
                  <c:v>74</c:v>
                </c:pt>
                <c:pt idx="7">
                  <c:v>70</c:v>
                </c:pt>
                <c:pt idx="8">
                  <c:v>69</c:v>
                </c:pt>
                <c:pt idx="9">
                  <c:v>67</c:v>
                </c:pt>
                <c:pt idx="10">
                  <c:v>65</c:v>
                </c:pt>
                <c:pt idx="11">
                  <c:v>61</c:v>
                </c:pt>
                <c:pt idx="12">
                  <c:v>61</c:v>
                </c:pt>
                <c:pt idx="13">
                  <c:v>52</c:v>
                </c:pt>
                <c:pt idx="14">
                  <c:v>47</c:v>
                </c:pt>
                <c:pt idx="15">
                  <c:v>45</c:v>
                </c:pt>
                <c:pt idx="16">
                  <c:v>42</c:v>
                </c:pt>
                <c:pt idx="17">
                  <c:v>42</c:v>
                </c:pt>
                <c:pt idx="18">
                  <c:v>40</c:v>
                </c:pt>
                <c:pt idx="19">
                  <c:v>36</c:v>
                </c:pt>
                <c:pt idx="20">
                  <c:v>32</c:v>
                </c:pt>
                <c:pt idx="21">
                  <c:v>32</c:v>
                </c:pt>
                <c:pt idx="22">
                  <c:v>25</c:v>
                </c:pt>
                <c:pt idx="23">
                  <c:v>23</c:v>
                </c:pt>
                <c:pt idx="24">
                  <c:v>22</c:v>
                </c:pt>
                <c:pt idx="25">
                  <c:v>21</c:v>
                </c:pt>
                <c:pt idx="26">
                  <c:v>21</c:v>
                </c:pt>
                <c:pt idx="27">
                  <c:v>18</c:v>
                </c:pt>
                <c:pt idx="28">
                  <c:v>17</c:v>
                </c:pt>
                <c:pt idx="29">
                  <c:v>7</c:v>
                </c:pt>
                <c:pt idx="30">
                  <c:v>7</c:v>
                </c:pt>
                <c:pt idx="31">
                  <c:v>4</c:v>
                </c:pt>
                <c:pt idx="32">
                  <c:v>4</c:v>
                </c:pt>
              </c:numCache>
            </c:numRef>
          </c:val>
          <c:extLst>
            <c:ext xmlns:c16="http://schemas.microsoft.com/office/drawing/2014/chart" uri="{C3380CC4-5D6E-409C-BE32-E72D297353CC}">
              <c16:uniqueId val="{00000000-659E-4DB7-9697-CF453A61E56B}"/>
            </c:ext>
          </c:extLst>
        </c:ser>
        <c:dLbls>
          <c:showLegendKey val="0"/>
          <c:showVal val="0"/>
          <c:showCatName val="0"/>
          <c:showSerName val="0"/>
          <c:showPercent val="0"/>
          <c:showBubbleSize val="0"/>
        </c:dLbls>
        <c:gapWidth val="176"/>
        <c:axId val="1752996767"/>
        <c:axId val="1331467407"/>
      </c:barChart>
      <c:scatterChart>
        <c:scatterStyle val="lineMarker"/>
        <c:varyColors val="0"/>
        <c:ser>
          <c:idx val="2"/>
          <c:order val="2"/>
          <c:tx>
            <c:strRef>
              <c:f>'Figure 2.16.'!$Z$3</c:f>
              <c:strCache>
                <c:ptCount val="1"/>
                <c:pt idx="0">
                  <c:v>Asset value (right scale)</c:v>
                </c:pt>
              </c:strCache>
            </c:strRef>
          </c:tx>
          <c:spPr>
            <a:ln w="25400" cap="rnd">
              <a:noFill/>
              <a:round/>
            </a:ln>
            <a:effectLst/>
          </c:spPr>
          <c:marker>
            <c:symbol val="circle"/>
            <c:size val="6"/>
            <c:spPr>
              <a:solidFill>
                <a:srgbClr val="C00000"/>
              </a:solidFill>
              <a:ln w="9525">
                <a:noFill/>
              </a:ln>
              <a:effectLst/>
            </c:spPr>
          </c:marker>
          <c:xVal>
            <c:strRef>
              <c:f>'Figure 2.16.'!$U$4:$U$36</c:f>
              <c:strCache>
                <c:ptCount val="33"/>
                <c:pt idx="0">
                  <c:v>Colombia</c:v>
                </c:pt>
                <c:pt idx="1">
                  <c:v>Ghana</c:v>
                </c:pt>
                <c:pt idx="2">
                  <c:v>Chile</c:v>
                </c:pt>
                <c:pt idx="3">
                  <c:v>Norway</c:v>
                </c:pt>
                <c:pt idx="4">
                  <c:v>Timor-Leste</c:v>
                </c:pt>
                <c:pt idx="5">
                  <c:v>Canada</c:v>
                </c:pt>
                <c:pt idx="6">
                  <c:v>Trinidad &amp; Tobago</c:v>
                </c:pt>
                <c:pt idx="7">
                  <c:v>Iran</c:v>
                </c:pt>
                <c:pt idx="8">
                  <c:v>Peru</c:v>
                </c:pt>
                <c:pt idx="9">
                  <c:v>Kazakhstan</c:v>
                </c:pt>
                <c:pt idx="10">
                  <c:v>Botswana</c:v>
                </c:pt>
                <c:pt idx="11">
                  <c:v>Australia</c:v>
                </c:pt>
                <c:pt idx="12">
                  <c:v>Kuwait</c:v>
                </c:pt>
                <c:pt idx="13">
                  <c:v>Azerbaijan</c:v>
                </c:pt>
                <c:pt idx="14">
                  <c:v>Oman</c:v>
                </c:pt>
                <c:pt idx="15">
                  <c:v>Mexico</c:v>
                </c:pt>
                <c:pt idx="16">
                  <c:v>Malaysia</c:v>
                </c:pt>
                <c:pt idx="17">
                  <c:v>Mongolia</c:v>
                </c:pt>
                <c:pt idx="18">
                  <c:v>Russia</c:v>
                </c:pt>
                <c:pt idx="19">
                  <c:v>Uganda</c:v>
                </c:pt>
                <c:pt idx="20">
                  <c:v>Libya</c:v>
                </c:pt>
                <c:pt idx="21">
                  <c:v>Bahrain</c:v>
                </c:pt>
                <c:pt idx="22">
                  <c:v>Angola</c:v>
                </c:pt>
                <c:pt idx="23">
                  <c:v>Gabon</c:v>
                </c:pt>
                <c:pt idx="24">
                  <c:v>Venezuela</c:v>
                </c:pt>
                <c:pt idx="25">
                  <c:v>U.A.E</c:v>
                </c:pt>
                <c:pt idx="26">
                  <c:v>Algeria</c:v>
                </c:pt>
                <c:pt idx="27">
                  <c:v>Saudi Arabia</c:v>
                </c:pt>
                <c:pt idx="28">
                  <c:v>Chad</c:v>
                </c:pt>
                <c:pt idx="29">
                  <c:v>Equatorial Guinea</c:v>
                </c:pt>
                <c:pt idx="30">
                  <c:v>Sudan</c:v>
                </c:pt>
                <c:pt idx="31">
                  <c:v>Nigeria</c:v>
                </c:pt>
                <c:pt idx="32">
                  <c:v>Qatar</c:v>
                </c:pt>
              </c:strCache>
            </c:strRef>
          </c:xVal>
          <c:yVal>
            <c:numRef>
              <c:f>'Figure 2.16.'!$Z$4:$Z$36</c:f>
              <c:numCache>
                <c:formatCode>0.00</c:formatCode>
                <c:ptCount val="33"/>
                <c:pt idx="0">
                  <c:v>1.1458856295514293</c:v>
                </c:pt>
                <c:pt idx="1">
                  <c:v>0.4861223547371768</c:v>
                </c:pt>
                <c:pt idx="2">
                  <c:v>5.5881698443617474</c:v>
                </c:pt>
                <c:pt idx="3">
                  <c:v>249.61709308767101</c:v>
                </c:pt>
                <c:pt idx="4">
                  <c:v>249.61709308767101</c:v>
                </c:pt>
                <c:pt idx="5">
                  <c:v>1.1722686108025893</c:v>
                </c:pt>
                <c:pt idx="6">
                  <c:v>25.952556439763399</c:v>
                </c:pt>
                <c:pt idx="7">
                  <c:v>13.180282968063409</c:v>
                </c:pt>
                <c:pt idx="8">
                  <c:v>4.0601538298436761</c:v>
                </c:pt>
                <c:pt idx="9">
                  <c:v>4.5160092950672914E-2</c:v>
                </c:pt>
                <c:pt idx="10">
                  <c:v>38.568605362212431</c:v>
                </c:pt>
                <c:pt idx="11">
                  <c:v>2.3663466871947522E-2</c:v>
                </c:pt>
                <c:pt idx="12">
                  <c:v>249.61709308767101</c:v>
                </c:pt>
                <c:pt idx="13">
                  <c:v>88.865840089016046</c:v>
                </c:pt>
                <c:pt idx="14">
                  <c:v>51.560866907255118</c:v>
                </c:pt>
                <c:pt idx="15">
                  <c:v>0.54748875766135874</c:v>
                </c:pt>
                <c:pt idx="16">
                  <c:v>1.0173441152694442</c:v>
                </c:pt>
                <c:pt idx="17">
                  <c:v>2.240256691515714</c:v>
                </c:pt>
                <c:pt idx="18">
                  <c:v>5.7265063104140186</c:v>
                </c:pt>
                <c:pt idx="19">
                  <c:v>0.29376745287211364</c:v>
                </c:pt>
                <c:pt idx="20">
                  <c:v>249.61709308767101</c:v>
                </c:pt>
                <c:pt idx="21">
                  <c:v>1.2411381170515376</c:v>
                </c:pt>
                <c:pt idx="22">
                  <c:v>4.774348350894301</c:v>
                </c:pt>
                <c:pt idx="23">
                  <c:v>7.1325884775159771</c:v>
                </c:pt>
                <c:pt idx="24">
                  <c:v>31.86991147894561</c:v>
                </c:pt>
                <c:pt idx="25">
                  <c:v>165.18918967474846</c:v>
                </c:pt>
                <c:pt idx="26">
                  <c:v>4.7274139072910799</c:v>
                </c:pt>
                <c:pt idx="27">
                  <c:v>79.697885149560506</c:v>
                </c:pt>
                <c:pt idx="28">
                  <c:v>0</c:v>
                </c:pt>
                <c:pt idx="29">
                  <c:v>0.71089934385278519</c:v>
                </c:pt>
                <c:pt idx="30">
                  <c:v>0</c:v>
                </c:pt>
                <c:pt idx="31">
                  <c:v>0.59194604783053051</c:v>
                </c:pt>
                <c:pt idx="32">
                  <c:v>223.02459691655878</c:v>
                </c:pt>
              </c:numCache>
            </c:numRef>
          </c:yVal>
          <c:smooth val="0"/>
          <c:extLst>
            <c:ext xmlns:c16="http://schemas.microsoft.com/office/drawing/2014/chart" uri="{C3380CC4-5D6E-409C-BE32-E72D297353CC}">
              <c16:uniqueId val="{00000001-659E-4DB7-9697-CF453A61E56B}"/>
            </c:ext>
          </c:extLst>
        </c:ser>
        <c:dLbls>
          <c:showLegendKey val="0"/>
          <c:showVal val="0"/>
          <c:showCatName val="0"/>
          <c:showSerName val="0"/>
          <c:showPercent val="0"/>
          <c:showBubbleSize val="0"/>
        </c:dLbls>
        <c:axId val="1601351167"/>
        <c:axId val="1601349439"/>
        <c:extLst>
          <c:ext xmlns:c15="http://schemas.microsoft.com/office/drawing/2012/chart" uri="{02D57815-91ED-43cb-92C2-25804820EDAC}">
            <c15:filteredScatterSeries>
              <c15:ser>
                <c:idx val="0"/>
                <c:order val="0"/>
                <c:tx>
                  <c:strRef>
                    <c:extLst>
                      <c:ext uri="{02D57815-91ED-43cb-92C2-25804820EDAC}">
                        <c15:formulaRef>
                          <c15:sqref>'Figure 2.16.'!$V$3</c15:sqref>
                        </c15:formulaRef>
                      </c:ext>
                    </c:extLst>
                    <c:strCache>
                      <c:ptCount val="1"/>
                      <c:pt idx="0">
                        <c:v>Asset value (USD millions)</c:v>
                      </c:pt>
                    </c:strCache>
                  </c:strRef>
                </c:tx>
                <c:spPr>
                  <a:ln w="25400" cap="rnd">
                    <a:noFill/>
                    <a:round/>
                  </a:ln>
                  <a:effectLst/>
                </c:spPr>
                <c:marker>
                  <c:symbol val="circle"/>
                  <c:size val="5"/>
                  <c:spPr>
                    <a:solidFill>
                      <a:srgbClr val="C00000"/>
                    </a:solidFill>
                    <a:ln w="9525">
                      <a:noFill/>
                    </a:ln>
                    <a:effectLst/>
                  </c:spPr>
                </c:marker>
                <c:xVal>
                  <c:strRef>
                    <c:extLst>
                      <c:ext uri="{02D57815-91ED-43cb-92C2-25804820EDAC}">
                        <c15:formulaRef>
                          <c15:sqref>'Figure 2.16.'!$U$4:$U$36</c15:sqref>
                        </c15:formulaRef>
                      </c:ext>
                    </c:extLst>
                    <c:strCache>
                      <c:ptCount val="33"/>
                      <c:pt idx="0">
                        <c:v>Colombia</c:v>
                      </c:pt>
                      <c:pt idx="1">
                        <c:v>Ghana</c:v>
                      </c:pt>
                      <c:pt idx="2">
                        <c:v>Chile</c:v>
                      </c:pt>
                      <c:pt idx="3">
                        <c:v>Norway</c:v>
                      </c:pt>
                      <c:pt idx="4">
                        <c:v>Timor-Leste</c:v>
                      </c:pt>
                      <c:pt idx="5">
                        <c:v>Canada</c:v>
                      </c:pt>
                      <c:pt idx="6">
                        <c:v>Trinidad &amp; Tobago</c:v>
                      </c:pt>
                      <c:pt idx="7">
                        <c:v>Iran</c:v>
                      </c:pt>
                      <c:pt idx="8">
                        <c:v>Peru</c:v>
                      </c:pt>
                      <c:pt idx="9">
                        <c:v>Kazakhstan</c:v>
                      </c:pt>
                      <c:pt idx="10">
                        <c:v>Botswana</c:v>
                      </c:pt>
                      <c:pt idx="11">
                        <c:v>Australia</c:v>
                      </c:pt>
                      <c:pt idx="12">
                        <c:v>Kuwait</c:v>
                      </c:pt>
                      <c:pt idx="13">
                        <c:v>Azerbaijan</c:v>
                      </c:pt>
                      <c:pt idx="14">
                        <c:v>Oman</c:v>
                      </c:pt>
                      <c:pt idx="15">
                        <c:v>Mexico</c:v>
                      </c:pt>
                      <c:pt idx="16">
                        <c:v>Malaysia</c:v>
                      </c:pt>
                      <c:pt idx="17">
                        <c:v>Mongolia</c:v>
                      </c:pt>
                      <c:pt idx="18">
                        <c:v>Russia</c:v>
                      </c:pt>
                      <c:pt idx="19">
                        <c:v>Uganda</c:v>
                      </c:pt>
                      <c:pt idx="20">
                        <c:v>Libya</c:v>
                      </c:pt>
                      <c:pt idx="21">
                        <c:v>Bahrain</c:v>
                      </c:pt>
                      <c:pt idx="22">
                        <c:v>Angola</c:v>
                      </c:pt>
                      <c:pt idx="23">
                        <c:v>Gabon</c:v>
                      </c:pt>
                      <c:pt idx="24">
                        <c:v>Venezuela</c:v>
                      </c:pt>
                      <c:pt idx="25">
                        <c:v>U.A.E</c:v>
                      </c:pt>
                      <c:pt idx="26">
                        <c:v>Algeria</c:v>
                      </c:pt>
                      <c:pt idx="27">
                        <c:v>Saudi Arabia</c:v>
                      </c:pt>
                      <c:pt idx="28">
                        <c:v>Chad</c:v>
                      </c:pt>
                      <c:pt idx="29">
                        <c:v>Equatorial Guinea</c:v>
                      </c:pt>
                      <c:pt idx="30">
                        <c:v>Sudan</c:v>
                      </c:pt>
                      <c:pt idx="31">
                        <c:v>Nigeria</c:v>
                      </c:pt>
                      <c:pt idx="32">
                        <c:v>Qatar</c:v>
                      </c:pt>
                    </c:strCache>
                  </c:strRef>
                </c:xVal>
                <c:yVal>
                  <c:numRef>
                    <c:extLst>
                      <c:ext uri="{02D57815-91ED-43cb-92C2-25804820EDAC}">
                        <c15:formulaRef>
                          <c15:sqref>'Figure 2.16.'!$V$4:$V$36</c15:sqref>
                        </c15:formulaRef>
                      </c:ext>
                    </c:extLst>
                    <c:numCache>
                      <c:formatCode>0</c:formatCode>
                      <c:ptCount val="33"/>
                      <c:pt idx="0">
                        <c:v>3240</c:v>
                      </c:pt>
                      <c:pt idx="1">
                        <c:v>208</c:v>
                      </c:pt>
                      <c:pt idx="2">
                        <c:v>13966</c:v>
                      </c:pt>
                      <c:pt idx="3">
                        <c:v>926940</c:v>
                      </c:pt>
                      <c:pt idx="4">
                        <c:v>16238</c:v>
                      </c:pt>
                      <c:pt idx="5">
                        <c:v>17900</c:v>
                      </c:pt>
                      <c:pt idx="6">
                        <c:v>5880</c:v>
                      </c:pt>
                      <c:pt idx="7">
                        <c:v>53307</c:v>
                      </c:pt>
                      <c:pt idx="8">
                        <c:v>7904</c:v>
                      </c:pt>
                      <c:pt idx="9">
                        <c:v>62</c:v>
                      </c:pt>
                      <c:pt idx="10">
                        <c:v>6040</c:v>
                      </c:pt>
                      <c:pt idx="11">
                        <c:v>300</c:v>
                      </c:pt>
                      <c:pt idx="12">
                        <c:v>524000</c:v>
                      </c:pt>
                      <c:pt idx="13">
                        <c:v>33600</c:v>
                      </c:pt>
                      <c:pt idx="14">
                        <c:v>34000</c:v>
                      </c:pt>
                      <c:pt idx="15">
                        <c:v>5901</c:v>
                      </c:pt>
                      <c:pt idx="16">
                        <c:v>3019</c:v>
                      </c:pt>
                      <c:pt idx="17">
                        <c:v>250</c:v>
                      </c:pt>
                      <c:pt idx="18">
                        <c:v>73570</c:v>
                      </c:pt>
                      <c:pt idx="19">
                        <c:v>72</c:v>
                      </c:pt>
                      <c:pt idx="20">
                        <c:v>67000</c:v>
                      </c:pt>
                      <c:pt idx="21">
                        <c:v>400</c:v>
                      </c:pt>
                      <c:pt idx="22">
                        <c:v>4828</c:v>
                      </c:pt>
                      <c:pt idx="23">
                        <c:v>1000</c:v>
                      </c:pt>
                      <c:pt idx="24">
                        <c:v>75250</c:v>
                      </c:pt>
                      <c:pt idx="25">
                        <c:v>589800</c:v>
                      </c:pt>
                      <c:pt idx="26">
                        <c:v>7570</c:v>
                      </c:pt>
                      <c:pt idx="27">
                        <c:v>514000</c:v>
                      </c:pt>
                      <c:pt idx="29">
                        <c:v>80</c:v>
                      </c:pt>
                      <c:pt idx="31">
                        <c:v>2400</c:v>
                      </c:pt>
                      <c:pt idx="32">
                        <c:v>338400</c:v>
                      </c:pt>
                    </c:numCache>
                  </c:numRef>
                </c:yVal>
                <c:smooth val="0"/>
                <c:extLst>
                  <c:ext xmlns:c16="http://schemas.microsoft.com/office/drawing/2014/chart" uri="{C3380CC4-5D6E-409C-BE32-E72D297353CC}">
                    <c16:uniqueId val="{00000002-659E-4DB7-9697-CF453A61E56B}"/>
                  </c:ext>
                </c:extLst>
              </c15:ser>
            </c15:filteredScatterSeries>
          </c:ext>
        </c:extLst>
      </c:scatterChart>
      <c:catAx>
        <c:axId val="1752996767"/>
        <c:scaling>
          <c:orientation val="minMax"/>
        </c:scaling>
        <c:delete val="0"/>
        <c:axPos val="b"/>
        <c:numFmt formatCode="General" sourceLinked="1"/>
        <c:majorTickMark val="in"/>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endParaRPr lang="en-US"/>
          </a:p>
        </c:txPr>
        <c:crossAx val="1331467407"/>
        <c:crosses val="autoZero"/>
        <c:auto val="1"/>
        <c:lblAlgn val="ctr"/>
        <c:lblOffset val="100"/>
        <c:noMultiLvlLbl val="0"/>
      </c:catAx>
      <c:valAx>
        <c:axId val="1331467407"/>
        <c:scaling>
          <c:orientation val="minMax"/>
          <c:max val="100"/>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r>
                  <a:rPr lang="en-US"/>
                  <a:t>Score</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endParaRPr lang="en-US"/>
            </a:p>
          </c:txPr>
        </c:title>
        <c:numFmt formatCode="0" sourceLinked="1"/>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endParaRPr lang="en-US"/>
          </a:p>
        </c:txPr>
        <c:crossAx val="1752996767"/>
        <c:crosses val="autoZero"/>
        <c:crossBetween val="between"/>
      </c:valAx>
      <c:valAx>
        <c:axId val="1601349439"/>
        <c:scaling>
          <c:orientation val="minMax"/>
          <c:max val="250"/>
        </c:scaling>
        <c:delete val="0"/>
        <c:axPos val="r"/>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r>
                  <a:rPr lang="en-US"/>
                  <a:t>Percent of GDP</a:t>
                </a:r>
              </a:p>
            </c:rich>
          </c:tx>
          <c:layout>
            <c:manualLayout>
              <c:xMode val="edge"/>
              <c:yMode val="edge"/>
              <c:x val="0.95888125964344673"/>
              <c:y val="0.24737215172944149"/>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endParaRPr lang="en-US"/>
            </a:p>
          </c:txPr>
        </c:title>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endParaRPr lang="en-US"/>
          </a:p>
        </c:txPr>
        <c:crossAx val="1601351167"/>
        <c:crosses val="max"/>
        <c:crossBetween val="midCat"/>
      </c:valAx>
      <c:valAx>
        <c:axId val="1601351167"/>
        <c:scaling>
          <c:orientation val="minMax"/>
        </c:scaling>
        <c:delete val="1"/>
        <c:axPos val="t"/>
        <c:majorTickMark val="out"/>
        <c:minorTickMark val="none"/>
        <c:tickLblPos val="nextTo"/>
        <c:crossAx val="1601349439"/>
        <c:crosses val="max"/>
        <c:crossBetween val="midCat"/>
      </c:valAx>
      <c:spPr>
        <a:noFill/>
        <a:ln>
          <a:solidFill>
            <a:schemeClr val="bg1">
              <a:lumMod val="65000"/>
            </a:schemeClr>
          </a:solidFill>
        </a:ln>
        <a:effectLst/>
      </c:spPr>
    </c:plotArea>
    <c:legend>
      <c:legendPos val="b"/>
      <c:layout>
        <c:manualLayout>
          <c:xMode val="edge"/>
          <c:yMode val="edge"/>
          <c:x val="0.64989343830124802"/>
          <c:y val="7.4965645217914628E-2"/>
          <c:w val="0.26072409995535389"/>
          <c:h val="0.1097477305782637"/>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a:cs typeface="Helvetica" panose="020B0604020202020204" pitchFamily="34" charset="0"/>
        </a:defRPr>
      </a:pPr>
      <a:endParaRPr lang="en-US"/>
    </a:p>
  </c:txPr>
  <c:printSettings>
    <c:headerFooter/>
    <c:pageMargins b="0.75" l="0.7" r="0.7" t="0.75" header="0.3" footer="0.3"/>
    <c:pageSetup/>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577218056682911E-2"/>
          <c:y val="3.3033025222145324E-2"/>
          <c:w val="0.92590996444249185"/>
          <c:h val="0.67062834394354731"/>
        </c:manualLayout>
      </c:layout>
      <c:barChart>
        <c:barDir val="col"/>
        <c:grouping val="clustered"/>
        <c:varyColors val="0"/>
        <c:ser>
          <c:idx val="0"/>
          <c:order val="0"/>
          <c:tx>
            <c:strRef>
              <c:f>'Figure 2.17.'!$L$3</c:f>
              <c:strCache>
                <c:ptCount val="1"/>
                <c:pt idx="0">
                  <c:v>The SAI determines its own budget, or the budget of the SAI is determined by the legislature or judiciary (or some independent body), and the funding level is broadly consistent with the resources the SAI needs to fulfill its mandate</c:v>
                </c:pt>
              </c:strCache>
            </c:strRef>
          </c:tx>
          <c:spPr>
            <a:solidFill>
              <a:srgbClr val="002060"/>
            </a:solidFill>
            <a:ln>
              <a:noFill/>
            </a:ln>
            <a:effectLst/>
          </c:spPr>
          <c:invertIfNegative val="0"/>
          <c:cat>
            <c:strRef>
              <c:f>'Figure 2.17.'!$M$2:$O$2</c:f>
              <c:strCache>
                <c:ptCount val="3"/>
                <c:pt idx="0">
                  <c:v>Advanced economies</c:v>
                </c:pt>
                <c:pt idx="1">
                  <c:v>Emerging market economies</c:v>
                </c:pt>
                <c:pt idx="2">
                  <c:v>Low-income developing countries</c:v>
                </c:pt>
              </c:strCache>
            </c:strRef>
          </c:cat>
          <c:val>
            <c:numRef>
              <c:f>'Figure 2.17.'!$M$3:$O$3</c:f>
              <c:numCache>
                <c:formatCode>General</c:formatCode>
                <c:ptCount val="3"/>
                <c:pt idx="0">
                  <c:v>88.235294117647058</c:v>
                </c:pt>
                <c:pt idx="1">
                  <c:v>51.785714285714292</c:v>
                </c:pt>
                <c:pt idx="2">
                  <c:v>28.571428571428569</c:v>
                </c:pt>
              </c:numCache>
            </c:numRef>
          </c:val>
          <c:extLst>
            <c:ext xmlns:c16="http://schemas.microsoft.com/office/drawing/2014/chart" uri="{C3380CC4-5D6E-409C-BE32-E72D297353CC}">
              <c16:uniqueId val="{00000000-79D9-4021-9A80-70460B1ACF09}"/>
            </c:ext>
          </c:extLst>
        </c:ser>
        <c:ser>
          <c:idx val="1"/>
          <c:order val="1"/>
          <c:tx>
            <c:strRef>
              <c:f>'Figure 2.17.'!$L$4</c:f>
              <c:strCache>
                <c:ptCount val="1"/>
                <c:pt idx="0">
                  <c:v>The budget of the SAI is determined by the executive, and the funding level is broadly consistent with the resources the SAI needs to fulfill its mandate</c:v>
                </c:pt>
              </c:strCache>
            </c:strRef>
          </c:tx>
          <c:spPr>
            <a:solidFill>
              <a:srgbClr val="C00000"/>
            </a:solidFill>
            <a:ln>
              <a:noFill/>
            </a:ln>
            <a:effectLst/>
          </c:spPr>
          <c:invertIfNegative val="0"/>
          <c:cat>
            <c:strRef>
              <c:f>'Figure 2.17.'!$M$2:$O$2</c:f>
              <c:strCache>
                <c:ptCount val="3"/>
                <c:pt idx="0">
                  <c:v>Advanced economies</c:v>
                </c:pt>
                <c:pt idx="1">
                  <c:v>Emerging market economies</c:v>
                </c:pt>
                <c:pt idx="2">
                  <c:v>Low-income developing countries</c:v>
                </c:pt>
              </c:strCache>
            </c:strRef>
          </c:cat>
          <c:val>
            <c:numRef>
              <c:f>'Figure 2.17.'!$M$4:$O$4</c:f>
              <c:numCache>
                <c:formatCode>General</c:formatCode>
                <c:ptCount val="3"/>
                <c:pt idx="0">
                  <c:v>0</c:v>
                </c:pt>
                <c:pt idx="1">
                  <c:v>17.857142857142858</c:v>
                </c:pt>
                <c:pt idx="2">
                  <c:v>14.285714285714285</c:v>
                </c:pt>
              </c:numCache>
            </c:numRef>
          </c:val>
          <c:extLst>
            <c:ext xmlns:c16="http://schemas.microsoft.com/office/drawing/2014/chart" uri="{C3380CC4-5D6E-409C-BE32-E72D297353CC}">
              <c16:uniqueId val="{00000001-79D9-4021-9A80-70460B1ACF09}"/>
            </c:ext>
          </c:extLst>
        </c:ser>
        <c:ser>
          <c:idx val="2"/>
          <c:order val="2"/>
          <c:tx>
            <c:strRef>
              <c:f>'Figure 2.17.'!$L$5</c:f>
              <c:strCache>
                <c:ptCount val="1"/>
                <c:pt idx="0">
                  <c:v>The budget of the SAI is determined by the legislature or judiciary (or some independent body), but the funding level is not consistent with the resources the SAI needs to fulfill its mandate</c:v>
                </c:pt>
              </c:strCache>
            </c:strRef>
          </c:tx>
          <c:spPr>
            <a:solidFill>
              <a:schemeClr val="bg1">
                <a:lumMod val="65000"/>
              </a:schemeClr>
            </a:solidFill>
            <a:ln>
              <a:noFill/>
            </a:ln>
            <a:effectLst/>
          </c:spPr>
          <c:invertIfNegative val="0"/>
          <c:cat>
            <c:strRef>
              <c:f>'Figure 2.17.'!$M$2:$O$2</c:f>
              <c:strCache>
                <c:ptCount val="3"/>
                <c:pt idx="0">
                  <c:v>Advanced economies</c:v>
                </c:pt>
                <c:pt idx="1">
                  <c:v>Emerging market economies</c:v>
                </c:pt>
                <c:pt idx="2">
                  <c:v>Low-income developing countries</c:v>
                </c:pt>
              </c:strCache>
            </c:strRef>
          </c:cat>
          <c:val>
            <c:numRef>
              <c:f>'Figure 2.17.'!$M$5:$O$5</c:f>
              <c:numCache>
                <c:formatCode>General</c:formatCode>
                <c:ptCount val="3"/>
                <c:pt idx="0">
                  <c:v>11.76470588235294</c:v>
                </c:pt>
                <c:pt idx="1">
                  <c:v>16.071428571428573</c:v>
                </c:pt>
                <c:pt idx="2">
                  <c:v>19.047619047619047</c:v>
                </c:pt>
              </c:numCache>
            </c:numRef>
          </c:val>
          <c:extLst>
            <c:ext xmlns:c16="http://schemas.microsoft.com/office/drawing/2014/chart" uri="{C3380CC4-5D6E-409C-BE32-E72D297353CC}">
              <c16:uniqueId val="{00000002-79D9-4021-9A80-70460B1ACF09}"/>
            </c:ext>
          </c:extLst>
        </c:ser>
        <c:ser>
          <c:idx val="3"/>
          <c:order val="3"/>
          <c:tx>
            <c:strRef>
              <c:f>'Figure 2.17.'!$L$6</c:f>
              <c:strCache>
                <c:ptCount val="1"/>
                <c:pt idx="0">
                  <c:v>The budget of the SAI is determined by the executive, and the funding level is not consistent with the resources the SAI needs to fulfill its mandate</c:v>
                </c:pt>
              </c:strCache>
            </c:strRef>
          </c:tx>
          <c:spPr>
            <a:solidFill>
              <a:srgbClr val="FFC000"/>
            </a:solidFill>
            <a:ln>
              <a:noFill/>
            </a:ln>
            <a:effectLst/>
          </c:spPr>
          <c:invertIfNegative val="0"/>
          <c:cat>
            <c:strRef>
              <c:f>'Figure 2.17.'!$M$2:$O$2</c:f>
              <c:strCache>
                <c:ptCount val="3"/>
                <c:pt idx="0">
                  <c:v>Advanced economies</c:v>
                </c:pt>
                <c:pt idx="1">
                  <c:v>Emerging market economies</c:v>
                </c:pt>
                <c:pt idx="2">
                  <c:v>Low-income developing countries</c:v>
                </c:pt>
              </c:strCache>
            </c:strRef>
          </c:cat>
          <c:val>
            <c:numRef>
              <c:f>'Figure 2.17.'!$M$6:$O$6</c:f>
              <c:numCache>
                <c:formatCode>General</c:formatCode>
                <c:ptCount val="3"/>
                <c:pt idx="0">
                  <c:v>0</c:v>
                </c:pt>
                <c:pt idx="1">
                  <c:v>14.285714285714285</c:v>
                </c:pt>
                <c:pt idx="2">
                  <c:v>38.095238095238095</c:v>
                </c:pt>
              </c:numCache>
            </c:numRef>
          </c:val>
          <c:extLst>
            <c:ext xmlns:c16="http://schemas.microsoft.com/office/drawing/2014/chart" uri="{C3380CC4-5D6E-409C-BE32-E72D297353CC}">
              <c16:uniqueId val="{00000003-79D9-4021-9A80-70460B1ACF09}"/>
            </c:ext>
          </c:extLst>
        </c:ser>
        <c:dLbls>
          <c:showLegendKey val="0"/>
          <c:showVal val="0"/>
          <c:showCatName val="0"/>
          <c:showSerName val="0"/>
          <c:showPercent val="0"/>
          <c:showBubbleSize val="0"/>
        </c:dLbls>
        <c:gapWidth val="219"/>
        <c:overlap val="-27"/>
        <c:axId val="1681194144"/>
        <c:axId val="1053639264"/>
      </c:barChart>
      <c:catAx>
        <c:axId val="1681194144"/>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053639264"/>
        <c:crosses val="autoZero"/>
        <c:auto val="1"/>
        <c:lblAlgn val="ctr"/>
        <c:lblOffset val="100"/>
        <c:noMultiLvlLbl val="0"/>
      </c:catAx>
      <c:valAx>
        <c:axId val="1053639264"/>
        <c:scaling>
          <c:orientation val="minMax"/>
        </c:scaling>
        <c:delete val="0"/>
        <c:axPos val="l"/>
        <c:title>
          <c:tx>
            <c:rich>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r>
                  <a:rPr lang="en-US"/>
                  <a:t>Percent</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crossAx val="1681194144"/>
        <c:crosses val="autoZero"/>
        <c:crossBetween val="between"/>
      </c:valAx>
      <c:spPr>
        <a:noFill/>
        <a:ln>
          <a:solidFill>
            <a:schemeClr val="bg1">
              <a:lumMod val="65000"/>
            </a:schemeClr>
          </a:solidFill>
        </a:ln>
        <a:effectLst/>
      </c:spPr>
    </c:plotArea>
    <c:legend>
      <c:legendPos val="b"/>
      <c:layout>
        <c:manualLayout>
          <c:xMode val="edge"/>
          <c:yMode val="edge"/>
          <c:x val="5.5955672207640708E-2"/>
          <c:y val="0.76991658510875005"/>
          <c:w val="0.88808865558471861"/>
          <c:h val="0.21139197195810647"/>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Cn" panose="020B050603050203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ysClr val="windowText" lastClr="000000"/>
          </a:solidFill>
          <a:latin typeface="HelveticaNeueLT Std Cn" panose="020B0506030502030204" pitchFamily="34" charset="0"/>
          <a:cs typeface="Helvetica" panose="020B0604020202020204" pitchFamily="34" charset="0"/>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'Figure 2.18.'!$L$3:$L$4</c:f>
              <c:strCache>
                <c:ptCount val="2"/>
                <c:pt idx="1">
                  <c:v>Purpose of bribes</c:v>
                </c:pt>
              </c:strCache>
            </c:strRef>
          </c:tx>
          <c:spPr>
            <a:ln>
              <a:noFill/>
            </a:ln>
          </c:spPr>
          <c:dPt>
            <c:idx val="0"/>
            <c:bubble3D val="0"/>
            <c:spPr>
              <a:solidFill>
                <a:srgbClr val="C00000"/>
              </a:solidFill>
              <a:ln>
                <a:noFill/>
              </a:ln>
              <a:effectLst/>
            </c:spPr>
            <c:extLst>
              <c:ext xmlns:c16="http://schemas.microsoft.com/office/drawing/2014/chart" uri="{C3380CC4-5D6E-409C-BE32-E72D297353CC}">
                <c16:uniqueId val="{00000001-0D6C-41D6-9611-E17F9A89A48F}"/>
              </c:ext>
            </c:extLst>
          </c:dPt>
          <c:dPt>
            <c:idx val="1"/>
            <c:bubble3D val="0"/>
            <c:spPr>
              <a:solidFill>
                <a:srgbClr val="FFC000"/>
              </a:solidFill>
              <a:ln>
                <a:noFill/>
              </a:ln>
              <a:effectLst/>
            </c:spPr>
            <c:extLst>
              <c:ext xmlns:c16="http://schemas.microsoft.com/office/drawing/2014/chart" uri="{C3380CC4-5D6E-409C-BE32-E72D297353CC}">
                <c16:uniqueId val="{00000003-0D6C-41D6-9611-E17F9A89A48F}"/>
              </c:ext>
            </c:extLst>
          </c:dPt>
          <c:dPt>
            <c:idx val="2"/>
            <c:bubble3D val="0"/>
            <c:spPr>
              <a:solidFill>
                <a:schemeClr val="accent6">
                  <a:lumMod val="20000"/>
                  <a:lumOff val="80000"/>
                </a:schemeClr>
              </a:solidFill>
              <a:ln>
                <a:noFill/>
              </a:ln>
              <a:effectLst/>
            </c:spPr>
            <c:extLst>
              <c:ext xmlns:c16="http://schemas.microsoft.com/office/drawing/2014/chart" uri="{C3380CC4-5D6E-409C-BE32-E72D297353CC}">
                <c16:uniqueId val="{00000005-0D6C-41D6-9611-E17F9A89A48F}"/>
              </c:ext>
            </c:extLst>
          </c:dPt>
          <c:dPt>
            <c:idx val="3"/>
            <c:bubble3D val="0"/>
            <c:spPr>
              <a:solidFill>
                <a:schemeClr val="accent1">
                  <a:lumMod val="75000"/>
                </a:schemeClr>
              </a:solidFill>
              <a:ln>
                <a:noFill/>
              </a:ln>
              <a:effectLst/>
            </c:spPr>
            <c:extLst>
              <c:ext xmlns:c16="http://schemas.microsoft.com/office/drawing/2014/chart" uri="{C3380CC4-5D6E-409C-BE32-E72D297353CC}">
                <c16:uniqueId val="{00000007-0D6C-41D6-9611-E17F9A89A48F}"/>
              </c:ext>
            </c:extLst>
          </c:dPt>
          <c:dPt>
            <c:idx val="4"/>
            <c:bubble3D val="0"/>
            <c:spPr>
              <a:solidFill>
                <a:schemeClr val="tx2">
                  <a:lumMod val="60000"/>
                  <a:lumOff val="40000"/>
                </a:schemeClr>
              </a:solidFill>
              <a:ln>
                <a:noFill/>
              </a:ln>
              <a:effectLst/>
            </c:spPr>
            <c:extLst>
              <c:ext xmlns:c16="http://schemas.microsoft.com/office/drawing/2014/chart" uri="{C3380CC4-5D6E-409C-BE32-E72D297353CC}">
                <c16:uniqueId val="{00000009-0D6C-41D6-9611-E17F9A89A48F}"/>
              </c:ext>
            </c:extLst>
          </c:dPt>
          <c:dPt>
            <c:idx val="5"/>
            <c:bubble3D val="0"/>
            <c:spPr>
              <a:solidFill>
                <a:schemeClr val="bg1">
                  <a:lumMod val="75000"/>
                </a:schemeClr>
              </a:solidFill>
              <a:ln>
                <a:noFill/>
              </a:ln>
              <a:effectLst/>
            </c:spPr>
            <c:extLst>
              <c:ext xmlns:c16="http://schemas.microsoft.com/office/drawing/2014/chart" uri="{C3380CC4-5D6E-409C-BE32-E72D297353CC}">
                <c16:uniqueId val="{0000000B-0D6C-41D6-9611-E17F9A89A48F}"/>
              </c:ext>
            </c:extLst>
          </c:dPt>
          <c:dLbls>
            <c:dLbl>
              <c:idx val="0"/>
              <c:tx>
                <c:rich>
                  <a:bodyPr/>
                  <a:lstStyle/>
                  <a:p>
                    <a:fld id="{34A65905-7032-4F57-B072-CF906765FFAA}" type="CATEGORYNAME">
                      <a:rPr lang="en-US"/>
                      <a:pPr/>
                      <a:t>[CATEGORY NAME]</a:t>
                    </a:fld>
                    <a:r>
                      <a:rPr lang="en-US" baseline="0"/>
                      <a:t>, 57</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D6C-41D6-9611-E17F9A89A48F}"/>
                </c:ext>
              </c:extLst>
            </c:dLbl>
            <c:dLbl>
              <c:idx val="1"/>
              <c:tx>
                <c:rich>
                  <a:bodyPr/>
                  <a:lstStyle/>
                  <a:p>
                    <a:fld id="{51F40B3D-4DC5-4345-976C-7126C049551D}" type="CATEGORYNAME">
                      <a:rPr lang="en-US"/>
                      <a:pPr/>
                      <a:t>[CATEGORY NAME]</a:t>
                    </a:fld>
                    <a:r>
                      <a:rPr lang="en-US" baseline="0"/>
                      <a:t>, 12</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D6C-41D6-9611-E17F9A89A48F}"/>
                </c:ext>
              </c:extLst>
            </c:dLbl>
            <c:dLbl>
              <c:idx val="2"/>
              <c:tx>
                <c:rich>
                  <a:bodyPr/>
                  <a:lstStyle/>
                  <a:p>
                    <a:fld id="{95D68DAA-F3D9-4D43-B20D-B4ADCEF33D23}" type="CATEGORYNAME">
                      <a:rPr lang="en-US"/>
                      <a:pPr/>
                      <a:t>[CATEGORY NAME]</a:t>
                    </a:fld>
                    <a:r>
                      <a:rPr lang="en-US" baseline="0"/>
                      <a:t>, 7</a:t>
                    </a: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D6C-41D6-9611-E17F9A89A48F}"/>
                </c:ext>
              </c:extLst>
            </c:dLbl>
            <c:dLbl>
              <c:idx val="3"/>
              <c:tx>
                <c:rich>
                  <a:bodyPr rot="0" spcFirstLastPara="1" vertOverflow="clip" horzOverflow="clip" vert="horz" wrap="square" lIns="38100" tIns="19050" rIns="38100" bIns="19050" anchor="ctr" anchorCtr="0">
                    <a:noAutofit/>
                  </a:bodyPr>
                  <a:lstStyle/>
                  <a:p>
                    <a:pPr algn="l">
                      <a:defRPr sz="800" b="0" i="0" u="none" strike="noStrike" kern="1200" baseline="0">
                        <a:solidFill>
                          <a:schemeClr val="tx1"/>
                        </a:solidFill>
                        <a:latin typeface="HelveticaNeueLT Std Cn" panose="020B0506030502030204"/>
                        <a:ea typeface="+mn-ea"/>
                        <a:cs typeface="+mn-cs"/>
                      </a:defRPr>
                    </a:pPr>
                    <a:fld id="{91E31692-AD3A-4BE5-8BB2-580D93AD2A20}" type="CATEGORYNAME">
                      <a:rPr lang="en-US"/>
                      <a:pPr algn="l">
                        <a:defRPr/>
                      </a:pPr>
                      <a:t>[CATEGORY NAME]</a:t>
                    </a:fld>
                    <a:r>
                      <a:rPr lang="en-US" baseline="0"/>
                      <a:t>, 6</a:t>
                    </a:r>
                  </a:p>
                </c:rich>
              </c:tx>
              <c:spPr>
                <a:noFill/>
                <a:ln>
                  <a:noFill/>
                </a:ln>
                <a:effectLst/>
              </c:spPr>
              <c:txPr>
                <a:bodyPr rot="0" spcFirstLastPara="1" vertOverflow="clip" horzOverflow="clip" vert="horz" wrap="square" lIns="38100" tIns="19050" rIns="38100" bIns="19050" anchor="ctr" anchorCtr="0">
                  <a:noAutofit/>
                </a:bodyPr>
                <a:lstStyle/>
                <a:p>
                  <a:pPr algn="l">
                    <a:defRPr sz="800" b="0" i="0" u="none" strike="noStrike" kern="1200" baseline="0">
                      <a:solidFill>
                        <a:schemeClr val="tx1"/>
                      </a:solidFill>
                      <a:latin typeface="HelveticaNeueLT Std Cn" panose="020B0506030502030204"/>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7-0D6C-41D6-9611-E17F9A89A48F}"/>
                </c:ext>
              </c:extLst>
            </c:dLbl>
            <c:dLbl>
              <c:idx val="4"/>
              <c:tx>
                <c:rich>
                  <a:bodyPr rot="0" spcFirstLastPara="1" vertOverflow="clip" horzOverflow="clip" vert="horz" wrap="square" lIns="38100" tIns="19050" rIns="38100" bIns="19050" anchor="ctr" anchorCtr="1">
                    <a:noAutofit/>
                  </a:bodyPr>
                  <a:lstStyle/>
                  <a:p>
                    <a:pPr>
                      <a:defRPr sz="800" b="0" i="0" u="none" strike="noStrike" kern="1200" baseline="0">
                        <a:solidFill>
                          <a:schemeClr val="tx1"/>
                        </a:solidFill>
                        <a:latin typeface="HelveticaNeueLT Std Cn" panose="020B0506030502030204"/>
                        <a:ea typeface="+mn-ea"/>
                        <a:cs typeface="+mn-cs"/>
                      </a:defRPr>
                    </a:pPr>
                    <a:fld id="{746DF84E-8A0E-4FB3-85DC-9D7C17496357}" type="CATEGORYNAME">
                      <a:rPr lang="en-US"/>
                      <a:pPr>
                        <a:defRPr/>
                      </a:pPr>
                      <a:t>[CATEGORY NAME]</a:t>
                    </a:fld>
                    <a:r>
                      <a:rPr lang="en-US" baseline="0"/>
                      <a:t>, 6 </a:t>
                    </a:r>
                  </a:p>
                </c:rich>
              </c:tx>
              <c:spPr>
                <a:noFill/>
                <a:ln>
                  <a:no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tx1"/>
                      </a:solidFill>
                      <a:latin typeface="HelveticaNeueLT Std Cn" panose="020B0506030502030204"/>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9-0D6C-41D6-9611-E17F9A89A48F}"/>
                </c:ext>
              </c:extLst>
            </c:dLbl>
            <c:dLbl>
              <c:idx val="5"/>
              <c:layout>
                <c:manualLayout>
                  <c:x val="5.5555555555555552E-2"/>
                  <c:y val="1.3888888888888883E-2"/>
                </c:manualLayout>
              </c:layout>
              <c:tx>
                <c:rich>
                  <a:bodyPr/>
                  <a:lstStyle/>
                  <a:p>
                    <a:fld id="{14F179EE-84CC-4F91-84AC-0C867F38FD56}" type="CATEGORYNAME">
                      <a:rPr lang="en-US"/>
                      <a:pPr/>
                      <a:t>[CATEGORY NAME]</a:t>
                    </a:fld>
                    <a:r>
                      <a:rPr lang="en-US"/>
                      <a:t>,</a:t>
                    </a:r>
                    <a:r>
                      <a:rPr lang="en-US" baseline="0"/>
                      <a:t>12</a:t>
                    </a:r>
                  </a:p>
                </c:rich>
              </c:tx>
              <c:dLblPos val="bestFit"/>
              <c:showLegendKey val="0"/>
              <c:showVal val="0"/>
              <c:showCatName val="1"/>
              <c:showSerName val="0"/>
              <c:showPercent val="1"/>
              <c:showBubbleSize val="0"/>
              <c:extLst>
                <c:ext xmlns:c15="http://schemas.microsoft.com/office/drawing/2012/chart" uri="{CE6537A1-D6FC-4f65-9D91-7224C49458BB}">
                  <c15:layout>
                    <c:manualLayout>
                      <c:w val="0.30147637795275589"/>
                      <c:h val="9.9994896471274422E-2"/>
                    </c:manualLayout>
                  </c15:layout>
                  <c15:dlblFieldTable/>
                  <c15:showDataLabelsRange val="0"/>
                </c:ext>
                <c:ext xmlns:c16="http://schemas.microsoft.com/office/drawing/2014/chart" uri="{C3380CC4-5D6E-409C-BE32-E72D297353CC}">
                  <c16:uniqueId val="{0000000B-0D6C-41D6-9611-E17F9A89A48F}"/>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HelveticaNeueLT Std Cn" panose="020B0506030502030204"/>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'Figure 2.18.'!$K$5:$K$10</c:f>
              <c:strCache>
                <c:ptCount val="6"/>
                <c:pt idx="0">
                  <c:v>Public
 procurement</c:v>
                </c:pt>
                <c:pt idx="1">
                  <c:v>Customs
 clearance</c:v>
                </c:pt>
                <c:pt idx="2">
                  <c:v>Other preferential
 treatment</c:v>
                </c:pt>
                <c:pt idx="3">
                  <c:v>Favorable tax
 treatment</c:v>
                </c:pt>
                <c:pt idx="4">
                  <c:v>License/Authorization</c:v>
                </c:pt>
                <c:pt idx="5">
                  <c:v>Other or unknown</c:v>
                </c:pt>
              </c:strCache>
            </c:strRef>
          </c:cat>
          <c:val>
            <c:numRef>
              <c:f>'Figure 2.18.'!$L$5:$L$10</c:f>
              <c:numCache>
                <c:formatCode>General</c:formatCode>
                <c:ptCount val="6"/>
                <c:pt idx="0">
                  <c:v>0.56999999999999995</c:v>
                </c:pt>
                <c:pt idx="1">
                  <c:v>0.12</c:v>
                </c:pt>
                <c:pt idx="2">
                  <c:v>7.0000000000000007E-2</c:v>
                </c:pt>
                <c:pt idx="3">
                  <c:v>0.06</c:v>
                </c:pt>
                <c:pt idx="4">
                  <c:v>0.06</c:v>
                </c:pt>
                <c:pt idx="5">
                  <c:v>0.12</c:v>
                </c:pt>
              </c:numCache>
            </c:numRef>
          </c:val>
          <c:extLst>
            <c:ext xmlns:c16="http://schemas.microsoft.com/office/drawing/2014/chart" uri="{C3380CC4-5D6E-409C-BE32-E72D297353CC}">
              <c16:uniqueId val="{0000000C-0D6C-41D6-9611-E17F9A89A48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solidFill>
            <a:schemeClr val="tx1"/>
          </a:solidFill>
          <a:latin typeface="HelveticaNeueLT Std Cn" panose="020B0506030502030204"/>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262904636920382E-2"/>
          <c:y val="2.5428331875182269E-2"/>
          <c:w val="0.82291703120443283"/>
          <c:h val="0.86287438028579766"/>
        </c:manualLayout>
      </c:layout>
      <c:barChart>
        <c:barDir val="col"/>
        <c:grouping val="clustered"/>
        <c:varyColors val="0"/>
        <c:ser>
          <c:idx val="0"/>
          <c:order val="0"/>
          <c:tx>
            <c:v>LIDCs</c:v>
          </c:tx>
          <c:spPr>
            <a:solidFill>
              <a:schemeClr val="accent3">
                <a:lumMod val="50000"/>
              </a:schemeClr>
            </a:solidFill>
            <a:ln>
              <a:solidFill>
                <a:schemeClr val="accent3">
                  <a:lumMod val="50000"/>
                </a:schemeClr>
              </a:solidFill>
            </a:ln>
            <a:effectLst/>
          </c:spPr>
          <c:invertIfNegative val="0"/>
          <c:cat>
            <c:numRef>
              <c:f>'Figure 1.2.'!$E$34:$P$34</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1.2.'!$E$40:$P$40</c:f>
              <c:numCache>
                <c:formatCode>0.0</c:formatCode>
                <c:ptCount val="12"/>
                <c:pt idx="0">
                  <c:v>30.146570320687836</c:v>
                </c:pt>
                <c:pt idx="1">
                  <c:v>28.588535171989943</c:v>
                </c:pt>
                <c:pt idx="2">
                  <c:v>31.774674164063612</c:v>
                </c:pt>
                <c:pt idx="3">
                  <c:v>29.866372257545923</c:v>
                </c:pt>
                <c:pt idx="4">
                  <c:v>31.53545739989146</c:v>
                </c:pt>
                <c:pt idx="5">
                  <c:v>31.819598950750088</c:v>
                </c:pt>
                <c:pt idx="6">
                  <c:v>32.905338612297861</c:v>
                </c:pt>
                <c:pt idx="7">
                  <c:v>33.724494026962176</c:v>
                </c:pt>
                <c:pt idx="8">
                  <c:v>37.702289235430428</c:v>
                </c:pt>
                <c:pt idx="9">
                  <c:v>41.300029461955113</c:v>
                </c:pt>
                <c:pt idx="10">
                  <c:v>43.712452765055609</c:v>
                </c:pt>
                <c:pt idx="11">
                  <c:v>44.979550858138204</c:v>
                </c:pt>
              </c:numCache>
            </c:numRef>
          </c:val>
          <c:extLst>
            <c:ext xmlns:c16="http://schemas.microsoft.com/office/drawing/2014/chart" uri="{C3380CC4-5D6E-409C-BE32-E72D297353CC}">
              <c16:uniqueId val="{00000000-B6CD-4D39-8A08-6161AEB7E09D}"/>
            </c:ext>
          </c:extLst>
        </c:ser>
        <c:dLbls>
          <c:showLegendKey val="0"/>
          <c:showVal val="0"/>
          <c:showCatName val="0"/>
          <c:showSerName val="0"/>
          <c:showPercent val="0"/>
          <c:showBubbleSize val="0"/>
        </c:dLbls>
        <c:gapWidth val="100"/>
        <c:axId val="2110492655"/>
        <c:axId val="270843344"/>
      </c:barChart>
      <c:lineChart>
        <c:grouping val="standard"/>
        <c:varyColors val="0"/>
        <c:ser>
          <c:idx val="1"/>
          <c:order val="1"/>
          <c:tx>
            <c:v>LIDC int over tax</c:v>
          </c:tx>
          <c:spPr>
            <a:ln w="28575" cap="rnd">
              <a:solidFill>
                <a:srgbClr val="FFC000"/>
              </a:solidFill>
              <a:round/>
            </a:ln>
            <a:effectLst/>
          </c:spPr>
          <c:marker>
            <c:symbol val="none"/>
          </c:marker>
          <c:cat>
            <c:numRef>
              <c:f>'Figure 1.2.'!$E$34:$P$34</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'Figure 1.2.'!$E$37:$P$37</c:f>
              <c:numCache>
                <c:formatCode>0.0</c:formatCode>
                <c:ptCount val="12"/>
                <c:pt idx="0">
                  <c:v>10.974289719011033</c:v>
                </c:pt>
                <c:pt idx="1">
                  <c:v>10.894120162566299</c:v>
                </c:pt>
                <c:pt idx="2">
                  <c:v>12.53729552335826</c:v>
                </c:pt>
                <c:pt idx="3">
                  <c:v>11.887444231630019</c:v>
                </c:pt>
                <c:pt idx="4">
                  <c:v>12.148287596420815</c:v>
                </c:pt>
                <c:pt idx="5">
                  <c:v>12.571034670068062</c:v>
                </c:pt>
                <c:pt idx="6">
                  <c:v>13.447206075511922</c:v>
                </c:pt>
                <c:pt idx="7">
                  <c:v>14.485716910846349</c:v>
                </c:pt>
                <c:pt idx="8">
                  <c:v>18.672156897241599</c:v>
                </c:pt>
                <c:pt idx="9">
                  <c:v>21.611650824622476</c:v>
                </c:pt>
                <c:pt idx="10">
                  <c:v>18.125407203411363</c:v>
                </c:pt>
                <c:pt idx="11">
                  <c:v>19.330080585457484</c:v>
                </c:pt>
              </c:numCache>
            </c:numRef>
          </c:val>
          <c:smooth val="0"/>
          <c:extLst>
            <c:ext xmlns:c16="http://schemas.microsoft.com/office/drawing/2014/chart" uri="{C3380CC4-5D6E-409C-BE32-E72D297353CC}">
              <c16:uniqueId val="{00000001-B6CD-4D39-8A08-6161AEB7E09D}"/>
            </c:ext>
          </c:extLst>
        </c:ser>
        <c:dLbls>
          <c:showLegendKey val="0"/>
          <c:showVal val="0"/>
          <c:showCatName val="0"/>
          <c:showSerName val="0"/>
          <c:showPercent val="0"/>
          <c:showBubbleSize val="0"/>
        </c:dLbls>
        <c:marker val="1"/>
        <c:smooth val="0"/>
        <c:axId val="338875055"/>
        <c:axId val="692261151"/>
      </c:lineChart>
      <c:catAx>
        <c:axId val="2110492655"/>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Arial" panose="020B0604020202020204" pitchFamily="34" charset="0"/>
              </a:defRPr>
            </a:pPr>
            <a:endParaRPr lang="en-US"/>
          </a:p>
        </c:txPr>
        <c:crossAx val="270843344"/>
        <c:crosses val="autoZero"/>
        <c:auto val="1"/>
        <c:lblAlgn val="ctr"/>
        <c:lblOffset val="100"/>
        <c:noMultiLvlLbl val="0"/>
      </c:catAx>
      <c:valAx>
        <c:axId val="270843344"/>
        <c:scaling>
          <c:orientation val="minMax"/>
          <c:max val="60"/>
          <c:min val="2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HelveticaNeueLT Std" panose="020B0604020202020204" pitchFamily="34" charset="0"/>
                <a:ea typeface="+mn-ea"/>
                <a:cs typeface="Arial" panose="020B0604020202020204" pitchFamily="34" charset="0"/>
              </a:defRPr>
            </a:pPr>
            <a:endParaRPr lang="en-US"/>
          </a:p>
        </c:txPr>
        <c:crossAx val="2110492655"/>
        <c:crosses val="autoZero"/>
        <c:crossBetween val="between"/>
      </c:valAx>
      <c:valAx>
        <c:axId val="692261151"/>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75055"/>
        <c:crosses val="max"/>
        <c:crossBetween val="between"/>
      </c:valAx>
      <c:catAx>
        <c:axId val="338875055"/>
        <c:scaling>
          <c:orientation val="minMax"/>
        </c:scaling>
        <c:delete val="1"/>
        <c:axPos val="b"/>
        <c:numFmt formatCode="General" sourceLinked="1"/>
        <c:majorTickMark val="out"/>
        <c:minorTickMark val="none"/>
        <c:tickLblPos val="nextTo"/>
        <c:crossAx val="692261151"/>
        <c:crosses val="autoZero"/>
        <c:auto val="1"/>
        <c:lblAlgn val="ctr"/>
        <c:lblOffset val="100"/>
        <c:noMultiLvlLbl val="0"/>
      </c:catAx>
      <c:spPr>
        <a:noFill/>
        <a:ln>
          <a:solidFill>
            <a:schemeClr val="bg1">
              <a:lumMod val="65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539370078740152E-2"/>
          <c:y val="3.5349227179935841E-2"/>
          <c:w val="0.85219937785554578"/>
          <c:h val="0.89318612635541772"/>
        </c:manualLayout>
      </c:layout>
      <c:barChart>
        <c:barDir val="col"/>
        <c:grouping val="clustered"/>
        <c:varyColors val="0"/>
        <c:ser>
          <c:idx val="0"/>
          <c:order val="2"/>
          <c:tx>
            <c:v>Gini Index (RHS)</c:v>
          </c:tx>
          <c:spPr>
            <a:solidFill>
              <a:schemeClr val="bg1">
                <a:lumMod val="50000"/>
              </a:schemeClr>
            </a:solidFill>
            <a:ln>
              <a:noFill/>
            </a:ln>
            <a:effectLst/>
          </c:spPr>
          <c:invertIfNegative val="0"/>
          <c:cat>
            <c:numRef>
              <c:f>'Figure 1.3.'!$D$45:$AW$45</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'Figure 1.3.'!$D$46:$AW$46</c:f>
              <c:numCache>
                <c:formatCode>#,##0.0</c:formatCode>
                <c:ptCount val="46"/>
                <c:pt idx="5">
                  <c:v>29.80092307796528</c:v>
                </c:pt>
                <c:pt idx="6">
                  <c:v>29.620567241281556</c:v>
                </c:pt>
                <c:pt idx="7">
                  <c:v>29.533220726354497</c:v>
                </c:pt>
                <c:pt idx="8">
                  <c:v>29.415754169772285</c:v>
                </c:pt>
                <c:pt idx="9">
                  <c:v>29.145388987514771</c:v>
                </c:pt>
                <c:pt idx="10">
                  <c:v>29.212544243790777</c:v>
                </c:pt>
                <c:pt idx="11">
                  <c:v>29.355770760657116</c:v>
                </c:pt>
                <c:pt idx="12">
                  <c:v>29.652134361508683</c:v>
                </c:pt>
                <c:pt idx="13">
                  <c:v>29.891371404248527</c:v>
                </c:pt>
                <c:pt idx="14">
                  <c:v>30.1210753678019</c:v>
                </c:pt>
                <c:pt idx="15">
                  <c:v>30.27676770029446</c:v>
                </c:pt>
                <c:pt idx="16">
                  <c:v>30.541083539353522</c:v>
                </c:pt>
                <c:pt idx="17">
                  <c:v>30.699777779451718</c:v>
                </c:pt>
                <c:pt idx="18">
                  <c:v>30.809785744345795</c:v>
                </c:pt>
                <c:pt idx="19">
                  <c:v>30.833694992558566</c:v>
                </c:pt>
                <c:pt idx="20">
                  <c:v>30.856295010554007</c:v>
                </c:pt>
                <c:pt idx="21">
                  <c:v>30.956249968435952</c:v>
                </c:pt>
                <c:pt idx="22">
                  <c:v>31.181894218784429</c:v>
                </c:pt>
                <c:pt idx="23">
                  <c:v>31.50322160515902</c:v>
                </c:pt>
                <c:pt idx="24">
                  <c:v>31.815589900204774</c:v>
                </c:pt>
                <c:pt idx="25">
                  <c:v>31.672800767904096</c:v>
                </c:pt>
                <c:pt idx="26">
                  <c:v>31.765702600846542</c:v>
                </c:pt>
                <c:pt idx="27">
                  <c:v>31.918537676161908</c:v>
                </c:pt>
                <c:pt idx="28">
                  <c:v>32.020009953321932</c:v>
                </c:pt>
                <c:pt idx="29">
                  <c:v>32.136683849519137</c:v>
                </c:pt>
                <c:pt idx="30">
                  <c:v>32.164654794497224</c:v>
                </c:pt>
                <c:pt idx="31">
                  <c:v>32.360158020665544</c:v>
                </c:pt>
                <c:pt idx="32">
                  <c:v>32.345970013558805</c:v>
                </c:pt>
                <c:pt idx="33">
                  <c:v>32.426813315269982</c:v>
                </c:pt>
                <c:pt idx="34">
                  <c:v>32.560956211586507</c:v>
                </c:pt>
                <c:pt idx="35">
                  <c:v>32.809494438232171</c:v>
                </c:pt>
                <c:pt idx="36">
                  <c:v>32.979886347298674</c:v>
                </c:pt>
                <c:pt idx="37">
                  <c:v>33.105569091756841</c:v>
                </c:pt>
                <c:pt idx="38">
                  <c:v>32.984044612941673</c:v>
                </c:pt>
                <c:pt idx="39">
                  <c:v>33.104148902986118</c:v>
                </c:pt>
                <c:pt idx="40">
                  <c:v>33.14800280518287</c:v>
                </c:pt>
                <c:pt idx="41">
                  <c:v>33.397291425906914</c:v>
                </c:pt>
                <c:pt idx="42">
                  <c:v>33.537226718063714</c:v>
                </c:pt>
                <c:pt idx="43">
                  <c:v>33.562069028671836</c:v>
                </c:pt>
                <c:pt idx="44">
                  <c:v>33.578204987769432</c:v>
                </c:pt>
                <c:pt idx="45">
                  <c:v>33.945621545346391</c:v>
                </c:pt>
              </c:numCache>
            </c:numRef>
          </c:val>
          <c:extLst>
            <c:ext xmlns:c16="http://schemas.microsoft.com/office/drawing/2014/chart" uri="{C3380CC4-5D6E-409C-BE32-E72D297353CC}">
              <c16:uniqueId val="{00000000-9A11-449C-A983-11F604E9283F}"/>
            </c:ext>
          </c:extLst>
        </c:ser>
        <c:dLbls>
          <c:showLegendKey val="0"/>
          <c:showVal val="0"/>
          <c:showCatName val="0"/>
          <c:showSerName val="0"/>
          <c:showPercent val="0"/>
          <c:showBubbleSize val="0"/>
        </c:dLbls>
        <c:gapWidth val="150"/>
        <c:axId val="1978289616"/>
        <c:axId val="344361791"/>
      </c:barChart>
      <c:lineChart>
        <c:grouping val="standard"/>
        <c:varyColors val="0"/>
        <c:ser>
          <c:idx val="1"/>
          <c:order val="0"/>
          <c:tx>
            <c:strRef>
              <c:f>'Figure 1.3.'!$C$37</c:f>
              <c:strCache>
                <c:ptCount val="1"/>
                <c:pt idx="0">
                  <c:v>Real GDP per capita growth</c:v>
                </c:pt>
              </c:strCache>
            </c:strRef>
          </c:tx>
          <c:spPr>
            <a:ln w="25400" cap="rnd">
              <a:solidFill>
                <a:srgbClr val="002060"/>
              </a:solidFill>
              <a:round/>
            </a:ln>
            <a:effectLst/>
          </c:spPr>
          <c:marker>
            <c:symbol val="none"/>
          </c:marker>
          <c:cat>
            <c:numRef>
              <c:f>'Figure 1.3.'!$D$37:$AZ$37</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'Figure 1.3.'!$D$38:$AZ$38</c:f>
              <c:numCache>
                <c:formatCode>#,##0.0</c:formatCode>
                <c:ptCount val="49"/>
                <c:pt idx="0">
                  <c:v>2.7828386274962629</c:v>
                </c:pt>
                <c:pt idx="1">
                  <c:v>2.3901889374800267</c:v>
                </c:pt>
                <c:pt idx="2">
                  <c:v>4.338146389897692</c:v>
                </c:pt>
                <c:pt idx="3">
                  <c:v>5.3737414374506818</c:v>
                </c:pt>
                <c:pt idx="4">
                  <c:v>-1.8779578551707331E-2</c:v>
                </c:pt>
                <c:pt idx="5">
                  <c:v>-0.70617183391676952</c:v>
                </c:pt>
                <c:pt idx="6">
                  <c:v>4.2835448918906156</c:v>
                </c:pt>
                <c:pt idx="7">
                  <c:v>3.1173474110040509</c:v>
                </c:pt>
                <c:pt idx="8">
                  <c:v>3.6602520148854731</c:v>
                </c:pt>
                <c:pt idx="9">
                  <c:v>3.1231576226763975</c:v>
                </c:pt>
                <c:pt idx="10">
                  <c:v>0.51504619650169325</c:v>
                </c:pt>
                <c:pt idx="11">
                  <c:v>1.2198984837129927</c:v>
                </c:pt>
                <c:pt idx="12">
                  <c:v>-0.42643062232834639</c:v>
                </c:pt>
                <c:pt idx="13">
                  <c:v>2.5561068142340555</c:v>
                </c:pt>
                <c:pt idx="14">
                  <c:v>4.2420280467689686</c:v>
                </c:pt>
                <c:pt idx="15">
                  <c:v>3.1292039684785213</c:v>
                </c:pt>
                <c:pt idx="16">
                  <c:v>2.6016751348086644</c:v>
                </c:pt>
                <c:pt idx="17">
                  <c:v>3.100225774991769</c:v>
                </c:pt>
                <c:pt idx="18">
                  <c:v>4.0751982735730419</c:v>
                </c:pt>
                <c:pt idx="19">
                  <c:v>3.1644010702844212</c:v>
                </c:pt>
                <c:pt idx="20">
                  <c:v>2.162999749172084</c:v>
                </c:pt>
                <c:pt idx="21">
                  <c:v>0.5820649668772615</c:v>
                </c:pt>
                <c:pt idx="22">
                  <c:v>1.2902409282432592</c:v>
                </c:pt>
                <c:pt idx="23">
                  <c:v>0.44486004694480352</c:v>
                </c:pt>
                <c:pt idx="24">
                  <c:v>2.5761622236907784</c:v>
                </c:pt>
                <c:pt idx="25">
                  <c:v>2.1765830297359834</c:v>
                </c:pt>
                <c:pt idx="26">
                  <c:v>2.3097436440242416</c:v>
                </c:pt>
                <c:pt idx="27">
                  <c:v>2.7753070535941258</c:v>
                </c:pt>
                <c:pt idx="28">
                  <c:v>2.1029173437193807</c:v>
                </c:pt>
                <c:pt idx="29">
                  <c:v>2.9059515586613283</c:v>
                </c:pt>
                <c:pt idx="30">
                  <c:v>3.3669909276719467</c:v>
                </c:pt>
                <c:pt idx="31">
                  <c:v>0.93745550637090325</c:v>
                </c:pt>
                <c:pt idx="32">
                  <c:v>0.9670594990153738</c:v>
                </c:pt>
                <c:pt idx="33">
                  <c:v>1.3498811670504747</c:v>
                </c:pt>
                <c:pt idx="34">
                  <c:v>2.4804466404131174</c:v>
                </c:pt>
                <c:pt idx="35">
                  <c:v>2.1010909193246716</c:v>
                </c:pt>
                <c:pt idx="36">
                  <c:v>2.3431416973971291</c:v>
                </c:pt>
                <c:pt idx="37">
                  <c:v>1.9119929210839399</c:v>
                </c:pt>
                <c:pt idx="38">
                  <c:v>-0.5241352099746176</c:v>
                </c:pt>
                <c:pt idx="39">
                  <c:v>-3.9732636631820193</c:v>
                </c:pt>
                <c:pt idx="40">
                  <c:v>2.2928483882500612</c:v>
                </c:pt>
                <c:pt idx="41">
                  <c:v>1.0688035567565877</c:v>
                </c:pt>
                <c:pt idx="42">
                  <c:v>0.6450829345664153</c:v>
                </c:pt>
                <c:pt idx="43">
                  <c:v>0.8370699165900648</c:v>
                </c:pt>
                <c:pt idx="44">
                  <c:v>1.4717763220796334</c:v>
                </c:pt>
                <c:pt idx="45">
                  <c:v>1.7773956159336486</c:v>
                </c:pt>
                <c:pt idx="46">
                  <c:v>1.1179051089782035</c:v>
                </c:pt>
                <c:pt idx="47">
                  <c:v>1.8578263661216354</c:v>
                </c:pt>
                <c:pt idx="48">
                  <c:v>1.7445310992989895</c:v>
                </c:pt>
              </c:numCache>
            </c:numRef>
          </c:val>
          <c:smooth val="0"/>
          <c:extLst>
            <c:ext xmlns:c16="http://schemas.microsoft.com/office/drawing/2014/chart" uri="{C3380CC4-5D6E-409C-BE32-E72D297353CC}">
              <c16:uniqueId val="{00000001-9A11-449C-A983-11F604E9283F}"/>
            </c:ext>
          </c:extLst>
        </c:ser>
        <c:ser>
          <c:idx val="2"/>
          <c:order val="1"/>
          <c:tx>
            <c:strRef>
              <c:f>'Figure 1.3.'!$C$41</c:f>
              <c:strCache>
                <c:ptCount val="1"/>
                <c:pt idx="0">
                  <c:v>10-year moving average</c:v>
                </c:pt>
              </c:strCache>
            </c:strRef>
          </c:tx>
          <c:spPr>
            <a:ln w="19050" cap="rnd">
              <a:solidFill>
                <a:srgbClr val="002060"/>
              </a:solidFill>
              <a:prstDash val="sysDash"/>
              <a:round/>
            </a:ln>
            <a:effectLst/>
          </c:spPr>
          <c:marker>
            <c:symbol val="none"/>
          </c:marker>
          <c:cat>
            <c:numRef>
              <c:f>'Figure 1.3.'!$D$37:$AZ$37</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'Figure 1.3.'!$D$42:$AZ$42</c:f>
              <c:numCache>
                <c:formatCode>#,##0.0</c:formatCode>
                <c:ptCount val="49"/>
                <c:pt idx="0">
                  <c:v>4.0381801663796475</c:v>
                </c:pt>
                <c:pt idx="1">
                  <c:v>3.9378901441059524</c:v>
                </c:pt>
                <c:pt idx="2">
                  <c:v>3.9307503766180751</c:v>
                </c:pt>
                <c:pt idx="3">
                  <c:v>4.1093820722870991</c:v>
                </c:pt>
                <c:pt idx="4">
                  <c:v>3.6076634337958375</c:v>
                </c:pt>
                <c:pt idx="5">
                  <c:v>3.1097732269476102</c:v>
                </c:pt>
                <c:pt idx="6">
                  <c:v>3.0882748937692788</c:v>
                </c:pt>
                <c:pt idx="7">
                  <c:v>3.114515896402378</c:v>
                </c:pt>
                <c:pt idx="8">
                  <c:v>2.9960544374402911</c:v>
                </c:pt>
                <c:pt idx="9">
                  <c:v>2.8344265920312721</c:v>
                </c:pt>
                <c:pt idx="10">
                  <c:v>2.607647348931815</c:v>
                </c:pt>
                <c:pt idx="11">
                  <c:v>2.4906183035551117</c:v>
                </c:pt>
                <c:pt idx="12">
                  <c:v>2.0141606023325083</c:v>
                </c:pt>
                <c:pt idx="13">
                  <c:v>1.7323971400108455</c:v>
                </c:pt>
                <c:pt idx="14">
                  <c:v>2.1584779025429133</c:v>
                </c:pt>
                <c:pt idx="15">
                  <c:v>2.5420154827824422</c:v>
                </c:pt>
                <c:pt idx="16">
                  <c:v>2.3738285070742471</c:v>
                </c:pt>
                <c:pt idx="17">
                  <c:v>2.372116343473019</c:v>
                </c:pt>
                <c:pt idx="18">
                  <c:v>2.413610969341776</c:v>
                </c:pt>
                <c:pt idx="19">
                  <c:v>2.4177353141025777</c:v>
                </c:pt>
                <c:pt idx="20">
                  <c:v>2.5825306693696173</c:v>
                </c:pt>
                <c:pt idx="21">
                  <c:v>2.518747317686044</c:v>
                </c:pt>
                <c:pt idx="22">
                  <c:v>2.6904144727432047</c:v>
                </c:pt>
                <c:pt idx="23">
                  <c:v>2.4792897960142795</c:v>
                </c:pt>
                <c:pt idx="24">
                  <c:v>2.3127032137064605</c:v>
                </c:pt>
                <c:pt idx="25">
                  <c:v>2.2174411198322068</c:v>
                </c:pt>
                <c:pt idx="26">
                  <c:v>2.1882479707537645</c:v>
                </c:pt>
                <c:pt idx="27">
                  <c:v>2.1557560986139999</c:v>
                </c:pt>
                <c:pt idx="28">
                  <c:v>1.9585280056286336</c:v>
                </c:pt>
                <c:pt idx="29">
                  <c:v>1.9326830544663245</c:v>
                </c:pt>
                <c:pt idx="30">
                  <c:v>2.0530821723163108</c:v>
                </c:pt>
                <c:pt idx="31">
                  <c:v>2.0886212262656749</c:v>
                </c:pt>
                <c:pt idx="32">
                  <c:v>2.0563030833428866</c:v>
                </c:pt>
                <c:pt idx="33">
                  <c:v>2.1468051953534535</c:v>
                </c:pt>
                <c:pt idx="34">
                  <c:v>2.137233637025687</c:v>
                </c:pt>
                <c:pt idx="35">
                  <c:v>2.1296844259845562</c:v>
                </c:pt>
                <c:pt idx="36">
                  <c:v>2.133024231321845</c:v>
                </c:pt>
                <c:pt idx="37">
                  <c:v>2.0466928180708264</c:v>
                </c:pt>
                <c:pt idx="38">
                  <c:v>1.7839875627014266</c:v>
                </c:pt>
                <c:pt idx="39">
                  <c:v>1.0960660405170919</c:v>
                </c:pt>
                <c:pt idx="40">
                  <c:v>0.98865178657490327</c:v>
                </c:pt>
                <c:pt idx="41">
                  <c:v>1.0017865916134716</c:v>
                </c:pt>
                <c:pt idx="42">
                  <c:v>0.96958893516857603</c:v>
                </c:pt>
                <c:pt idx="43">
                  <c:v>0.91830781012253482</c:v>
                </c:pt>
                <c:pt idx="44">
                  <c:v>0.8174407782891866</c:v>
                </c:pt>
                <c:pt idx="45">
                  <c:v>0.78507124795008421</c:v>
                </c:pt>
                <c:pt idx="46">
                  <c:v>0.66254758910819178</c:v>
                </c:pt>
                <c:pt idx="47">
                  <c:v>0.65713093361196129</c:v>
                </c:pt>
                <c:pt idx="48">
                  <c:v>0.8839975645393221</c:v>
                </c:pt>
              </c:numCache>
            </c:numRef>
          </c:val>
          <c:smooth val="0"/>
          <c:extLst>
            <c:ext xmlns:c16="http://schemas.microsoft.com/office/drawing/2014/chart" uri="{C3380CC4-5D6E-409C-BE32-E72D297353CC}">
              <c16:uniqueId val="{00000002-9A11-449C-A983-11F604E9283F}"/>
            </c:ext>
          </c:extLst>
        </c:ser>
        <c:dLbls>
          <c:showLegendKey val="0"/>
          <c:showVal val="0"/>
          <c:showCatName val="0"/>
          <c:showSerName val="0"/>
          <c:showPercent val="0"/>
          <c:showBubbleSize val="0"/>
        </c:dLbls>
        <c:marker val="1"/>
        <c:smooth val="0"/>
        <c:axId val="1638969696"/>
        <c:axId val="1289166400"/>
      </c:lineChart>
      <c:catAx>
        <c:axId val="1638969696"/>
        <c:scaling>
          <c:orientation val="minMax"/>
        </c:scaling>
        <c:delete val="0"/>
        <c:axPos val="b"/>
        <c:numFmt formatCode="General" sourceLinked="1"/>
        <c:majorTickMark val="in"/>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289166400"/>
        <c:crosses val="autoZero"/>
        <c:auto val="1"/>
        <c:lblAlgn val="ctr"/>
        <c:lblOffset val="100"/>
        <c:tickLblSkip val="3"/>
        <c:tickMarkSkip val="10"/>
        <c:noMultiLvlLbl val="0"/>
      </c:catAx>
      <c:valAx>
        <c:axId val="1289166400"/>
        <c:scaling>
          <c:orientation val="minMax"/>
          <c:max val="8"/>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638969696"/>
        <c:crosses val="autoZero"/>
        <c:crossBetween val="between"/>
      </c:valAx>
      <c:valAx>
        <c:axId val="344361791"/>
        <c:scaling>
          <c:orientation val="minMax"/>
          <c:max val="50"/>
          <c:min val="25"/>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978289616"/>
        <c:crosses val="max"/>
        <c:crossBetween val="between"/>
      </c:valAx>
      <c:catAx>
        <c:axId val="1978289616"/>
        <c:scaling>
          <c:orientation val="minMax"/>
        </c:scaling>
        <c:delete val="1"/>
        <c:axPos val="b"/>
        <c:numFmt formatCode="General" sourceLinked="1"/>
        <c:majorTickMark val="out"/>
        <c:minorTickMark val="none"/>
        <c:tickLblPos val="nextTo"/>
        <c:crossAx val="344361791"/>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8.5570076309905721E-2"/>
          <c:y val="2.1157771945173522E-2"/>
          <c:w val="0.66211504811898525"/>
          <c:h val="0.16475466608340625"/>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539370078740152E-2"/>
          <c:y val="3.9557981388690051E-2"/>
          <c:w val="0.88008790567845685"/>
          <c:h val="0.88384998276730564"/>
        </c:manualLayout>
      </c:layout>
      <c:barChart>
        <c:barDir val="col"/>
        <c:grouping val="clustered"/>
        <c:varyColors val="0"/>
        <c:ser>
          <c:idx val="0"/>
          <c:order val="2"/>
          <c:tx>
            <c:v>Gini Index (RHS)</c:v>
          </c:tx>
          <c:spPr>
            <a:solidFill>
              <a:schemeClr val="bg1">
                <a:lumMod val="50000"/>
              </a:schemeClr>
            </a:solidFill>
            <a:ln>
              <a:noFill/>
            </a:ln>
            <a:effectLst/>
          </c:spPr>
          <c:invertIfNegative val="0"/>
          <c:cat>
            <c:numRef>
              <c:f>'Figure 1.3.'!$D$45:$AW$45</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'Figure 1.3.'!$D$47:$AW$47</c:f>
              <c:numCache>
                <c:formatCode>#,##0.0</c:formatCode>
                <c:ptCount val="46"/>
                <c:pt idx="5">
                  <c:v>45.663860413723285</c:v>
                </c:pt>
                <c:pt idx="6">
                  <c:v>45.02381506064566</c:v>
                </c:pt>
                <c:pt idx="7">
                  <c:v>44.929542544092939</c:v>
                </c:pt>
                <c:pt idx="8">
                  <c:v>43.526123491277993</c:v>
                </c:pt>
                <c:pt idx="9">
                  <c:v>43.391222269986834</c:v>
                </c:pt>
                <c:pt idx="10">
                  <c:v>43.289414376688029</c:v>
                </c:pt>
                <c:pt idx="11">
                  <c:v>43.053485360934424</c:v>
                </c:pt>
                <c:pt idx="12">
                  <c:v>42.831760873521198</c:v>
                </c:pt>
                <c:pt idx="13">
                  <c:v>41.828636566468731</c:v>
                </c:pt>
                <c:pt idx="14">
                  <c:v>41.623158004380691</c:v>
                </c:pt>
                <c:pt idx="15">
                  <c:v>41.5464067472886</c:v>
                </c:pt>
                <c:pt idx="16">
                  <c:v>41.68422078875011</c:v>
                </c:pt>
                <c:pt idx="17">
                  <c:v>41.916564799648462</c:v>
                </c:pt>
                <c:pt idx="18">
                  <c:v>41.820570142153713</c:v>
                </c:pt>
                <c:pt idx="19">
                  <c:v>41.513630003257262</c:v>
                </c:pt>
                <c:pt idx="20">
                  <c:v>41.555983433967555</c:v>
                </c:pt>
                <c:pt idx="21">
                  <c:v>41.714448367841953</c:v>
                </c:pt>
                <c:pt idx="22">
                  <c:v>40.500283192704742</c:v>
                </c:pt>
                <c:pt idx="23">
                  <c:v>41.193482648105267</c:v>
                </c:pt>
                <c:pt idx="24">
                  <c:v>41.651965046039678</c:v>
                </c:pt>
                <c:pt idx="25">
                  <c:v>41.884031232724872</c:v>
                </c:pt>
                <c:pt idx="26">
                  <c:v>41.867108231140953</c:v>
                </c:pt>
                <c:pt idx="27">
                  <c:v>41.975416826279996</c:v>
                </c:pt>
                <c:pt idx="28">
                  <c:v>42.065448712341563</c:v>
                </c:pt>
                <c:pt idx="29">
                  <c:v>42.182237551963937</c:v>
                </c:pt>
                <c:pt idx="30">
                  <c:v>42.393331754035557</c:v>
                </c:pt>
                <c:pt idx="31">
                  <c:v>42.537752762797993</c:v>
                </c:pt>
                <c:pt idx="32">
                  <c:v>42.712411785737686</c:v>
                </c:pt>
                <c:pt idx="33">
                  <c:v>42.730314338934342</c:v>
                </c:pt>
                <c:pt idx="34">
                  <c:v>42.851357546922472</c:v>
                </c:pt>
                <c:pt idx="35">
                  <c:v>42.650652318183063</c:v>
                </c:pt>
                <c:pt idx="36">
                  <c:v>42.520644711990926</c:v>
                </c:pt>
                <c:pt idx="37">
                  <c:v>42.395034584299218</c:v>
                </c:pt>
                <c:pt idx="38">
                  <c:v>42.376344382834823</c:v>
                </c:pt>
                <c:pt idx="39">
                  <c:v>42.275461677530359</c:v>
                </c:pt>
                <c:pt idx="40">
                  <c:v>42.154664289245936</c:v>
                </c:pt>
                <c:pt idx="41">
                  <c:v>42.076755796707786</c:v>
                </c:pt>
                <c:pt idx="42">
                  <c:v>41.834616097416493</c:v>
                </c:pt>
                <c:pt idx="43">
                  <c:v>40.449151491592538</c:v>
                </c:pt>
                <c:pt idx="44">
                  <c:v>40.609648661271009</c:v>
                </c:pt>
                <c:pt idx="45">
                  <c:v>40.712766104564743</c:v>
                </c:pt>
              </c:numCache>
            </c:numRef>
          </c:val>
          <c:extLst>
            <c:ext xmlns:c16="http://schemas.microsoft.com/office/drawing/2014/chart" uri="{C3380CC4-5D6E-409C-BE32-E72D297353CC}">
              <c16:uniqueId val="{00000000-361E-4E17-8353-387B27463C55}"/>
            </c:ext>
          </c:extLst>
        </c:ser>
        <c:dLbls>
          <c:showLegendKey val="0"/>
          <c:showVal val="0"/>
          <c:showCatName val="0"/>
          <c:showSerName val="0"/>
          <c:showPercent val="0"/>
          <c:showBubbleSize val="0"/>
        </c:dLbls>
        <c:gapWidth val="150"/>
        <c:axId val="1893635312"/>
        <c:axId val="344176895"/>
      </c:barChart>
      <c:lineChart>
        <c:grouping val="standard"/>
        <c:varyColors val="0"/>
        <c:ser>
          <c:idx val="1"/>
          <c:order val="0"/>
          <c:tx>
            <c:strRef>
              <c:f>'Figure 1.3.'!$C$37</c:f>
              <c:strCache>
                <c:ptCount val="1"/>
                <c:pt idx="0">
                  <c:v>Real GDP per capita growth</c:v>
                </c:pt>
              </c:strCache>
            </c:strRef>
          </c:tx>
          <c:spPr>
            <a:ln w="25400" cap="rnd">
              <a:solidFill>
                <a:srgbClr val="C00000"/>
              </a:solidFill>
              <a:round/>
            </a:ln>
            <a:effectLst/>
          </c:spPr>
          <c:marker>
            <c:symbol val="none"/>
          </c:marker>
          <c:cat>
            <c:numRef>
              <c:f>'Figure 1.3.'!$D$37:$AZ$37</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'Figure 1.3.'!$D$39:$AZ$39</c:f>
              <c:numCache>
                <c:formatCode>#,##0.0</c:formatCode>
                <c:ptCount val="49"/>
                <c:pt idx="0">
                  <c:v>4.5109721579409161</c:v>
                </c:pt>
                <c:pt idx="1">
                  <c:v>3.9981143348798893</c:v>
                </c:pt>
                <c:pt idx="2">
                  <c:v>4.7740741585854378</c:v>
                </c:pt>
                <c:pt idx="3">
                  <c:v>5.2002254564983375</c:v>
                </c:pt>
                <c:pt idx="4">
                  <c:v>4.5659388951385438</c:v>
                </c:pt>
                <c:pt idx="5">
                  <c:v>1.9078642672210209</c:v>
                </c:pt>
                <c:pt idx="6">
                  <c:v>5.4882664971823241</c:v>
                </c:pt>
                <c:pt idx="7">
                  <c:v>1.6666517719312564</c:v>
                </c:pt>
                <c:pt idx="8">
                  <c:v>0.81388079239821187</c:v>
                </c:pt>
                <c:pt idx="9">
                  <c:v>0.79159361962507468</c:v>
                </c:pt>
                <c:pt idx="10">
                  <c:v>1.2349102628833948</c:v>
                </c:pt>
                <c:pt idx="11">
                  <c:v>-1.1551991879111498</c:v>
                </c:pt>
                <c:pt idx="12">
                  <c:v>-1.3005698470026423</c:v>
                </c:pt>
                <c:pt idx="13">
                  <c:v>-0.27024536425041368</c:v>
                </c:pt>
                <c:pt idx="14">
                  <c:v>1.6464625394201888</c:v>
                </c:pt>
                <c:pt idx="15">
                  <c:v>1.2037936617738547</c:v>
                </c:pt>
                <c:pt idx="16">
                  <c:v>2.1896480561769036</c:v>
                </c:pt>
                <c:pt idx="17">
                  <c:v>2.1257675421655606</c:v>
                </c:pt>
                <c:pt idx="18">
                  <c:v>2.2748209580921372</c:v>
                </c:pt>
                <c:pt idx="19">
                  <c:v>1.5825437933432196</c:v>
                </c:pt>
                <c:pt idx="20">
                  <c:v>2.1618005323307892</c:v>
                </c:pt>
                <c:pt idx="21">
                  <c:v>2.7183740323488537</c:v>
                </c:pt>
                <c:pt idx="22">
                  <c:v>0.61192844132315449</c:v>
                </c:pt>
                <c:pt idx="23">
                  <c:v>1.716535036321547</c:v>
                </c:pt>
                <c:pt idx="24">
                  <c:v>1.651843585701154</c:v>
                </c:pt>
                <c:pt idx="25">
                  <c:v>2.4030903477635484</c:v>
                </c:pt>
                <c:pt idx="26">
                  <c:v>3.4383165334266814</c:v>
                </c:pt>
                <c:pt idx="27">
                  <c:v>3.3310438706219054</c:v>
                </c:pt>
                <c:pt idx="28">
                  <c:v>0.69689287333103755</c:v>
                </c:pt>
                <c:pt idx="29">
                  <c:v>2.1817098225880418</c:v>
                </c:pt>
                <c:pt idx="30">
                  <c:v>4.7939925085705042</c:v>
                </c:pt>
                <c:pt idx="31">
                  <c:v>2.2576268079992836</c:v>
                </c:pt>
                <c:pt idx="32">
                  <c:v>3.3803331301571431</c:v>
                </c:pt>
                <c:pt idx="33">
                  <c:v>5.4274936075051947</c:v>
                </c:pt>
                <c:pt idx="34">
                  <c:v>6.3280625824044359</c:v>
                </c:pt>
                <c:pt idx="35">
                  <c:v>6.0672129036066424</c:v>
                </c:pt>
                <c:pt idx="36">
                  <c:v>6.7852778381721404</c:v>
                </c:pt>
                <c:pt idx="37">
                  <c:v>7.28951446785823</c:v>
                </c:pt>
                <c:pt idx="38">
                  <c:v>4.2600854725783899</c:v>
                </c:pt>
                <c:pt idx="39">
                  <c:v>1.581414559142633</c:v>
                </c:pt>
                <c:pt idx="40">
                  <c:v>6.4848081690782244</c:v>
                </c:pt>
                <c:pt idx="41">
                  <c:v>5.4918829293794209</c:v>
                </c:pt>
                <c:pt idx="42">
                  <c:v>4.2754839099113431</c:v>
                </c:pt>
                <c:pt idx="43">
                  <c:v>3.9610642798015796</c:v>
                </c:pt>
                <c:pt idx="44">
                  <c:v>3.646048649797184</c:v>
                </c:pt>
                <c:pt idx="45">
                  <c:v>3.329978687920955</c:v>
                </c:pt>
                <c:pt idx="46">
                  <c:v>3.5980866662256559</c:v>
                </c:pt>
                <c:pt idx="47">
                  <c:v>3.8978663046050199</c:v>
                </c:pt>
                <c:pt idx="48">
                  <c:v>3.7762332323925691</c:v>
                </c:pt>
              </c:numCache>
            </c:numRef>
          </c:val>
          <c:smooth val="0"/>
          <c:extLst>
            <c:ext xmlns:c16="http://schemas.microsoft.com/office/drawing/2014/chart" uri="{C3380CC4-5D6E-409C-BE32-E72D297353CC}">
              <c16:uniqueId val="{00000001-361E-4E17-8353-387B27463C55}"/>
            </c:ext>
          </c:extLst>
        </c:ser>
        <c:ser>
          <c:idx val="2"/>
          <c:order val="1"/>
          <c:tx>
            <c:strRef>
              <c:f>'Figure 1.3.'!$C$41</c:f>
              <c:strCache>
                <c:ptCount val="1"/>
                <c:pt idx="0">
                  <c:v>10-year moving average</c:v>
                </c:pt>
              </c:strCache>
            </c:strRef>
          </c:tx>
          <c:spPr>
            <a:ln w="19050" cap="rnd">
              <a:solidFill>
                <a:srgbClr val="C00000"/>
              </a:solidFill>
              <a:prstDash val="sysDash"/>
              <a:round/>
            </a:ln>
            <a:effectLst/>
          </c:spPr>
          <c:marker>
            <c:symbol val="none"/>
          </c:marker>
          <c:cat>
            <c:numRef>
              <c:f>'Figure 1.3.'!$D$37:$AZ$37</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'Figure 1.3.'!$D$43:$AZ$43</c:f>
              <c:numCache>
                <c:formatCode>#,##0.0</c:formatCode>
                <c:ptCount val="49"/>
                <c:pt idx="0">
                  <c:v>3.3960678977466232</c:v>
                </c:pt>
                <c:pt idx="1">
                  <c:v>3.6060705691173842</c:v>
                </c:pt>
                <c:pt idx="2">
                  <c:v>3.8417042146248561</c:v>
                </c:pt>
                <c:pt idx="3">
                  <c:v>4.2387721761179566</c:v>
                </c:pt>
                <c:pt idx="4">
                  <c:v>4.2731863458320323</c:v>
                </c:pt>
                <c:pt idx="5">
                  <c:v>3.9792059410219389</c:v>
                </c:pt>
                <c:pt idx="6">
                  <c:v>4.2108914329349698</c:v>
                </c:pt>
                <c:pt idx="7">
                  <c:v>4.1541669540571933</c:v>
                </c:pt>
                <c:pt idx="8">
                  <c:v>3.7888713149017734</c:v>
                </c:pt>
                <c:pt idx="9">
                  <c:v>3.3717581951401008</c:v>
                </c:pt>
                <c:pt idx="10">
                  <c:v>3.0441520056343494</c:v>
                </c:pt>
                <c:pt idx="11">
                  <c:v>2.5288206533552455</c:v>
                </c:pt>
                <c:pt idx="12">
                  <c:v>1.9213562527964374</c:v>
                </c:pt>
                <c:pt idx="13">
                  <c:v>1.3743091707215624</c:v>
                </c:pt>
                <c:pt idx="14">
                  <c:v>1.0823615351497267</c:v>
                </c:pt>
                <c:pt idx="15">
                  <c:v>1.01195447460501</c:v>
                </c:pt>
                <c:pt idx="16">
                  <c:v>0.68209263050446789</c:v>
                </c:pt>
                <c:pt idx="17">
                  <c:v>0.72800420752789829</c:v>
                </c:pt>
                <c:pt idx="18">
                  <c:v>0.87409822409729077</c:v>
                </c:pt>
                <c:pt idx="19">
                  <c:v>0.95319324146910545</c:v>
                </c:pt>
                <c:pt idx="20">
                  <c:v>1.0458822684138447</c:v>
                </c:pt>
                <c:pt idx="21">
                  <c:v>1.4332395904398452</c:v>
                </c:pt>
                <c:pt idx="22">
                  <c:v>1.6244894192724246</c:v>
                </c:pt>
                <c:pt idx="23">
                  <c:v>1.8231674593296205</c:v>
                </c:pt>
                <c:pt idx="24">
                  <c:v>1.8237055639577175</c:v>
                </c:pt>
                <c:pt idx="25">
                  <c:v>1.9436352325566866</c:v>
                </c:pt>
                <c:pt idx="26">
                  <c:v>2.0685020802816649</c:v>
                </c:pt>
                <c:pt idx="27">
                  <c:v>2.1890297131272991</c:v>
                </c:pt>
                <c:pt idx="28">
                  <c:v>2.0312369046511889</c:v>
                </c:pt>
                <c:pt idx="29">
                  <c:v>2.0911535075756711</c:v>
                </c:pt>
                <c:pt idx="30">
                  <c:v>2.3543727051996428</c:v>
                </c:pt>
                <c:pt idx="31">
                  <c:v>2.3082979827646857</c:v>
                </c:pt>
                <c:pt idx="32">
                  <c:v>2.5851384516480849</c:v>
                </c:pt>
                <c:pt idx="33">
                  <c:v>2.95623430876645</c:v>
                </c:pt>
                <c:pt idx="34">
                  <c:v>3.4238562084367778</c:v>
                </c:pt>
                <c:pt idx="35">
                  <c:v>3.7902684640210871</c:v>
                </c:pt>
                <c:pt idx="36">
                  <c:v>4.1249645944956335</c:v>
                </c:pt>
                <c:pt idx="37">
                  <c:v>4.5208116542192656</c:v>
                </c:pt>
                <c:pt idx="38">
                  <c:v>4.8771309141440007</c:v>
                </c:pt>
                <c:pt idx="39">
                  <c:v>4.8171013877994593</c:v>
                </c:pt>
                <c:pt idx="40">
                  <c:v>4.986182953850232</c:v>
                </c:pt>
                <c:pt idx="41">
                  <c:v>5.3096085659882455</c:v>
                </c:pt>
                <c:pt idx="42">
                  <c:v>5.3991236439636658</c:v>
                </c:pt>
                <c:pt idx="43">
                  <c:v>5.2524807111933045</c:v>
                </c:pt>
                <c:pt idx="44">
                  <c:v>4.9842793179325788</c:v>
                </c:pt>
                <c:pt idx="45">
                  <c:v>4.71055589636401</c:v>
                </c:pt>
                <c:pt idx="46">
                  <c:v>4.3918367791693615</c:v>
                </c:pt>
                <c:pt idx="47">
                  <c:v>4.0526719628440402</c:v>
                </c:pt>
                <c:pt idx="48">
                  <c:v>4.0042867388254582</c:v>
                </c:pt>
              </c:numCache>
            </c:numRef>
          </c:val>
          <c:smooth val="0"/>
          <c:extLst>
            <c:ext xmlns:c16="http://schemas.microsoft.com/office/drawing/2014/chart" uri="{C3380CC4-5D6E-409C-BE32-E72D297353CC}">
              <c16:uniqueId val="{00000002-361E-4E17-8353-387B27463C55}"/>
            </c:ext>
          </c:extLst>
        </c:ser>
        <c:dLbls>
          <c:showLegendKey val="0"/>
          <c:showVal val="0"/>
          <c:showCatName val="0"/>
          <c:showSerName val="0"/>
          <c:showPercent val="0"/>
          <c:showBubbleSize val="0"/>
        </c:dLbls>
        <c:marker val="1"/>
        <c:smooth val="0"/>
        <c:axId val="1638969696"/>
        <c:axId val="1289166400"/>
      </c:lineChart>
      <c:catAx>
        <c:axId val="1638969696"/>
        <c:scaling>
          <c:orientation val="minMax"/>
        </c:scaling>
        <c:delete val="0"/>
        <c:axPos val="b"/>
        <c:numFmt formatCode="General" sourceLinked="1"/>
        <c:majorTickMark val="in"/>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289166400"/>
        <c:crosses val="autoZero"/>
        <c:auto val="1"/>
        <c:lblAlgn val="ctr"/>
        <c:lblOffset val="100"/>
        <c:tickLblSkip val="3"/>
        <c:tickMarkSkip val="10"/>
        <c:noMultiLvlLbl val="0"/>
      </c:catAx>
      <c:valAx>
        <c:axId val="1289166400"/>
        <c:scaling>
          <c:orientation val="minMax"/>
          <c:min val="-6"/>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638969696"/>
        <c:crossesAt val="1"/>
        <c:crossBetween val="between"/>
      </c:valAx>
      <c:valAx>
        <c:axId val="344176895"/>
        <c:scaling>
          <c:orientation val="minMax"/>
          <c:max val="50"/>
          <c:min val="25"/>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crossAx val="1893635312"/>
        <c:crosses val="max"/>
        <c:crossBetween val="between"/>
      </c:valAx>
      <c:catAx>
        <c:axId val="1893635312"/>
        <c:scaling>
          <c:orientation val="minMax"/>
        </c:scaling>
        <c:delete val="1"/>
        <c:axPos val="b"/>
        <c:numFmt formatCode="General" sourceLinked="1"/>
        <c:majorTickMark val="out"/>
        <c:minorTickMark val="none"/>
        <c:tickLblPos val="nextTo"/>
        <c:crossAx val="344176895"/>
        <c:crosses val="autoZero"/>
        <c:auto val="1"/>
        <c:lblAlgn val="ctr"/>
        <c:lblOffset val="100"/>
        <c:noMultiLvlLbl val="0"/>
      </c:catAx>
      <c:spPr>
        <a:noFill/>
        <a:ln>
          <a:solidFill>
            <a:schemeClr val="bg1">
              <a:lumMod val="65000"/>
            </a:schemeClr>
          </a:solidFill>
        </a:ln>
        <a:effectLst/>
      </c:spPr>
    </c:plotArea>
    <c:legend>
      <c:legendPos val="r"/>
      <c:layout>
        <c:manualLayout>
          <c:xMode val="edge"/>
          <c:yMode val="edge"/>
          <c:x val="3.4932560513269172E-2"/>
          <c:y val="2.9995990084572762E-2"/>
          <c:w val="0.69066455234762314"/>
          <c:h val="0.14286927675707203"/>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HelveticaNeueLT Std"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9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plotArea>
      <cx:plotAreaRegion>
        <cx:series layoutId="boxWhisker" uniqueId="{22413D84-0289-4C53-B60E-94AB8AD8F2C7}">
          <cx:tx>
            <cx:txData>
              <cx:f>_xlchart.v1.1</cx:f>
              <cx:v>Debt</cx:v>
            </cx:txData>
          </cx:tx>
          <cx:spPr>
            <a:solidFill>
              <a:schemeClr val="bg1">
                <a:lumMod val="50000"/>
              </a:schemeClr>
            </a:solidFill>
          </cx:spPr>
          <cx:dataId val="0"/>
          <cx:layoutPr>
            <cx:visibility meanLine="0" meanMarker="1" nonoutliers="0" outliers="0"/>
            <cx:statistics quartileMethod="exclusive"/>
          </cx:layoutPr>
        </cx:series>
        <cx:series layoutId="boxWhisker" uniqueId="{ED2B723D-6782-4F60-9CD4-E9173951B02E}">
          <cx:tx>
            <cx:txData>
              <cx:f>_xlchart.v1.3</cx:f>
              <cx:v>Interest Rate</cx:v>
            </cx:txData>
          </cx:tx>
          <cx:spPr>
            <a:solidFill>
              <a:srgbClr val="C00000"/>
            </a:solidFill>
          </cx:spPr>
          <cx:dataId val="1"/>
          <cx:layoutPr>
            <cx:visibility meanLine="0" meanMarker="1" nonoutliers="0" outliers="0"/>
            <cx:statistics quartileMethod="exclusive"/>
          </cx:layoutPr>
        </cx:series>
        <cx:series layoutId="boxWhisker" uniqueId="{31CD927F-9BB4-4BA9-BA63-5BBBA0A117E5}">
          <cx:tx>
            <cx:txData>
              <cx:f>_xlchart.v1.5</cx:f>
              <cx:v>Growth Rate</cx:v>
            </cx:txData>
          </cx:tx>
          <cx:spPr>
            <a:solidFill>
              <a:schemeClr val="accent1"/>
            </a:solidFill>
          </cx:spPr>
          <cx:dataId val="2"/>
          <cx:layoutPr>
            <cx:visibility meanLine="0" meanMarker="1" nonoutliers="0" outliers="0"/>
            <cx:statistics quartileMethod="exclusive"/>
          </cx:layoutPr>
        </cx:series>
        <cx:series layoutId="boxWhisker" uniqueId="{26CB08A0-76BC-4CAA-8651-8ACF54BC71F0}">
          <cx:tx>
            <cx:txData>
              <cx:f>_xlchart.v1.7</cx:f>
              <cx:v>Primary balance to GDP</cx:v>
            </cx:txData>
          </cx:tx>
          <cx:spPr>
            <a:solidFill>
              <a:schemeClr val="accent3">
                <a:lumMod val="50000"/>
              </a:schemeClr>
            </a:solidFill>
          </cx:spPr>
          <cx:dataId val="3"/>
          <cx:layoutPr>
            <cx:visibility meanLine="0" meanMarker="1" nonoutliers="0" outliers="0"/>
            <cx:statistics quartileMethod="exclusive"/>
          </cx:layoutPr>
        </cx:series>
      </cx:plotAreaRegion>
      <cx:axis id="0">
        <cx:catScaling gapWidth="1"/>
        <cx:majorTickMarks type="in"/>
        <cx:tickLabels/>
        <cx:spPr>
          <a:ln>
            <a:solidFill>
              <a:schemeClr val="tx1"/>
            </a:solidFill>
          </a:ln>
        </cx:spPr>
        <cx:txPr>
          <a:bodyPr spcFirstLastPara="1" vertOverflow="ellipsis" horzOverflow="overflow" wrap="square" lIns="0" tIns="0" rIns="0" bIns="0" anchor="ctr" anchorCtr="1"/>
          <a:lstStyle/>
          <a:p>
            <a:pPr algn="ctr" rtl="0">
              <a:defRPr sz="800">
                <a:solidFill>
                  <a:sysClr val="windowText" lastClr="000000"/>
                </a:solidFill>
                <a:latin typeface="HelveticaNeueLT "/>
                <a:ea typeface="HelveticaNeueLT "/>
                <a:cs typeface="HelveticaNeueLT "/>
              </a:defRPr>
            </a:pPr>
            <a:endParaRPr lang="en-US" sz="800" b="0" i="0" u="none" strike="noStrike" baseline="0">
              <a:solidFill>
                <a:sysClr val="windowText" lastClr="000000"/>
              </a:solidFill>
              <a:latin typeface="HelveticaNeueLT "/>
            </a:endParaRPr>
          </a:p>
        </cx:txPr>
      </cx:axis>
      <cx:axis id="1">
        <cx:valScaling max="2.5" min="-1.5"/>
        <cx:tickLabels/>
        <cx:numFmt formatCode="0.0" sourceLinked="0"/>
        <cx:spPr>
          <a:ln>
            <a:noFill/>
          </a:ln>
        </cx:spPr>
        <cx:txPr>
          <a:bodyPr spcFirstLastPara="1" vertOverflow="ellipsis" horzOverflow="overflow" wrap="square" lIns="0" tIns="0" rIns="0" bIns="0" anchor="ctr" anchorCtr="1"/>
          <a:lstStyle/>
          <a:p>
            <a:pPr algn="ctr" rtl="0">
              <a:defRPr>
                <a:solidFill>
                  <a:sysClr val="windowText" lastClr="000000"/>
                </a:solidFill>
                <a:latin typeface="HelveticaNeueLT "/>
                <a:ea typeface="HelveticaNeueLT "/>
                <a:cs typeface="HelveticaNeueLT "/>
              </a:defRPr>
            </a:pPr>
            <a:endParaRPr lang="en-US" sz="900" b="0" i="0" u="none" strike="noStrike" baseline="0">
              <a:solidFill>
                <a:sysClr val="windowText" lastClr="000000"/>
              </a:solidFill>
              <a:latin typeface="HelveticaNeueLT "/>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data id="1">
      <cx:numDim type="val">
        <cx:f>_xlchart.v1.12</cx:f>
      </cx:numDim>
    </cx:data>
    <cx:data id="2">
      <cx:numDim type="val">
        <cx:f>_xlchart.v1.14</cx:f>
      </cx:numDim>
    </cx:data>
  </cx:chartData>
  <cx:chart>
    <cx:plotArea>
      <cx:plotAreaRegion>
        <cx:plotSurface>
          <cx:spPr>
            <a:ln w="12700">
              <a:solidFill>
                <a:schemeClr val="bg1">
                  <a:lumMod val="65000"/>
                </a:schemeClr>
              </a:solidFill>
            </a:ln>
          </cx:spPr>
        </cx:plotSurface>
        <cx:series layoutId="boxWhisker" uniqueId="{43A064E2-7865-42B8-93CB-B9815BF072F8}">
          <cx:tx>
            <cx:txData>
              <cx:f>_xlchart.v1.9</cx:f>
              <cx:v>Low CoC</cx:v>
            </cx:txData>
          </cx:tx>
          <cx:spPr>
            <a:solidFill>
              <a:schemeClr val="accent5">
                <a:lumMod val="75000"/>
              </a:schemeClr>
            </a:solidFill>
            <a:ln w="6350">
              <a:solidFill>
                <a:schemeClr val="tx1"/>
              </a:solidFill>
            </a:ln>
          </cx:spPr>
          <cx:dataId val="0"/>
          <cx:layoutPr>
            <cx:visibility meanMarker="0" nonoutliers="0" outliers="0"/>
            <cx:statistics quartileMethod="exclusive"/>
          </cx:layoutPr>
        </cx:series>
        <cx:series layoutId="boxWhisker" uniqueId="{5BCB5DEB-7AD2-472C-88CC-D21BDF1F05A9}">
          <cx:tx>
            <cx:txData>
              <cx:f>_xlchart.v1.11</cx:f>
              <cx:v>Medium CoC</cx:v>
            </cx:txData>
          </cx:tx>
          <cx:spPr>
            <a:solidFill>
              <a:srgbClr val="C00000"/>
            </a:solidFill>
            <a:ln w="6350">
              <a:solidFill>
                <a:sysClr val="windowText" lastClr="000000"/>
              </a:solidFill>
            </a:ln>
          </cx:spPr>
          <cx:dataId val="1"/>
          <cx:layoutPr>
            <cx:visibility meanMarker="0" nonoutliers="0" outliers="0"/>
            <cx:statistics quartileMethod="inclusive"/>
          </cx:layoutPr>
        </cx:series>
        <cx:series layoutId="boxWhisker" uniqueId="{92984112-42BF-45B4-8148-E79AE9DE53C8}">
          <cx:tx>
            <cx:txData>
              <cx:f>_xlchart.v1.13</cx:f>
              <cx:v>Strong CoC</cx:v>
            </cx:txData>
          </cx:tx>
          <cx:spPr>
            <a:solidFill>
              <a:schemeClr val="bg1">
                <a:lumMod val="65000"/>
              </a:schemeClr>
            </a:solidFill>
            <a:ln w="6350">
              <a:solidFill>
                <a:sysClr val="windowText" lastClr="000000"/>
              </a:solidFill>
            </a:ln>
          </cx:spPr>
          <cx:dataId val="2"/>
          <cx:layoutPr>
            <cx:visibility meanMarker="0" nonoutliers="0" outliers="0"/>
            <cx:statistics quartileMethod="inclusive"/>
          </cx:layoutPr>
        </cx:series>
      </cx:plotAreaRegion>
      <cx:axis id="0">
        <cx:catScaling gapWidth="0.0599999987"/>
        <cx:tickLabels/>
        <cx:txPr>
          <a:bodyPr vertOverflow="overflow" horzOverflow="overflow" wrap="square" lIns="0" tIns="0" rIns="0" bIns="0"/>
          <a:lstStyle/>
          <a:p>
            <a:pPr algn="ctr" rtl="0">
              <a:defRPr sz="800" b="0">
                <a:solidFill>
                  <a:schemeClr val="bg1"/>
                </a:solidFill>
                <a:latin typeface="HelveticaNeueLT Std Cn" panose="020B0506030502030204" pitchFamily="34" charset="0"/>
                <a:ea typeface="HelveticaNeueLT Std Cn" panose="020B0506030502030204" pitchFamily="34" charset="0"/>
                <a:cs typeface="HelveticaNeueLT Std Cn" panose="020B0506030502030204" pitchFamily="34" charset="0"/>
              </a:defRPr>
            </a:pPr>
            <a:endParaRPr lang="en-US" sz="800">
              <a:solidFill>
                <a:schemeClr val="bg1"/>
              </a:solidFill>
              <a:latin typeface="HelveticaNeueLT Std Cn" panose="020B0506030502030204" pitchFamily="34" charset="0"/>
              <a:cs typeface="Arial" panose="020B0604020202020204" pitchFamily="34" charset="0"/>
            </a:endParaRPr>
          </a:p>
        </cx:txPr>
      </cx:axis>
      <cx:axis id="1">
        <cx:valScaling min="-2"/>
        <cx:majorTickMarks type="in"/>
        <cx:tickLabels/>
        <cx:numFmt formatCode="0" sourceLinked="0"/>
        <cx:spPr>
          <a:ln>
            <a:noFill/>
          </a:ln>
        </cx:spPr>
        <cx:txPr>
          <a:bodyPr vertOverflow="overflow" horzOverflow="overflow" wrap="square" lIns="0" tIns="0" rIns="0" bIns="0"/>
          <a:lstStyle/>
          <a:p>
            <a:pPr algn="ctr" rtl="0">
              <a:defRPr sz="800" b="0">
                <a:solidFill>
                  <a:sysClr val="windowText" lastClr="000000"/>
                </a:solidFill>
                <a:latin typeface="HelveticaNeueLT Std Cn" panose="020B0506030502030204" pitchFamily="34" charset="0"/>
                <a:ea typeface="HelveticaNeueLT Std Cn" panose="020B0506030502030204" pitchFamily="34" charset="0"/>
                <a:cs typeface="HelveticaNeueLT Std Cn" panose="020B0506030502030204" pitchFamily="34" charset="0"/>
              </a:defRPr>
            </a:pPr>
            <a:endParaRPr lang="en-US" sz="800">
              <a:solidFill>
                <a:sysClr val="windowText" lastClr="000000"/>
              </a:solidFill>
              <a:latin typeface="HelveticaNeueLT Std Cn" panose="020B0506030502030204" pitchFamily="34" charset="0"/>
              <a:cs typeface="Arial" panose="020B0604020202020204" pitchFamily="34" charset="0"/>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data id="1">
      <cx:numDim type="val">
        <cx:f>_xlchart.v1.16</cx:f>
      </cx:numDim>
    </cx:data>
    <cx:data id="2">
      <cx:numDim type="val">
        <cx:f>_xlchart.v1.18</cx:f>
      </cx:numDim>
    </cx:data>
  </cx:chartData>
  <cx:chart>
    <cx:plotArea>
      <cx:plotAreaRegion>
        <cx:plotSurface>
          <cx:spPr>
            <a:ln w="12700">
              <a:solidFill>
                <a:schemeClr val="bg1">
                  <a:lumMod val="65000"/>
                </a:schemeClr>
              </a:solidFill>
            </a:ln>
          </cx:spPr>
        </cx:plotSurface>
        <cx:series layoutId="boxWhisker" uniqueId="{43A064E2-7865-42B8-93CB-B9815BF072F8}">
          <cx:tx>
            <cx:txData>
              <cx:f>_xlchart.v1.19</cx:f>
              <cx:v>Low CoC</cx:v>
            </cx:txData>
          </cx:tx>
          <cx:spPr>
            <a:solidFill>
              <a:schemeClr val="accent5">
                <a:lumMod val="75000"/>
              </a:schemeClr>
            </a:solidFill>
            <a:ln w="6350">
              <a:solidFill>
                <a:schemeClr val="tx1"/>
              </a:solidFill>
            </a:ln>
          </cx:spPr>
          <cx:dataId val="0"/>
          <cx:layoutPr>
            <cx:visibility meanMarker="0" nonoutliers="0" outliers="0"/>
            <cx:statistics quartileMethod="inclusive"/>
          </cx:layoutPr>
        </cx:series>
        <cx:series layoutId="boxWhisker" uniqueId="{5BCB5DEB-7AD2-472C-88CC-D21BDF1F05A9}">
          <cx:tx>
            <cx:txData>
              <cx:f>_xlchart.v1.15</cx:f>
              <cx:v>Medium CoC</cx:v>
            </cx:txData>
          </cx:tx>
          <cx:spPr>
            <a:solidFill>
              <a:srgbClr val="C00000"/>
            </a:solidFill>
            <a:ln w="6350">
              <a:solidFill>
                <a:sysClr val="windowText" lastClr="000000"/>
              </a:solidFill>
            </a:ln>
          </cx:spPr>
          <cx:dataId val="1"/>
          <cx:layoutPr>
            <cx:visibility meanMarker="0" nonoutliers="0" outliers="0"/>
            <cx:statistics quartileMethod="inclusive"/>
          </cx:layoutPr>
        </cx:series>
        <cx:series layoutId="boxWhisker" uniqueId="{92984112-42BF-45B4-8148-E79AE9DE53C8}">
          <cx:tx>
            <cx:txData>
              <cx:f>_xlchart.v1.17</cx:f>
              <cx:v>Stron CoC</cx:v>
            </cx:txData>
          </cx:tx>
          <cx:spPr>
            <a:solidFill>
              <a:schemeClr val="bg1">
                <a:lumMod val="65000"/>
              </a:schemeClr>
            </a:solidFill>
            <a:ln w="6350">
              <a:solidFill>
                <a:sysClr val="windowText" lastClr="000000"/>
              </a:solidFill>
            </a:ln>
          </cx:spPr>
          <cx:dataId val="2"/>
          <cx:layoutPr>
            <cx:visibility meanMarker="0" nonoutliers="0" outliers="0"/>
            <cx:statistics quartileMethod="inclusive"/>
          </cx:layoutPr>
        </cx:series>
      </cx:plotAreaRegion>
      <cx:axis id="0">
        <cx:catScaling gapWidth="0.0599999987"/>
        <cx:tickLabels/>
        <cx:txPr>
          <a:bodyPr vertOverflow="overflow" horzOverflow="overflow" wrap="square" lIns="0" tIns="0" rIns="0" bIns="0"/>
          <a:lstStyle/>
          <a:p>
            <a:pPr algn="ctr" rtl="0">
              <a:defRPr sz="800" b="0">
                <a:solidFill>
                  <a:schemeClr val="bg1"/>
                </a:solidFill>
                <a:latin typeface="HelveticaNeueLT Std Cn" panose="020B0506030502030204" pitchFamily="34" charset="0"/>
                <a:ea typeface="HelveticaNeueLT Std Cn" panose="020B0506030502030204" pitchFamily="34" charset="0"/>
                <a:cs typeface="HelveticaNeueLT Std Cn" panose="020B0506030502030204" pitchFamily="34" charset="0"/>
              </a:defRPr>
            </a:pPr>
            <a:endParaRPr lang="en-US" sz="800">
              <a:solidFill>
                <a:schemeClr val="bg1"/>
              </a:solidFill>
              <a:latin typeface="HelveticaNeueLT Std Cn" panose="020B0506030502030204" pitchFamily="34" charset="0"/>
              <a:cs typeface="Arial" panose="020B0604020202020204" pitchFamily="34" charset="0"/>
            </a:endParaRPr>
          </a:p>
        </cx:txPr>
      </cx:axis>
      <cx:axis id="1">
        <cx:valScaling max="25" min="-20"/>
        <cx:tickLabels/>
        <cx:spPr>
          <a:ln>
            <a:noFill/>
          </a:ln>
        </cx:spPr>
        <cx:txPr>
          <a:bodyPr vertOverflow="overflow" horzOverflow="overflow" wrap="square" lIns="0" tIns="0" rIns="0" bIns="0"/>
          <a:lstStyle/>
          <a:p>
            <a:pPr algn="ctr" rtl="0">
              <a:defRPr sz="800" b="0">
                <a:solidFill>
                  <a:sysClr val="windowText" lastClr="000000"/>
                </a:solidFill>
                <a:latin typeface="HelveticaNeueLT Std Cn" panose="020B0506030502030204" pitchFamily="34" charset="0"/>
                <a:ea typeface="HelveticaNeueLT Std Cn" panose="020B0506030502030204" pitchFamily="34" charset="0"/>
                <a:cs typeface="HelveticaNeueLT Std Cn" panose="020B0506030502030204" pitchFamily="34" charset="0"/>
              </a:defRPr>
            </a:pPr>
            <a:endParaRPr lang="en-US" sz="800">
              <a:solidFill>
                <a:sysClr val="windowText" lastClr="000000"/>
              </a:solidFill>
              <a:latin typeface="HelveticaNeueLT Std Cn" panose="020B0506030502030204" pitchFamily="34" charset="0"/>
              <a:cs typeface="Arial" panose="020B0604020202020204" pitchFamily="34" charset="0"/>
            </a:endParaRPr>
          </a:p>
        </cx:txPr>
      </cx:axis>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data id="1">
      <cx:numDim type="val">
        <cx:f>_xlchart.v1.24</cx:f>
      </cx:numDim>
    </cx:data>
  </cx:chartData>
  <cx:chart>
    <cx:plotArea>
      <cx:plotAreaRegion>
        <cx:plotSurface>
          <cx:spPr>
            <a:ln>
              <a:solidFill>
                <a:schemeClr val="bg1">
                  <a:lumMod val="65000"/>
                </a:schemeClr>
              </a:solidFill>
            </a:ln>
          </cx:spPr>
        </cx:plotSurface>
        <cx:series layoutId="boxWhisker" uniqueId="{16C9070E-9A0C-4B8A-9982-2428DA978814}">
          <cx:tx>
            <cx:txData>
              <cx:f>_xlchart.v1.21</cx:f>
              <cx:v>Resource Rich</cx:v>
            </cx:txData>
          </cx:tx>
          <cx:spPr>
            <a:solidFill>
              <a:schemeClr val="bg1">
                <a:lumMod val="65000"/>
              </a:schemeClr>
            </a:solidFill>
            <a:ln w="6350">
              <a:solidFill>
                <a:schemeClr val="tx1"/>
              </a:solidFill>
            </a:ln>
          </cx:spPr>
          <cx:dataId val="0"/>
          <cx:layoutPr>
            <cx:visibility meanMarker="0" nonoutliers="0" outliers="0"/>
            <cx:statistics quartileMethod="exclusive"/>
          </cx:layoutPr>
        </cx:series>
        <cx:series layoutId="boxWhisker" uniqueId="{0ED278E4-50B9-484A-8CF1-96577D378890}">
          <cx:tx>
            <cx:txData>
              <cx:f>_xlchart.v1.23</cx:f>
              <cx:v>Non-Resource Rich</cx:v>
            </cx:txData>
          </cx:tx>
          <cx:spPr>
            <a:solidFill>
              <a:schemeClr val="accent1">
                <a:lumMod val="75000"/>
              </a:schemeClr>
            </a:solidFill>
            <a:ln w="6350">
              <a:solidFill>
                <a:schemeClr val="tx1"/>
              </a:solidFill>
            </a:ln>
          </cx:spPr>
          <cx:dataId val="1"/>
          <cx:layoutPr>
            <cx:visibility meanMarker="0" nonoutliers="0" outliers="0"/>
            <cx:statistics quartileMethod="exclusive"/>
          </cx:layoutPr>
        </cx:series>
      </cx:plotAreaRegion>
      <cx:axis id="0">
        <cx:catScaling gapWidth="0.5"/>
        <cx:tickLabels/>
        <cx:txPr>
          <a:bodyPr vertOverflow="overflow" horzOverflow="overflow" wrap="square" lIns="0" tIns="0" rIns="0" bIns="0"/>
          <a:lstStyle/>
          <a:p>
            <a:pPr algn="ctr" rtl="0">
              <a:defRPr sz="800" b="0">
                <a:solidFill>
                  <a:schemeClr val="bg1"/>
                </a:solidFill>
                <a:latin typeface="HelveticaNeueLT Std Cn" panose="020B0506030502030204"/>
                <a:ea typeface="HelveticaNeueLT Std Cn" panose="020B0506030502030204"/>
                <a:cs typeface="HelveticaNeueLT Std Cn" panose="020B0506030502030204"/>
              </a:defRPr>
            </a:pPr>
            <a:endParaRPr lang="en-US" sz="800">
              <a:solidFill>
                <a:schemeClr val="bg1"/>
              </a:solidFill>
              <a:latin typeface="HelveticaNeueLT Std Cn" panose="020B0506030502030204"/>
            </a:endParaRPr>
          </a:p>
        </cx:txPr>
      </cx:axis>
      <cx:axis id="1">
        <cx:valScaling/>
        <cx:title>
          <cx:tx>
            <cx:txData>
              <cx:v>Control of corruption index</cx:v>
            </cx:txData>
          </cx:tx>
          <cx:txPr>
            <a:bodyPr spcFirstLastPara="1" vertOverflow="ellipsis" horzOverflow="overflow" wrap="square" lIns="0" tIns="0" rIns="0" bIns="0" anchor="ctr" anchorCtr="1"/>
            <a:lstStyle/>
            <a:p>
              <a:pPr algn="ctr" rtl="0">
                <a:defRPr sz="800">
                  <a:solidFill>
                    <a:schemeClr val="tx1"/>
                  </a:solidFill>
                  <a:latin typeface="HelveticaNeueLT Std Cn" panose="020B0506030502030204"/>
                  <a:ea typeface="HelveticaNeueLT Std Cn" panose="020B0506030502030204"/>
                  <a:cs typeface="HelveticaNeueLT Std Cn" panose="020B0506030502030204"/>
                </a:defRPr>
              </a:pPr>
              <a:r>
                <a:rPr lang="en-US" sz="800" b="0" i="0" u="none" strike="noStrike" kern="1200" baseline="0">
                  <a:solidFill>
                    <a:schemeClr val="tx1"/>
                  </a:solidFill>
                  <a:latin typeface="HelveticaNeueLT Std Cn" panose="020B0506030502030204"/>
                </a:rPr>
                <a:t>Control of corruption index</a:t>
              </a:r>
            </a:p>
          </cx:txPr>
        </cx:title>
        <cx:tickLabels/>
        <cx:spPr>
          <a:ln>
            <a:solidFill>
              <a:schemeClr val="bg1">
                <a:lumMod val="65000"/>
              </a:schemeClr>
            </a:solidFill>
          </a:ln>
        </cx:spPr>
        <cx:txPr>
          <a:bodyPr vertOverflow="overflow" horzOverflow="overflow" wrap="square" lIns="0" tIns="0" rIns="0" bIns="0"/>
          <a:lstStyle/>
          <a:p>
            <a:pPr algn="ctr" rtl="0">
              <a:defRPr sz="800" b="0">
                <a:solidFill>
                  <a:schemeClr val="tx1"/>
                </a:solidFill>
                <a:latin typeface="HelveticaNeueLT Std Cn" panose="020B0506030502030204"/>
                <a:ea typeface="HelveticaNeueLT Std Cn" panose="020B0506030502030204"/>
                <a:cs typeface="HelveticaNeueLT Std Cn" panose="020B0506030502030204"/>
              </a:defRPr>
            </a:pPr>
            <a:endParaRPr lang="en-US" sz="800">
              <a:solidFill>
                <a:schemeClr val="tx1"/>
              </a:solidFill>
              <a:latin typeface="HelveticaNeueLT Std Cn" panose="020B0506030502030204"/>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9">
  <a:schemeClr val="accent6"/>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7.xml.rels><?xml version="1.0" encoding="UTF-8" standalone="yes"?>
<Relationships xmlns="http://schemas.openxmlformats.org/package/2006/relationships"><Relationship Id="rId1" Type="http://schemas.microsoft.com/office/2014/relationships/chartEx" Target="../charts/chartEx1.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62.xml.rels><?xml version="1.0" encoding="UTF-8" standalone="yes"?>
<Relationships xmlns="http://schemas.openxmlformats.org/package/2006/relationships"><Relationship Id="rId2" Type="http://schemas.openxmlformats.org/officeDocument/2006/relationships/chart" Target="../charts/chart49.xml"/><Relationship Id="rId1" Type="http://schemas.openxmlformats.org/officeDocument/2006/relationships/chart" Target="../charts/chart48.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6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7.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69.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7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74.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77.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78.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79.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82.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83.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4.xml.rels><?xml version="1.0" encoding="UTF-8" standalone="yes"?>
<Relationships xmlns="http://schemas.openxmlformats.org/package/2006/relationships"><Relationship Id="rId1" Type="http://schemas.openxmlformats.org/officeDocument/2006/relationships/image" Target="../media/image3.png"/></Relationships>
</file>

<file path=xl/drawings/_rels/drawing85.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87.xml.rels><?xml version="1.0" encoding="UTF-8" standalone="yes"?>
<Relationships xmlns="http://schemas.openxmlformats.org/package/2006/relationships"><Relationship Id="rId2" Type="http://schemas.microsoft.com/office/2014/relationships/chartEx" Target="../charts/chartEx4.xml"/><Relationship Id="rId1" Type="http://schemas.openxmlformats.org/officeDocument/2006/relationships/chart" Target="../charts/chart67.xml"/></Relationships>
</file>

<file path=xl/drawings/_rels/drawing89.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90.xml.rels><?xml version="1.0" encoding="UTF-8" standalone="yes"?>
<Relationships xmlns="http://schemas.openxmlformats.org/package/2006/relationships"><Relationship Id="rId1" Type="http://schemas.openxmlformats.org/officeDocument/2006/relationships/chart" Target="../charts/chart69.xml"/></Relationships>
</file>

<file path=xl/drawings/drawing1.xml><?xml version="1.0" encoding="utf-8"?>
<xdr:wsDr xmlns:xdr="http://schemas.openxmlformats.org/drawingml/2006/spreadsheetDrawing" xmlns:a="http://schemas.openxmlformats.org/drawingml/2006/main">
  <xdr:twoCellAnchor editAs="oneCell">
    <xdr:from>
      <xdr:col>4</xdr:col>
      <xdr:colOff>123826</xdr:colOff>
      <xdr:row>8</xdr:row>
      <xdr:rowOff>114301</xdr:rowOff>
    </xdr:from>
    <xdr:to>
      <xdr:col>6</xdr:col>
      <xdr:colOff>588646</xdr:colOff>
      <xdr:row>21</xdr:row>
      <xdr:rowOff>74677</xdr:rowOff>
    </xdr:to>
    <xdr:pic>
      <xdr:nvPicPr>
        <xdr:cNvPr id="2" name="Picture 1">
          <a:extLst>
            <a:ext uri="{FF2B5EF4-FFF2-40B4-BE49-F238E27FC236}">
              <a16:creationId xmlns:a16="http://schemas.microsoft.com/office/drawing/2014/main" id="{CD66E0BC-9740-4CFC-82DE-A456D2B11534}"/>
            </a:ext>
          </a:extLst>
        </xdr:cNvPr>
        <xdr:cNvPicPr>
          <a:picLocks noChangeAspect="1"/>
        </xdr:cNvPicPr>
      </xdr:nvPicPr>
      <xdr:blipFill>
        <a:blip xmlns:r="http://schemas.openxmlformats.org/officeDocument/2006/relationships" r:embed="rId1"/>
        <a:stretch>
          <a:fillRect/>
        </a:stretch>
      </xdr:blipFill>
      <xdr:spPr>
        <a:xfrm>
          <a:off x="2847976" y="1647826"/>
          <a:ext cx="1874520" cy="24368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361950</xdr:colOff>
      <xdr:row>32</xdr:row>
      <xdr:rowOff>0</xdr:rowOff>
    </xdr:from>
    <xdr:to>
      <xdr:col>7</xdr:col>
      <xdr:colOff>361950</xdr:colOff>
      <xdr:row>32</xdr:row>
      <xdr:rowOff>0</xdr:rowOff>
    </xdr:to>
    <xdr:sp macro="" textlink="">
      <xdr:nvSpPr>
        <xdr:cNvPr id="2" name="TextBox 1">
          <a:extLst>
            <a:ext uri="{FF2B5EF4-FFF2-40B4-BE49-F238E27FC236}">
              <a16:creationId xmlns:a16="http://schemas.microsoft.com/office/drawing/2014/main" id="{3AB566EA-972C-4F3A-B6DA-771A4F0785A8}"/>
            </a:ext>
          </a:extLst>
        </xdr:cNvPr>
        <xdr:cNvSpPr txBox="1"/>
      </xdr:nvSpPr>
      <xdr:spPr>
        <a:xfrm>
          <a:off x="1581150" y="5181600"/>
          <a:ext cx="3048000" cy="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GG debt</a:t>
          </a:r>
          <a:endParaRPr lang="en-US" sz="1100" b="1" baseline="0"/>
        </a:p>
        <a:p>
          <a:r>
            <a:rPr lang="en-US" sz="1100" b="0" baseline="0"/>
            <a:t>(Percent of GDP)</a:t>
          </a:r>
          <a:endParaRPr lang="en-US" sz="1100" b="0"/>
        </a:p>
      </xdr:txBody>
    </xdr:sp>
    <xdr:clientData/>
  </xdr:twoCellAnchor>
  <xdr:twoCellAnchor>
    <xdr:from>
      <xdr:col>2</xdr:col>
      <xdr:colOff>104775</xdr:colOff>
      <xdr:row>32</xdr:row>
      <xdr:rowOff>0</xdr:rowOff>
    </xdr:from>
    <xdr:to>
      <xdr:col>7</xdr:col>
      <xdr:colOff>531495</xdr:colOff>
      <xdr:row>32</xdr:row>
      <xdr:rowOff>0</xdr:rowOff>
    </xdr:to>
    <xdr:graphicFrame macro="">
      <xdr:nvGraphicFramePr>
        <xdr:cNvPr id="3" name="Chart 2">
          <a:extLst>
            <a:ext uri="{FF2B5EF4-FFF2-40B4-BE49-F238E27FC236}">
              <a16:creationId xmlns:a16="http://schemas.microsoft.com/office/drawing/2014/main" id="{5000C5CB-3A08-4594-9F64-6C70EDAAD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xdr:row>
      <xdr:rowOff>76200</xdr:rowOff>
    </xdr:from>
    <xdr:to>
      <xdr:col>7</xdr:col>
      <xdr:colOff>552450</xdr:colOff>
      <xdr:row>8</xdr:row>
      <xdr:rowOff>95250</xdr:rowOff>
    </xdr:to>
    <xdr:sp macro="" textlink="">
      <xdr:nvSpPr>
        <xdr:cNvPr id="4" name="TextBox 3">
          <a:extLst>
            <a:ext uri="{FF2B5EF4-FFF2-40B4-BE49-F238E27FC236}">
              <a16:creationId xmlns:a16="http://schemas.microsoft.com/office/drawing/2014/main" id="{DD9E670A-58C9-4765-954C-B40D31F6A9A3}"/>
            </a:ext>
          </a:extLst>
        </xdr:cNvPr>
        <xdr:cNvSpPr txBox="1"/>
      </xdr:nvSpPr>
      <xdr:spPr>
        <a:xfrm>
          <a:off x="1771650" y="885825"/>
          <a:ext cx="304800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HelveticaNeueLT Std" panose="020B0604020202020204" pitchFamily="34" charset="0"/>
            </a:rPr>
            <a:t>1. </a:t>
          </a:r>
          <a:r>
            <a:rPr lang="en-US" sz="900" b="1" baseline="0">
              <a:latin typeface="HelveticaNeueLT Std" panose="020B0604020202020204" pitchFamily="34" charset="0"/>
            </a:rPr>
            <a:t>Advanced Economies</a:t>
          </a:r>
        </a:p>
      </xdr:txBody>
    </xdr:sp>
    <xdr:clientData/>
  </xdr:twoCellAnchor>
  <xdr:twoCellAnchor>
    <xdr:from>
      <xdr:col>7</xdr:col>
      <xdr:colOff>114300</xdr:colOff>
      <xdr:row>5</xdr:row>
      <xdr:rowOff>76200</xdr:rowOff>
    </xdr:from>
    <xdr:to>
      <xdr:col>12</xdr:col>
      <xdr:colOff>266700</xdr:colOff>
      <xdr:row>8</xdr:row>
      <xdr:rowOff>95250</xdr:rowOff>
    </xdr:to>
    <xdr:sp macro="" textlink="">
      <xdr:nvSpPr>
        <xdr:cNvPr id="5" name="TextBox 4">
          <a:extLst>
            <a:ext uri="{FF2B5EF4-FFF2-40B4-BE49-F238E27FC236}">
              <a16:creationId xmlns:a16="http://schemas.microsoft.com/office/drawing/2014/main" id="{DBB8981B-EDA4-43DB-998D-EDA17EEB01AA}"/>
            </a:ext>
          </a:extLst>
        </xdr:cNvPr>
        <xdr:cNvSpPr txBox="1"/>
      </xdr:nvSpPr>
      <xdr:spPr>
        <a:xfrm>
          <a:off x="4381500" y="885825"/>
          <a:ext cx="320040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HelveticaNeueLT Std" panose="020B0604020202020204" pitchFamily="34" charset="0"/>
            </a:rPr>
            <a:t>2.</a:t>
          </a:r>
          <a:r>
            <a:rPr lang="en-US" sz="900" b="1" baseline="0">
              <a:latin typeface="HelveticaNeueLT Std" panose="020B0604020202020204" pitchFamily="34" charset="0"/>
            </a:rPr>
            <a:t> Emerging Market and Middle-Income Economies</a:t>
          </a:r>
          <a:endParaRPr lang="en-US" sz="900" b="0">
            <a:latin typeface="HelveticaNeueLT Std" panose="020B0604020202020204" pitchFamily="34" charset="0"/>
          </a:endParaRPr>
        </a:p>
      </xdr:txBody>
    </xdr:sp>
    <xdr:clientData/>
  </xdr:twoCellAnchor>
  <xdr:twoCellAnchor>
    <xdr:from>
      <xdr:col>12</xdr:col>
      <xdr:colOff>238125</xdr:colOff>
      <xdr:row>5</xdr:row>
      <xdr:rowOff>57150</xdr:rowOff>
    </xdr:from>
    <xdr:to>
      <xdr:col>17</xdr:col>
      <xdr:colOff>238125</xdr:colOff>
      <xdr:row>8</xdr:row>
      <xdr:rowOff>76200</xdr:rowOff>
    </xdr:to>
    <xdr:sp macro="" textlink="">
      <xdr:nvSpPr>
        <xdr:cNvPr id="6" name="TextBox 5">
          <a:extLst>
            <a:ext uri="{FF2B5EF4-FFF2-40B4-BE49-F238E27FC236}">
              <a16:creationId xmlns:a16="http://schemas.microsoft.com/office/drawing/2014/main" id="{D1251E0A-DD44-44C7-81B8-5AFFE13FED5E}"/>
            </a:ext>
          </a:extLst>
        </xdr:cNvPr>
        <xdr:cNvSpPr txBox="1"/>
      </xdr:nvSpPr>
      <xdr:spPr>
        <a:xfrm>
          <a:off x="7553325" y="866775"/>
          <a:ext cx="304800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HelveticaNeueLT Std" panose="020B0604020202020204" pitchFamily="34" charset="0"/>
            </a:rPr>
            <a:t>3. Low Income Developing Countries</a:t>
          </a:r>
          <a:endParaRPr lang="en-US" sz="900" b="0">
            <a:latin typeface="HelveticaNeueLT Std" panose="020B0604020202020204" pitchFamily="34" charset="0"/>
          </a:endParaRPr>
        </a:p>
      </xdr:txBody>
    </xdr:sp>
    <xdr:clientData/>
  </xdr:twoCellAnchor>
  <xdr:twoCellAnchor>
    <xdr:from>
      <xdr:col>2</xdr:col>
      <xdr:colOff>219075</xdr:colOff>
      <xdr:row>8</xdr:row>
      <xdr:rowOff>9525</xdr:rowOff>
    </xdr:from>
    <xdr:to>
      <xdr:col>6</xdr:col>
      <xdr:colOff>523875</xdr:colOff>
      <xdr:row>25</xdr:row>
      <xdr:rowOff>0</xdr:rowOff>
    </xdr:to>
    <xdr:graphicFrame macro="">
      <xdr:nvGraphicFramePr>
        <xdr:cNvPr id="7" name="Chart 6">
          <a:extLst>
            <a:ext uri="{FF2B5EF4-FFF2-40B4-BE49-F238E27FC236}">
              <a16:creationId xmlns:a16="http://schemas.microsoft.com/office/drawing/2014/main" id="{0746EF1F-0FF0-406C-8FC1-5D3644188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8</xdr:row>
      <xdr:rowOff>28575</xdr:rowOff>
    </xdr:from>
    <xdr:to>
      <xdr:col>11</xdr:col>
      <xdr:colOff>352425</xdr:colOff>
      <xdr:row>25</xdr:row>
      <xdr:rowOff>19050</xdr:rowOff>
    </xdr:to>
    <xdr:graphicFrame macro="">
      <xdr:nvGraphicFramePr>
        <xdr:cNvPr id="8" name="Chart 7">
          <a:extLst>
            <a:ext uri="{FF2B5EF4-FFF2-40B4-BE49-F238E27FC236}">
              <a16:creationId xmlns:a16="http://schemas.microsoft.com/office/drawing/2014/main" id="{3A43EE34-6677-4244-A8BE-712C83B7A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542925</xdr:colOff>
      <xdr:row>8</xdr:row>
      <xdr:rowOff>19050</xdr:rowOff>
    </xdr:from>
    <xdr:to>
      <xdr:col>16</xdr:col>
      <xdr:colOff>238125</xdr:colOff>
      <xdr:row>25</xdr:row>
      <xdr:rowOff>9525</xdr:rowOff>
    </xdr:to>
    <xdr:graphicFrame macro="">
      <xdr:nvGraphicFramePr>
        <xdr:cNvPr id="9" name="Chart 8">
          <a:extLst>
            <a:ext uri="{FF2B5EF4-FFF2-40B4-BE49-F238E27FC236}">
              <a16:creationId xmlns:a16="http://schemas.microsoft.com/office/drawing/2014/main" id="{F29B4059-8C24-443E-B7A3-BF96F0E40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400050</xdr:colOff>
      <xdr:row>1</xdr:row>
      <xdr:rowOff>9525</xdr:rowOff>
    </xdr:from>
    <xdr:to>
      <xdr:col>15</xdr:col>
      <xdr:colOff>552450</xdr:colOff>
      <xdr:row>3</xdr:row>
      <xdr:rowOff>76200</xdr:rowOff>
    </xdr:to>
    <xdr:sp macro="" textlink="">
      <xdr:nvSpPr>
        <xdr:cNvPr id="10" name="TextBox 9">
          <a:extLst>
            <a:ext uri="{FF2B5EF4-FFF2-40B4-BE49-F238E27FC236}">
              <a16:creationId xmlns:a16="http://schemas.microsoft.com/office/drawing/2014/main" id="{6F4BEC20-5DEA-42B0-9E2B-DB1A689CB80E}"/>
            </a:ext>
          </a:extLst>
        </xdr:cNvPr>
        <xdr:cNvSpPr txBox="1"/>
      </xdr:nvSpPr>
      <xdr:spPr>
        <a:xfrm>
          <a:off x="1619250" y="171450"/>
          <a:ext cx="80772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panose="020B0604020202020204" pitchFamily="34" charset="0"/>
              <a:cs typeface="Arial" panose="020B0604020202020204" pitchFamily="34" charset="0"/>
            </a:rPr>
            <a:t>Figure</a:t>
          </a:r>
          <a:r>
            <a:rPr lang="en-US" sz="1000" b="1" baseline="0">
              <a:solidFill>
                <a:srgbClr val="C4122F"/>
              </a:solidFill>
              <a:latin typeface="HelveticaNeueLT Std" panose="020B0604020202020204" pitchFamily="34" charset="0"/>
              <a:cs typeface="Arial" panose="020B0604020202020204" pitchFamily="34" charset="0"/>
            </a:rPr>
            <a:t> 1.2. General Government Gross-Debt-to-GDP and Interest-Bill-to-Tax-Revenue, 2007-18</a:t>
          </a:r>
        </a:p>
        <a:p>
          <a:pPr algn="l"/>
          <a:r>
            <a:rPr lang="en-US" sz="1000" b="0" i="1" baseline="0">
              <a:solidFill>
                <a:srgbClr val="C4122F"/>
              </a:solidFill>
              <a:latin typeface="HelveticaNeueLT Std" panose="020B0604020202020204" pitchFamily="34" charset="0"/>
              <a:cs typeface="Arial" panose="020B0604020202020204" pitchFamily="34" charset="0"/>
            </a:rPr>
            <a:t>(Percent)</a:t>
          </a:r>
        </a:p>
      </xdr:txBody>
    </xdr:sp>
    <xdr:clientData/>
  </xdr:twoCellAnchor>
  <xdr:twoCellAnchor>
    <xdr:from>
      <xdr:col>2</xdr:col>
      <xdr:colOff>419100</xdr:colOff>
      <xdr:row>26</xdr:row>
      <xdr:rowOff>47625</xdr:rowOff>
    </xdr:from>
    <xdr:to>
      <xdr:col>17</xdr:col>
      <xdr:colOff>590550</xdr:colOff>
      <xdr:row>28</xdr:row>
      <xdr:rowOff>57150</xdr:rowOff>
    </xdr:to>
    <xdr:sp macro="" textlink="">
      <xdr:nvSpPr>
        <xdr:cNvPr id="11" name="TextBox 10">
          <a:extLst>
            <a:ext uri="{FF2B5EF4-FFF2-40B4-BE49-F238E27FC236}">
              <a16:creationId xmlns:a16="http://schemas.microsoft.com/office/drawing/2014/main" id="{DFBA5BE1-C620-473C-BEFC-40FB0B2E6BEA}"/>
            </a:ext>
          </a:extLst>
        </xdr:cNvPr>
        <xdr:cNvSpPr txBox="1"/>
      </xdr:nvSpPr>
      <xdr:spPr>
        <a:xfrm>
          <a:off x="1638300" y="4257675"/>
          <a:ext cx="93154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latin typeface="Arial" panose="020B0604020202020204" pitchFamily="34" charset="0"/>
              <a:cs typeface="Arial" panose="020B0604020202020204" pitchFamily="34" charset="0"/>
            </a:rPr>
            <a:t>Source: IMF,</a:t>
          </a:r>
          <a:r>
            <a:rPr lang="en-US" sz="800" b="0" baseline="0">
              <a:latin typeface="Arial" panose="020B0604020202020204" pitchFamily="34" charset="0"/>
              <a:cs typeface="Arial" panose="020B0604020202020204" pitchFamily="34" charset="0"/>
            </a:rPr>
            <a:t> World Economic Outlook Database</a:t>
          </a:r>
          <a:r>
            <a:rPr lang="en-US" sz="800" b="0">
              <a:latin typeface="Arial" panose="020B0604020202020204" pitchFamily="34" charset="0"/>
              <a:cs typeface="Arial" panose="020B0604020202020204" pitchFamily="34" charset="0"/>
            </a:rPr>
            <a:t>.</a:t>
          </a:r>
        </a:p>
      </xdr:txBody>
    </xdr:sp>
    <xdr:clientData/>
  </xdr:twoCellAnchor>
  <xdr:twoCellAnchor>
    <xdr:from>
      <xdr:col>2</xdr:col>
      <xdr:colOff>419100</xdr:colOff>
      <xdr:row>3</xdr:row>
      <xdr:rowOff>114300</xdr:rowOff>
    </xdr:from>
    <xdr:to>
      <xdr:col>15</xdr:col>
      <xdr:colOff>571500</xdr:colOff>
      <xdr:row>5</xdr:row>
      <xdr:rowOff>28575</xdr:rowOff>
    </xdr:to>
    <xdr:sp macro="" textlink="">
      <xdr:nvSpPr>
        <xdr:cNvPr id="12" name="TextBox 11">
          <a:extLst>
            <a:ext uri="{FF2B5EF4-FFF2-40B4-BE49-F238E27FC236}">
              <a16:creationId xmlns:a16="http://schemas.microsoft.com/office/drawing/2014/main" id="{605FAB36-FB69-4ED4-A411-11F9CC2A21F2}"/>
            </a:ext>
          </a:extLst>
        </xdr:cNvPr>
        <xdr:cNvSpPr txBox="1"/>
      </xdr:nvSpPr>
      <xdr:spPr>
        <a:xfrm>
          <a:off x="1638300" y="600075"/>
          <a:ext cx="80772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a:solidFill>
                <a:sysClr val="windowText" lastClr="000000"/>
              </a:solidFill>
              <a:latin typeface="HelveticaNeueLT Std" panose="020B0604020202020204" pitchFamily="34" charset="0"/>
              <a:cs typeface="Arial" panose="020B0604020202020204" pitchFamily="34" charset="0"/>
            </a:rPr>
            <a:t>Public debt vulnerabilities are higher today than before the global financial crisis.</a:t>
          </a:r>
          <a:endParaRPr lang="en-US" sz="1000" b="0" baseline="0">
            <a:solidFill>
              <a:sysClr val="windowText" lastClr="000000"/>
            </a:solidFill>
            <a:latin typeface="HelveticaNeueLT Std" panose="020B0604020202020204" pitchFamily="34" charset="0"/>
            <a:cs typeface="Arial" panose="020B0604020202020204" pitchFamily="34" charset="0"/>
          </a:endParaRP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0.44097</cdr:x>
      <cdr:y>0.04514</cdr:y>
    </cdr:from>
    <cdr:to>
      <cdr:x>0.96528</cdr:x>
      <cdr:y>0.13889</cdr:y>
    </cdr:to>
    <cdr:sp macro="" textlink="">
      <cdr:nvSpPr>
        <cdr:cNvPr id="2" name="TextBox 1">
          <a:extLst xmlns:a="http://schemas.openxmlformats.org/drawingml/2006/main">
            <a:ext uri="{FF2B5EF4-FFF2-40B4-BE49-F238E27FC236}">
              <a16:creationId xmlns:a16="http://schemas.microsoft.com/office/drawing/2014/main" id="{30CB388E-A6D8-43AD-AB09-29B0AA4FD7DB}"/>
            </a:ext>
          </a:extLst>
        </cdr:cNvPr>
        <cdr:cNvSpPr txBox="1"/>
      </cdr:nvSpPr>
      <cdr:spPr>
        <a:xfrm xmlns:a="http://schemas.openxmlformats.org/drawingml/2006/main">
          <a:off x="1209675" y="123825"/>
          <a:ext cx="143827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rgbClr val="FFC000"/>
              </a:solidFill>
            </a:rPr>
            <a:t>Interest-to</a:t>
          </a:r>
          <a:r>
            <a:rPr lang="en-US" sz="1100" b="1" baseline="0">
              <a:solidFill>
                <a:srgbClr val="FFC000"/>
              </a:solidFill>
            </a:rPr>
            <a:t>-tax</a:t>
          </a:r>
          <a:r>
            <a:rPr lang="en-US" sz="1100" b="1">
              <a:solidFill>
                <a:srgbClr val="FFC000"/>
              </a:solidFill>
            </a:rPr>
            <a:t> (RHS)</a:t>
          </a:r>
        </a:p>
      </cdr:txBody>
    </cdr:sp>
  </cdr:relSizeAnchor>
  <cdr:relSizeAnchor xmlns:cdr="http://schemas.openxmlformats.org/drawingml/2006/chartDrawing">
    <cdr:from>
      <cdr:x>0.07755</cdr:x>
      <cdr:y>0.18171</cdr:y>
    </cdr:from>
    <cdr:to>
      <cdr:x>0.60185</cdr:x>
      <cdr:y>0.27546</cdr:y>
    </cdr:to>
    <cdr:sp macro="" textlink="">
      <cdr:nvSpPr>
        <cdr:cNvPr id="3" name="TextBox 1">
          <a:extLst xmlns:a="http://schemas.openxmlformats.org/drawingml/2006/main">
            <a:ext uri="{FF2B5EF4-FFF2-40B4-BE49-F238E27FC236}">
              <a16:creationId xmlns:a16="http://schemas.microsoft.com/office/drawing/2014/main" id="{FDA75D02-8A97-4266-B3BE-C8E89A87A3EC}"/>
            </a:ext>
          </a:extLst>
        </cdr:cNvPr>
        <cdr:cNvSpPr txBox="1"/>
      </cdr:nvSpPr>
      <cdr:spPr>
        <a:xfrm xmlns:a="http://schemas.openxmlformats.org/drawingml/2006/main">
          <a:off x="212725" y="498475"/>
          <a:ext cx="1438275"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tx2"/>
              </a:solidFill>
            </a:rPr>
            <a:t>Debt-to-GDP</a:t>
          </a:r>
        </a:p>
      </cdr:txBody>
    </cdr:sp>
  </cdr:relSizeAnchor>
</c:userShapes>
</file>

<file path=xl/drawings/drawing12.xml><?xml version="1.0" encoding="utf-8"?>
<c:userShapes xmlns:c="http://schemas.openxmlformats.org/drawingml/2006/chart">
  <cdr:relSizeAnchor xmlns:cdr="http://schemas.openxmlformats.org/drawingml/2006/chartDrawing">
    <cdr:from>
      <cdr:x>0.42824</cdr:x>
      <cdr:y>0.0463</cdr:y>
    </cdr:from>
    <cdr:to>
      <cdr:x>0.95255</cdr:x>
      <cdr:y>0.14005</cdr:y>
    </cdr:to>
    <cdr:sp macro="" textlink="">
      <cdr:nvSpPr>
        <cdr:cNvPr id="2" name="TextBox 1">
          <a:extLst xmlns:a="http://schemas.openxmlformats.org/drawingml/2006/main">
            <a:ext uri="{FF2B5EF4-FFF2-40B4-BE49-F238E27FC236}">
              <a16:creationId xmlns:a16="http://schemas.microsoft.com/office/drawing/2014/main" id="{E367F643-EFF5-49D3-917C-09148C9F01EF}"/>
            </a:ext>
          </a:extLst>
        </cdr:cNvPr>
        <cdr:cNvSpPr txBox="1"/>
      </cdr:nvSpPr>
      <cdr:spPr>
        <a:xfrm xmlns:a="http://schemas.openxmlformats.org/drawingml/2006/main">
          <a:off x="1174750" y="127000"/>
          <a:ext cx="1438275"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FFC000"/>
              </a:solidFill>
            </a:rPr>
            <a:t>Interest-to</a:t>
          </a:r>
          <a:r>
            <a:rPr lang="en-US" sz="1100" b="1" baseline="0">
              <a:solidFill>
                <a:srgbClr val="FFC000"/>
              </a:solidFill>
            </a:rPr>
            <a:t>-tax</a:t>
          </a:r>
          <a:r>
            <a:rPr lang="en-US" sz="1100" b="1">
              <a:solidFill>
                <a:srgbClr val="FFC000"/>
              </a:solidFill>
            </a:rPr>
            <a:t> (RHS)</a:t>
          </a:r>
        </a:p>
      </cdr:txBody>
    </cdr:sp>
  </cdr:relSizeAnchor>
  <cdr:relSizeAnchor xmlns:cdr="http://schemas.openxmlformats.org/drawingml/2006/chartDrawing">
    <cdr:from>
      <cdr:x>0.06019</cdr:x>
      <cdr:y>0.36574</cdr:y>
    </cdr:from>
    <cdr:to>
      <cdr:x>0.58449</cdr:x>
      <cdr:y>0.45949</cdr:y>
    </cdr:to>
    <cdr:sp macro="" textlink="">
      <cdr:nvSpPr>
        <cdr:cNvPr id="3" name="TextBox 1">
          <a:extLst xmlns:a="http://schemas.openxmlformats.org/drawingml/2006/main">
            <a:ext uri="{FF2B5EF4-FFF2-40B4-BE49-F238E27FC236}">
              <a16:creationId xmlns:a16="http://schemas.microsoft.com/office/drawing/2014/main" id="{2C90644C-FA3E-4362-A8F5-02D050DC8106}"/>
            </a:ext>
          </a:extLst>
        </cdr:cNvPr>
        <cdr:cNvSpPr txBox="1"/>
      </cdr:nvSpPr>
      <cdr:spPr>
        <a:xfrm xmlns:a="http://schemas.openxmlformats.org/drawingml/2006/main">
          <a:off x="165100" y="1003300"/>
          <a:ext cx="1438275"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C00000"/>
              </a:solidFill>
            </a:rPr>
            <a:t>Debt-to-GDP</a:t>
          </a:r>
        </a:p>
      </cdr:txBody>
    </cdr:sp>
  </cdr:relSizeAnchor>
</c:userShapes>
</file>

<file path=xl/drawings/drawing13.xml><?xml version="1.0" encoding="utf-8"?>
<c:userShapes xmlns:c="http://schemas.openxmlformats.org/drawingml/2006/chart">
  <cdr:relSizeAnchor xmlns:cdr="http://schemas.openxmlformats.org/drawingml/2006/chartDrawing">
    <cdr:from>
      <cdr:x>0.42824</cdr:x>
      <cdr:y>0.04282</cdr:y>
    </cdr:from>
    <cdr:to>
      <cdr:x>0.95255</cdr:x>
      <cdr:y>0.13657</cdr:y>
    </cdr:to>
    <cdr:sp macro="" textlink="">
      <cdr:nvSpPr>
        <cdr:cNvPr id="2" name="TextBox 1">
          <a:extLst xmlns:a="http://schemas.openxmlformats.org/drawingml/2006/main">
            <a:ext uri="{FF2B5EF4-FFF2-40B4-BE49-F238E27FC236}">
              <a16:creationId xmlns:a16="http://schemas.microsoft.com/office/drawing/2014/main" id="{F2EB99A3-B033-4E03-842E-CA5561523E2A}"/>
            </a:ext>
          </a:extLst>
        </cdr:cNvPr>
        <cdr:cNvSpPr txBox="1"/>
      </cdr:nvSpPr>
      <cdr:spPr>
        <a:xfrm xmlns:a="http://schemas.openxmlformats.org/drawingml/2006/main">
          <a:off x="1174750" y="117475"/>
          <a:ext cx="1438275"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rgbClr val="FFC000"/>
              </a:solidFill>
            </a:rPr>
            <a:t>Interest-to</a:t>
          </a:r>
          <a:r>
            <a:rPr lang="en-US" sz="1100" b="1" baseline="0">
              <a:solidFill>
                <a:srgbClr val="FFC000"/>
              </a:solidFill>
            </a:rPr>
            <a:t>-tax</a:t>
          </a:r>
          <a:r>
            <a:rPr lang="en-US" sz="1100" b="1">
              <a:solidFill>
                <a:srgbClr val="FFC000"/>
              </a:solidFill>
            </a:rPr>
            <a:t> (RHS)</a:t>
          </a:r>
        </a:p>
      </cdr:txBody>
    </cdr:sp>
  </cdr:relSizeAnchor>
  <cdr:relSizeAnchor xmlns:cdr="http://schemas.openxmlformats.org/drawingml/2006/chartDrawing">
    <cdr:from>
      <cdr:x>0.0706</cdr:x>
      <cdr:y>0.54977</cdr:y>
    </cdr:from>
    <cdr:to>
      <cdr:x>0.59491</cdr:x>
      <cdr:y>0.64352</cdr:y>
    </cdr:to>
    <cdr:sp macro="" textlink="">
      <cdr:nvSpPr>
        <cdr:cNvPr id="3" name="TextBox 1">
          <a:extLst xmlns:a="http://schemas.openxmlformats.org/drawingml/2006/main">
            <a:ext uri="{FF2B5EF4-FFF2-40B4-BE49-F238E27FC236}">
              <a16:creationId xmlns:a16="http://schemas.microsoft.com/office/drawing/2014/main" id="{2107F8BB-F8DC-4583-870F-564C4074718D}"/>
            </a:ext>
          </a:extLst>
        </cdr:cNvPr>
        <cdr:cNvSpPr txBox="1"/>
      </cdr:nvSpPr>
      <cdr:spPr>
        <a:xfrm xmlns:a="http://schemas.openxmlformats.org/drawingml/2006/main">
          <a:off x="193675" y="1508125"/>
          <a:ext cx="1438275" cy="2571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chemeClr val="accent3">
                  <a:lumMod val="50000"/>
                </a:schemeClr>
              </a:solidFill>
            </a:rPr>
            <a:t>Debt-to-GDP</a:t>
          </a:r>
        </a:p>
      </cdr:txBody>
    </cdr:sp>
  </cdr:relSizeAnchor>
</c:userShapes>
</file>

<file path=xl/drawings/drawing14.xml><?xml version="1.0" encoding="utf-8"?>
<xdr:wsDr xmlns:xdr="http://schemas.openxmlformats.org/drawingml/2006/spreadsheetDrawing" xmlns:a="http://schemas.openxmlformats.org/drawingml/2006/main">
  <xdr:twoCellAnchor>
    <xdr:from>
      <xdr:col>1</xdr:col>
      <xdr:colOff>152400</xdr:colOff>
      <xdr:row>1</xdr:row>
      <xdr:rowOff>85725</xdr:rowOff>
    </xdr:from>
    <xdr:to>
      <xdr:col>16</xdr:col>
      <xdr:colOff>323850</xdr:colOff>
      <xdr:row>4</xdr:row>
      <xdr:rowOff>85725</xdr:rowOff>
    </xdr:to>
    <xdr:sp macro="" textlink="">
      <xdr:nvSpPr>
        <xdr:cNvPr id="2" name="TextBox 1">
          <a:extLst>
            <a:ext uri="{FF2B5EF4-FFF2-40B4-BE49-F238E27FC236}">
              <a16:creationId xmlns:a16="http://schemas.microsoft.com/office/drawing/2014/main" id="{2C61370F-24B3-4DC6-81D6-5E38E448AFA9}"/>
            </a:ext>
          </a:extLst>
        </xdr:cNvPr>
        <xdr:cNvSpPr txBox="1"/>
      </xdr:nvSpPr>
      <xdr:spPr>
        <a:xfrm>
          <a:off x="762000" y="238125"/>
          <a:ext cx="93154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1.3. Real GDP per Capita Growth and Income Inequality, 1970-2018</a:t>
          </a:r>
        </a:p>
        <a:p>
          <a:pPr algn="l"/>
          <a:r>
            <a:rPr lang="en-US" sz="1000" b="0" i="1" baseline="0">
              <a:solidFill>
                <a:srgbClr val="C4122F"/>
              </a:solidFill>
              <a:latin typeface="HelveticaNeueLT Std Cn" panose="020B0506030502030204" pitchFamily="34" charset="0"/>
              <a:cs typeface="Arial" panose="020B0604020202020204" pitchFamily="34" charset="0"/>
            </a:rPr>
            <a:t>(Percent)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180975</xdr:colOff>
      <xdr:row>6</xdr:row>
      <xdr:rowOff>52917</xdr:rowOff>
    </xdr:from>
    <xdr:to>
      <xdr:col>5</xdr:col>
      <xdr:colOff>438150</xdr:colOff>
      <xdr:row>8</xdr:row>
      <xdr:rowOff>119591</xdr:rowOff>
    </xdr:to>
    <xdr:sp macro="" textlink="">
      <xdr:nvSpPr>
        <xdr:cNvPr id="3" name="TextBox 2">
          <a:extLst>
            <a:ext uri="{FF2B5EF4-FFF2-40B4-BE49-F238E27FC236}">
              <a16:creationId xmlns:a16="http://schemas.microsoft.com/office/drawing/2014/main" id="{84E28938-1D78-4A91-9312-AF2B82F0BD6B}"/>
            </a:ext>
          </a:extLst>
        </xdr:cNvPr>
        <xdr:cNvSpPr txBox="1"/>
      </xdr:nvSpPr>
      <xdr:spPr>
        <a:xfrm>
          <a:off x="790575" y="967317"/>
          <a:ext cx="2695575"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Cn" panose="020B0506030502030204" pitchFamily="34" charset="0"/>
              <a:cs typeface="Arial" panose="020B0604020202020204" pitchFamily="34" charset="0"/>
            </a:rPr>
            <a:t>1. Advanced Economies</a:t>
          </a:r>
          <a:endParaRPr lang="en-US" sz="900" b="1" baseline="30000">
            <a:solidFill>
              <a:sysClr val="windowText" lastClr="000000"/>
            </a:solidFill>
            <a:latin typeface="HelveticaNeueLT Std Cn" panose="020B0506030502030204" pitchFamily="34" charset="0"/>
            <a:cs typeface="Arial" panose="020B0604020202020204" pitchFamily="34" charset="0"/>
          </a:endParaRPr>
        </a:p>
      </xdr:txBody>
    </xdr:sp>
    <xdr:clientData/>
  </xdr:twoCellAnchor>
  <xdr:twoCellAnchor>
    <xdr:from>
      <xdr:col>6</xdr:col>
      <xdr:colOff>66675</xdr:colOff>
      <xdr:row>5</xdr:row>
      <xdr:rowOff>119592</xdr:rowOff>
    </xdr:from>
    <xdr:to>
      <xdr:col>10</xdr:col>
      <xdr:colOff>476250</xdr:colOff>
      <xdr:row>8</xdr:row>
      <xdr:rowOff>71967</xdr:rowOff>
    </xdr:to>
    <xdr:sp macro="" textlink="">
      <xdr:nvSpPr>
        <xdr:cNvPr id="4" name="TextBox 3">
          <a:extLst>
            <a:ext uri="{FF2B5EF4-FFF2-40B4-BE49-F238E27FC236}">
              <a16:creationId xmlns:a16="http://schemas.microsoft.com/office/drawing/2014/main" id="{17C3E74B-E138-4445-AEE4-EC38284EBA22}"/>
            </a:ext>
          </a:extLst>
        </xdr:cNvPr>
        <xdr:cNvSpPr txBox="1"/>
      </xdr:nvSpPr>
      <xdr:spPr>
        <a:xfrm>
          <a:off x="3724275" y="881592"/>
          <a:ext cx="28479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panose="020B0604020202020204" pitchFamily="34" charset="0"/>
              <a:cs typeface="Arial" panose="020B0604020202020204" pitchFamily="34" charset="0"/>
            </a:rPr>
            <a:t>2. Emerging Market and Middle-Income Economies</a:t>
          </a:r>
          <a:endParaRPr lang="en-US" sz="900" b="1" baseline="30000">
            <a:solidFill>
              <a:sysClr val="windowText" lastClr="000000"/>
            </a:solidFill>
            <a:latin typeface="HelveticaNeueLT Std" panose="020B0604020202020204" pitchFamily="34" charset="0"/>
            <a:cs typeface="Arial" panose="020B0604020202020204" pitchFamily="34" charset="0"/>
          </a:endParaRPr>
        </a:p>
      </xdr:txBody>
    </xdr:sp>
    <xdr:clientData/>
  </xdr:twoCellAnchor>
  <xdr:twoCellAnchor>
    <xdr:from>
      <xdr:col>10</xdr:col>
      <xdr:colOff>419100</xdr:colOff>
      <xdr:row>5</xdr:row>
      <xdr:rowOff>138642</xdr:rowOff>
    </xdr:from>
    <xdr:to>
      <xdr:col>15</xdr:col>
      <xdr:colOff>219075</xdr:colOff>
      <xdr:row>8</xdr:row>
      <xdr:rowOff>91017</xdr:rowOff>
    </xdr:to>
    <xdr:sp macro="" textlink="">
      <xdr:nvSpPr>
        <xdr:cNvPr id="5" name="TextBox 4">
          <a:extLst>
            <a:ext uri="{FF2B5EF4-FFF2-40B4-BE49-F238E27FC236}">
              <a16:creationId xmlns:a16="http://schemas.microsoft.com/office/drawing/2014/main" id="{CEB25EAF-1608-4C17-8894-3EF167866422}"/>
            </a:ext>
          </a:extLst>
        </xdr:cNvPr>
        <xdr:cNvSpPr txBox="1"/>
      </xdr:nvSpPr>
      <xdr:spPr>
        <a:xfrm>
          <a:off x="6515100" y="900642"/>
          <a:ext cx="28479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panose="020B0604020202020204" pitchFamily="34" charset="0"/>
              <a:cs typeface="Arial" panose="020B0604020202020204" pitchFamily="34" charset="0"/>
            </a:rPr>
            <a:t>3. Low-Income Developing Countries</a:t>
          </a:r>
          <a:endParaRPr lang="en-US" sz="900" b="1" baseline="30000">
            <a:solidFill>
              <a:sysClr val="windowText" lastClr="000000"/>
            </a:solidFill>
            <a:latin typeface="HelveticaNeueLT Std" panose="020B0604020202020204" pitchFamily="34" charset="0"/>
            <a:cs typeface="Arial" panose="020B0604020202020204" pitchFamily="34" charset="0"/>
          </a:endParaRPr>
        </a:p>
      </xdr:txBody>
    </xdr:sp>
    <xdr:clientData/>
  </xdr:twoCellAnchor>
  <xdr:twoCellAnchor>
    <xdr:from>
      <xdr:col>1</xdr:col>
      <xdr:colOff>314325</xdr:colOff>
      <xdr:row>28</xdr:row>
      <xdr:rowOff>114299</xdr:rowOff>
    </xdr:from>
    <xdr:to>
      <xdr:col>16</xdr:col>
      <xdr:colOff>485775</xdr:colOff>
      <xdr:row>31</xdr:row>
      <xdr:rowOff>47624</xdr:rowOff>
    </xdr:to>
    <xdr:sp macro="" textlink="">
      <xdr:nvSpPr>
        <xdr:cNvPr id="6" name="TextBox 5">
          <a:extLst>
            <a:ext uri="{FF2B5EF4-FFF2-40B4-BE49-F238E27FC236}">
              <a16:creationId xmlns:a16="http://schemas.microsoft.com/office/drawing/2014/main" id="{4E30047B-C95A-4C5E-A038-A6D2153B60D8}"/>
            </a:ext>
          </a:extLst>
        </xdr:cNvPr>
        <xdr:cNvSpPr txBox="1"/>
      </xdr:nvSpPr>
      <xdr:spPr>
        <a:xfrm>
          <a:off x="923925" y="4381499"/>
          <a:ext cx="9315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Source: IMF, World Economic Outlook Database; Standardized World Income Inequality Database; and IMF staff estimates.</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marL="0" marR="0" indent="0">
            <a:lnSpc>
              <a:spcPct val="110000"/>
            </a:lnSpc>
            <a:spcBef>
              <a:spcPts val="0"/>
            </a:spcBef>
            <a:spcAft>
              <a:spcPts val="0"/>
            </a:spcAft>
          </a:pPr>
          <a:r>
            <a:rPr lang="en-US" sz="800" b="0" i="0" u="none" strike="noStrike" baseline="0">
              <a:latin typeface="HelveticaNeueLTCom-Cn"/>
            </a:rPr>
            <a:t>Note: The averages are weighted by PPP-adjusted nominal GDP in US dollars. PPP = purchasing power parity.</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1</xdr:col>
      <xdr:colOff>171450</xdr:colOff>
      <xdr:row>8</xdr:row>
      <xdr:rowOff>114300</xdr:rowOff>
    </xdr:from>
    <xdr:to>
      <xdr:col>5</xdr:col>
      <xdr:colOff>476250</xdr:colOff>
      <xdr:row>26</xdr:row>
      <xdr:rowOff>114300</xdr:rowOff>
    </xdr:to>
    <xdr:graphicFrame macro="">
      <xdr:nvGraphicFramePr>
        <xdr:cNvPr id="7" name="Chart 6">
          <a:extLst>
            <a:ext uri="{FF2B5EF4-FFF2-40B4-BE49-F238E27FC236}">
              <a16:creationId xmlns:a16="http://schemas.microsoft.com/office/drawing/2014/main" id="{D66601F7-2ED1-41DD-B8D6-478948363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558165</xdr:colOff>
      <xdr:row>8</xdr:row>
      <xdr:rowOff>102870</xdr:rowOff>
    </xdr:from>
    <xdr:to>
      <xdr:col>10</xdr:col>
      <xdr:colOff>253365</xdr:colOff>
      <xdr:row>26</xdr:row>
      <xdr:rowOff>102870</xdr:rowOff>
    </xdr:to>
    <xdr:graphicFrame macro="">
      <xdr:nvGraphicFramePr>
        <xdr:cNvPr id="8" name="Chart 7">
          <a:extLst>
            <a:ext uri="{FF2B5EF4-FFF2-40B4-BE49-F238E27FC236}">
              <a16:creationId xmlns:a16="http://schemas.microsoft.com/office/drawing/2014/main" id="{1F58E331-11C1-454C-BA91-60356B14C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375285</xdr:colOff>
      <xdr:row>8</xdr:row>
      <xdr:rowOff>93345</xdr:rowOff>
    </xdr:from>
    <xdr:to>
      <xdr:col>15</xdr:col>
      <xdr:colOff>70485</xdr:colOff>
      <xdr:row>26</xdr:row>
      <xdr:rowOff>93345</xdr:rowOff>
    </xdr:to>
    <xdr:graphicFrame macro="">
      <xdr:nvGraphicFramePr>
        <xdr:cNvPr id="9" name="Chart 8">
          <a:extLst>
            <a:ext uri="{FF2B5EF4-FFF2-40B4-BE49-F238E27FC236}">
              <a16:creationId xmlns:a16="http://schemas.microsoft.com/office/drawing/2014/main" id="{CA234331-56E9-4AEC-9A0D-2561BC3E8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161925</xdr:colOff>
      <xdr:row>4</xdr:row>
      <xdr:rowOff>38100</xdr:rowOff>
    </xdr:from>
    <xdr:to>
      <xdr:col>16</xdr:col>
      <xdr:colOff>333375</xdr:colOff>
      <xdr:row>5</xdr:row>
      <xdr:rowOff>133350</xdr:rowOff>
    </xdr:to>
    <xdr:sp macro="" textlink="">
      <xdr:nvSpPr>
        <xdr:cNvPr id="10" name="TextBox 9">
          <a:extLst>
            <a:ext uri="{FF2B5EF4-FFF2-40B4-BE49-F238E27FC236}">
              <a16:creationId xmlns:a16="http://schemas.microsoft.com/office/drawing/2014/main" id="{91ACEBA8-12EF-40EB-9F03-6C1E952347BF}"/>
            </a:ext>
          </a:extLst>
        </xdr:cNvPr>
        <xdr:cNvSpPr txBox="1"/>
      </xdr:nvSpPr>
      <xdr:spPr>
        <a:xfrm>
          <a:off x="771525" y="647700"/>
          <a:ext cx="931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GDP per capita has trended down and inequality remains a concern across the globe.</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466726</xdr:colOff>
      <xdr:row>8</xdr:row>
      <xdr:rowOff>32496</xdr:rowOff>
    </xdr:from>
    <xdr:to>
      <xdr:col>8</xdr:col>
      <xdr:colOff>457582</xdr:colOff>
      <xdr:row>33</xdr:row>
      <xdr:rowOff>117459</xdr:rowOff>
    </xdr:to>
    <xdr:graphicFrame macro="">
      <xdr:nvGraphicFramePr>
        <xdr:cNvPr id="2" name="Chart 1">
          <a:extLst>
            <a:ext uri="{FF2B5EF4-FFF2-40B4-BE49-F238E27FC236}">
              <a16:creationId xmlns:a16="http://schemas.microsoft.com/office/drawing/2014/main" id="{EC8FAA52-44D6-4BD7-A74B-D775D545E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77321</xdr:colOff>
      <xdr:row>5</xdr:row>
      <xdr:rowOff>114300</xdr:rowOff>
    </xdr:from>
    <xdr:to>
      <xdr:col>11</xdr:col>
      <xdr:colOff>287991</xdr:colOff>
      <xdr:row>8</xdr:row>
      <xdr:rowOff>155202</xdr:rowOff>
    </xdr:to>
    <xdr:sp macro="" textlink="">
      <xdr:nvSpPr>
        <xdr:cNvPr id="3" name="TextBox 2">
          <a:extLst>
            <a:ext uri="{FF2B5EF4-FFF2-40B4-BE49-F238E27FC236}">
              <a16:creationId xmlns:a16="http://schemas.microsoft.com/office/drawing/2014/main" id="{CEEC99E2-1D19-4693-ABE3-F1B65336AE47}"/>
            </a:ext>
          </a:extLst>
        </xdr:cNvPr>
        <xdr:cNvSpPr txBox="1"/>
      </xdr:nvSpPr>
      <xdr:spPr>
        <a:xfrm>
          <a:off x="1906121" y="923925"/>
          <a:ext cx="5087470" cy="526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panose="020B0604020202020204" pitchFamily="34" charset="0"/>
              <a:cs typeface="Arial" panose="020B0604020202020204" pitchFamily="34" charset="0"/>
            </a:rPr>
            <a:t>1. Advanced Economies</a:t>
          </a:r>
        </a:p>
      </xdr:txBody>
    </xdr:sp>
    <xdr:clientData/>
  </xdr:twoCellAnchor>
  <xdr:twoCellAnchor>
    <xdr:from>
      <xdr:col>9</xdr:col>
      <xdr:colOff>275103</xdr:colOff>
      <xdr:row>8</xdr:row>
      <xdr:rowOff>57150</xdr:rowOff>
    </xdr:from>
    <xdr:to>
      <xdr:col>15</xdr:col>
      <xdr:colOff>265959</xdr:colOff>
      <xdr:row>33</xdr:row>
      <xdr:rowOff>142875</xdr:rowOff>
    </xdr:to>
    <xdr:graphicFrame macro="">
      <xdr:nvGraphicFramePr>
        <xdr:cNvPr id="4" name="Chart 3">
          <a:extLst>
            <a:ext uri="{FF2B5EF4-FFF2-40B4-BE49-F238E27FC236}">
              <a16:creationId xmlns:a16="http://schemas.microsoft.com/office/drawing/2014/main" id="{BE61CB54-3B86-4047-890F-1504C4BEC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447675</xdr:colOff>
      <xdr:row>34</xdr:row>
      <xdr:rowOff>123825</xdr:rowOff>
    </xdr:from>
    <xdr:to>
      <xdr:col>18</xdr:col>
      <xdr:colOff>9525</xdr:colOff>
      <xdr:row>37</xdr:row>
      <xdr:rowOff>28575</xdr:rowOff>
    </xdr:to>
    <xdr:sp macro="" textlink="">
      <xdr:nvSpPr>
        <xdr:cNvPr id="5" name="TextBox 4">
          <a:extLst>
            <a:ext uri="{FF2B5EF4-FFF2-40B4-BE49-F238E27FC236}">
              <a16:creationId xmlns:a16="http://schemas.microsoft.com/office/drawing/2014/main" id="{BB2BBEB8-0303-4D16-9D47-2F199D12B0A4}"/>
            </a:ext>
          </a:extLst>
        </xdr:cNvPr>
        <xdr:cNvSpPr txBox="1"/>
      </xdr:nvSpPr>
      <xdr:spPr>
        <a:xfrm>
          <a:off x="1666875" y="5629275"/>
          <a:ext cx="9315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latin typeface="HelveticaNeueLT Std" panose="020B0604020202020204" pitchFamily="34" charset="0"/>
              <a:cs typeface="Arial" panose="020B0604020202020204" pitchFamily="34" charset="0"/>
            </a:rPr>
            <a:t>Source: IMF staff estimates.</a:t>
          </a:r>
        </a:p>
        <a:p>
          <a:pPr algn="l"/>
          <a:r>
            <a:rPr lang="en-US" sz="800" b="0" i="0" u="none" strike="noStrike" baseline="0">
              <a:latin typeface="HelveticaNeueLTCom-Cn"/>
            </a:rPr>
            <a:t>Note: Data labels in the figure use International Organization for Standardization (ISO) country codes.</a:t>
          </a:r>
          <a:endParaRPr lang="en-US" sz="800" b="0">
            <a:latin typeface="HelveticaNeueLT Std" panose="020B0604020202020204" pitchFamily="34" charset="0"/>
            <a:cs typeface="Arial" panose="020B0604020202020204" pitchFamily="34" charset="0"/>
          </a:endParaRPr>
        </a:p>
      </xdr:txBody>
    </xdr:sp>
    <xdr:clientData/>
  </xdr:twoCellAnchor>
  <xdr:twoCellAnchor>
    <xdr:from>
      <xdr:col>9</xdr:col>
      <xdr:colOff>514350</xdr:colOff>
      <xdr:row>5</xdr:row>
      <xdr:rowOff>66675</xdr:rowOff>
    </xdr:from>
    <xdr:to>
      <xdr:col>18</xdr:col>
      <xdr:colOff>115420</xdr:colOff>
      <xdr:row>8</xdr:row>
      <xdr:rowOff>107577</xdr:rowOff>
    </xdr:to>
    <xdr:sp macro="" textlink="">
      <xdr:nvSpPr>
        <xdr:cNvPr id="6" name="TextBox 5">
          <a:extLst>
            <a:ext uri="{FF2B5EF4-FFF2-40B4-BE49-F238E27FC236}">
              <a16:creationId xmlns:a16="http://schemas.microsoft.com/office/drawing/2014/main" id="{4A0513EA-5671-40CB-AA10-80829C6038BC}"/>
            </a:ext>
          </a:extLst>
        </xdr:cNvPr>
        <xdr:cNvSpPr txBox="1"/>
      </xdr:nvSpPr>
      <xdr:spPr>
        <a:xfrm>
          <a:off x="6000750" y="876300"/>
          <a:ext cx="5087470" cy="526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panose="020B0604020202020204" pitchFamily="34" charset="0"/>
              <a:cs typeface="Arial" panose="020B0604020202020204" pitchFamily="34" charset="0"/>
            </a:rPr>
            <a:t>2. Emerging Market and Middle-Income Economies</a:t>
          </a:r>
        </a:p>
      </xdr:txBody>
    </xdr:sp>
    <xdr:clientData/>
  </xdr:twoCellAnchor>
  <xdr:twoCellAnchor>
    <xdr:from>
      <xdr:col>2</xdr:col>
      <xdr:colOff>361950</xdr:colOff>
      <xdr:row>1</xdr:row>
      <xdr:rowOff>28575</xdr:rowOff>
    </xdr:from>
    <xdr:to>
      <xdr:col>15</xdr:col>
      <xdr:colOff>47625</xdr:colOff>
      <xdr:row>3</xdr:row>
      <xdr:rowOff>133350</xdr:rowOff>
    </xdr:to>
    <xdr:sp macro="" textlink="">
      <xdr:nvSpPr>
        <xdr:cNvPr id="7" name="TextBox 6">
          <a:extLst>
            <a:ext uri="{FF2B5EF4-FFF2-40B4-BE49-F238E27FC236}">
              <a16:creationId xmlns:a16="http://schemas.microsoft.com/office/drawing/2014/main" id="{FE368B7F-3078-4701-B699-90CE613920AB}"/>
            </a:ext>
          </a:extLst>
        </xdr:cNvPr>
        <xdr:cNvSpPr txBox="1"/>
      </xdr:nvSpPr>
      <xdr:spPr>
        <a:xfrm>
          <a:off x="1581150" y="190500"/>
          <a:ext cx="76104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1.4 Implicit Liabilities of Pension and Healthcare Spending, 2015-50</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 in present value terms)</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2</xdr:col>
      <xdr:colOff>342900</xdr:colOff>
      <xdr:row>3</xdr:row>
      <xdr:rowOff>123825</xdr:rowOff>
    </xdr:from>
    <xdr:to>
      <xdr:col>15</xdr:col>
      <xdr:colOff>28575</xdr:colOff>
      <xdr:row>5</xdr:row>
      <xdr:rowOff>66675</xdr:rowOff>
    </xdr:to>
    <xdr:sp macro="" textlink="">
      <xdr:nvSpPr>
        <xdr:cNvPr id="8" name="TextBox 7">
          <a:extLst>
            <a:ext uri="{FF2B5EF4-FFF2-40B4-BE49-F238E27FC236}">
              <a16:creationId xmlns:a16="http://schemas.microsoft.com/office/drawing/2014/main" id="{2DB80849-15E0-43F6-87B3-58E3F4398DCF}"/>
            </a:ext>
          </a:extLst>
        </xdr:cNvPr>
        <xdr:cNvSpPr txBox="1"/>
      </xdr:nvSpPr>
      <xdr:spPr>
        <a:xfrm>
          <a:off x="1562100" y="609600"/>
          <a:ext cx="76104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Pension and healthcare spending for aging populations will add significantly to government obligations.</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30</xdr:row>
      <xdr:rowOff>0</xdr:rowOff>
    </xdr:from>
    <xdr:to>
      <xdr:col>3</xdr:col>
      <xdr:colOff>533400</xdr:colOff>
      <xdr:row>31</xdr:row>
      <xdr:rowOff>57150</xdr:rowOff>
    </xdr:to>
    <xdr:sp macro="" textlink="">
      <xdr:nvSpPr>
        <xdr:cNvPr id="2" name="TextBox 1">
          <a:extLst>
            <a:ext uri="{FF2B5EF4-FFF2-40B4-BE49-F238E27FC236}">
              <a16:creationId xmlns:a16="http://schemas.microsoft.com/office/drawing/2014/main" id="{3AFB779F-B0CD-4075-AC29-CE9E2DF8B6AD}"/>
            </a:ext>
          </a:extLst>
        </xdr:cNvPr>
        <xdr:cNvSpPr txBox="1"/>
      </xdr:nvSpPr>
      <xdr:spPr>
        <a:xfrm>
          <a:off x="2352675" y="5715000"/>
          <a:ext cx="533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a:p>
        <a:p>
          <a:endParaRPr lang="en-US" sz="1100"/>
        </a:p>
      </xdr:txBody>
    </xdr:sp>
    <xdr:clientData/>
  </xdr:twoCellAnchor>
  <xdr:twoCellAnchor>
    <xdr:from>
      <xdr:col>1</xdr:col>
      <xdr:colOff>161925</xdr:colOff>
      <xdr:row>1</xdr:row>
      <xdr:rowOff>95250</xdr:rowOff>
    </xdr:from>
    <xdr:to>
      <xdr:col>15</xdr:col>
      <xdr:colOff>419100</xdr:colOff>
      <xdr:row>4</xdr:row>
      <xdr:rowOff>0</xdr:rowOff>
    </xdr:to>
    <xdr:sp macro="" textlink="">
      <xdr:nvSpPr>
        <xdr:cNvPr id="3" name="TextBox 2">
          <a:extLst>
            <a:ext uri="{FF2B5EF4-FFF2-40B4-BE49-F238E27FC236}">
              <a16:creationId xmlns:a16="http://schemas.microsoft.com/office/drawing/2014/main" id="{FAC9E2EC-A1F3-4F3F-8EA5-6BB75D7B62F9}"/>
            </a:ext>
          </a:extLst>
        </xdr:cNvPr>
        <xdr:cNvSpPr txBox="1"/>
      </xdr:nvSpPr>
      <xdr:spPr>
        <a:xfrm>
          <a:off x="771525" y="285750"/>
          <a:ext cx="93154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1.5. Additional Spending Required to Achieve High Performance in Selected Sustainable Development Goals in 2030</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161925</xdr:colOff>
      <xdr:row>22</xdr:row>
      <xdr:rowOff>123826</xdr:rowOff>
    </xdr:from>
    <xdr:to>
      <xdr:col>12</xdr:col>
      <xdr:colOff>514350</xdr:colOff>
      <xdr:row>28</xdr:row>
      <xdr:rowOff>28576</xdr:rowOff>
    </xdr:to>
    <xdr:sp macro="" textlink="">
      <xdr:nvSpPr>
        <xdr:cNvPr id="4" name="TextBox 3">
          <a:extLst>
            <a:ext uri="{FF2B5EF4-FFF2-40B4-BE49-F238E27FC236}">
              <a16:creationId xmlns:a16="http://schemas.microsoft.com/office/drawing/2014/main" id="{293219A9-B3ED-43F6-A380-AB5453989E06}"/>
            </a:ext>
          </a:extLst>
        </xdr:cNvPr>
        <xdr:cNvSpPr txBox="1"/>
      </xdr:nvSpPr>
      <xdr:spPr>
        <a:xfrm>
          <a:off x="771525" y="4314826"/>
          <a:ext cx="7581900"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Source: Gaspar and others (2019).</a:t>
          </a:r>
        </a:p>
        <a:p>
          <a:pPr marL="0" marR="0" lvl="0" indent="0" algn="l" defTabSz="914400" eaLnBrk="1" fontAlgn="auto" latinLnBrk="0" hangingPunct="1">
            <a:lnSpc>
              <a:spcPct val="110000"/>
            </a:lnSpc>
            <a:spcBef>
              <a:spcPts val="0"/>
            </a:spcBef>
            <a:spcAft>
              <a:spcPts val="0"/>
            </a:spcAft>
            <a:buClrTx/>
            <a:buSzTx/>
            <a:buFontTx/>
            <a:buNone/>
            <a:tabLst/>
            <a:defRPr/>
          </a:pPr>
          <a:r>
            <a:rPr kumimoji="0" lang="en-US" sz="800" b="0" i="0" u="none" strike="noStrike" kern="0" cap="none" spc="0" normalizeH="0" baseline="0" noProof="0">
              <a:ln>
                <a:noFill/>
              </a:ln>
              <a:solidFill>
                <a:prstClr val="black"/>
              </a:solidFill>
              <a:effectLst/>
              <a:uLnTx/>
              <a:uFillTx/>
              <a:latin typeface="HelveticaNeueLT Std Cn" panose="020B0506030502030204"/>
              <a:ea typeface="PMingLiU" panose="02020500000000000000" pitchFamily="18" charset="-120"/>
              <a:cs typeface="Helvetica" panose="020B0604020202020204" pitchFamily="34" charset="0"/>
            </a:rPr>
            <a:t>Note: The data for 2030 refer to the spending in that year as a share of GDP that would be consistent with high performance in the selected Sustainable Development Goal areas reported in the figure. For education and health care, additional spending corresponds to the difference between spending as a share of GDP consistent with high performance in 2030 and the 2016 level of spending as a share of GDP. For physical capital, additional spending corresponds to the annualized spending required to close infrastructure gaps between 2019 and 2030.</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marL="0" marR="0" indent="0" algn="l">
            <a:lnSpc>
              <a:spcPct val="110000"/>
            </a:lnSpc>
            <a:spcBef>
              <a:spcPts val="0"/>
            </a:spcBef>
            <a:spcAft>
              <a:spcPts val="0"/>
            </a:spcAft>
          </a:pPr>
          <a:r>
            <a:rPr lang="en-US" sz="800" baseline="30000">
              <a:effectLst/>
              <a:latin typeface="HelveticaNeueLT Std Cn" panose="020B0506030502030204"/>
              <a:ea typeface="PMingLiU" panose="02020500000000000000" pitchFamily="18" charset="-120"/>
              <a:cs typeface="Helvetica" panose="020B0604020202020204" pitchFamily="34" charset="0"/>
            </a:rPr>
            <a:t>1 </a:t>
          </a:r>
          <a:r>
            <a:rPr lang="en-US" sz="800">
              <a:effectLst/>
              <a:latin typeface="HelveticaNeueLT Std Cn" panose="020B0506030502030204"/>
              <a:ea typeface="PMingLiU" panose="02020500000000000000" pitchFamily="18" charset="-120"/>
              <a:cs typeface="Helvetica" panose="020B0604020202020204" pitchFamily="34" charset="0"/>
            </a:rPr>
            <a:t>Increase only reflects additional spending need for electricity.</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marL="0" marR="0" indent="0" algn="l">
            <a:lnSpc>
              <a:spcPct val="110000"/>
            </a:lnSpc>
            <a:spcBef>
              <a:spcPts val="0"/>
            </a:spcBef>
            <a:spcAft>
              <a:spcPts val="0"/>
            </a:spcAft>
          </a:pPr>
          <a:r>
            <a:rPr lang="en-US" sz="800" baseline="30000">
              <a:effectLst/>
              <a:latin typeface="HelveticaNeueLT Std Cn" panose="020B0506030502030204"/>
              <a:ea typeface="PMingLiU" panose="02020500000000000000" pitchFamily="18" charset="-120"/>
              <a:cs typeface="Helvetica" panose="020B0604020202020204" pitchFamily="34" charset="0"/>
            </a:rPr>
            <a:t>2 </a:t>
          </a:r>
          <a:r>
            <a:rPr lang="en-US" sz="800">
              <a:effectLst/>
              <a:latin typeface="HelveticaNeueLT Std Cn" panose="020B0506030502030204"/>
              <a:ea typeface="PMingLiU" panose="02020500000000000000" pitchFamily="18" charset="-120"/>
              <a:cs typeface="Helvetica" panose="020B0604020202020204" pitchFamily="34" charset="0"/>
            </a:rPr>
            <a:t>Increase only reflects additional spending need for roads.</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7</xdr:col>
      <xdr:colOff>57150</xdr:colOff>
      <xdr:row>6</xdr:row>
      <xdr:rowOff>180975</xdr:rowOff>
    </xdr:from>
    <xdr:to>
      <xdr:col>13</xdr:col>
      <xdr:colOff>57150</xdr:colOff>
      <xdr:row>21</xdr:row>
      <xdr:rowOff>66675</xdr:rowOff>
    </xdr:to>
    <xdr:graphicFrame macro="">
      <xdr:nvGraphicFramePr>
        <xdr:cNvPr id="5" name="Chart 4">
          <a:extLst>
            <a:ext uri="{FF2B5EF4-FFF2-40B4-BE49-F238E27FC236}">
              <a16:creationId xmlns:a16="http://schemas.microsoft.com/office/drawing/2014/main" id="{FDA6FBC8-FDDB-4969-A159-305A632D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5</xdr:row>
      <xdr:rowOff>0</xdr:rowOff>
    </xdr:from>
    <xdr:to>
      <xdr:col>10</xdr:col>
      <xdr:colOff>581025</xdr:colOff>
      <xdr:row>7</xdr:row>
      <xdr:rowOff>28575</xdr:rowOff>
    </xdr:to>
    <xdr:sp macro="" textlink="">
      <xdr:nvSpPr>
        <xdr:cNvPr id="6" name="TextBox 5">
          <a:extLst>
            <a:ext uri="{FF2B5EF4-FFF2-40B4-BE49-F238E27FC236}">
              <a16:creationId xmlns:a16="http://schemas.microsoft.com/office/drawing/2014/main" id="{AE002456-4E18-40BC-89C1-A5EEDA643572}"/>
            </a:ext>
          </a:extLst>
        </xdr:cNvPr>
        <xdr:cNvSpPr txBox="1"/>
      </xdr:nvSpPr>
      <xdr:spPr>
        <a:xfrm>
          <a:off x="4352925" y="952500"/>
          <a:ext cx="28479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Cn" panose="020B0506030502030204" pitchFamily="34" charset="0"/>
              <a:cs typeface="Arial" panose="020B0604020202020204" pitchFamily="34" charset="0"/>
            </a:rPr>
            <a:t>2. Low-Income Developing Countries</a:t>
          </a:r>
          <a:endParaRPr lang="en-US" sz="900" b="1" baseline="30000">
            <a:solidFill>
              <a:sysClr val="windowText" lastClr="000000"/>
            </a:solidFill>
            <a:latin typeface="HelveticaNeueLT Std Cn" panose="020B0506030502030204" pitchFamily="34" charset="0"/>
            <a:cs typeface="Arial" panose="020B0604020202020204" pitchFamily="34" charset="0"/>
          </a:endParaRPr>
        </a:p>
      </xdr:txBody>
    </xdr:sp>
    <xdr:clientData/>
  </xdr:twoCellAnchor>
  <xdr:twoCellAnchor>
    <xdr:from>
      <xdr:col>1</xdr:col>
      <xdr:colOff>371475</xdr:colOff>
      <xdr:row>5</xdr:row>
      <xdr:rowOff>28575</xdr:rowOff>
    </xdr:from>
    <xdr:to>
      <xdr:col>6</xdr:col>
      <xdr:colOff>514350</xdr:colOff>
      <xdr:row>7</xdr:row>
      <xdr:rowOff>57150</xdr:rowOff>
    </xdr:to>
    <xdr:sp macro="" textlink="">
      <xdr:nvSpPr>
        <xdr:cNvPr id="7" name="TextBox 6">
          <a:extLst>
            <a:ext uri="{FF2B5EF4-FFF2-40B4-BE49-F238E27FC236}">
              <a16:creationId xmlns:a16="http://schemas.microsoft.com/office/drawing/2014/main" id="{D2A829EE-5B0C-4788-B364-EEAADBA53696}"/>
            </a:ext>
          </a:extLst>
        </xdr:cNvPr>
        <xdr:cNvSpPr txBox="1"/>
      </xdr:nvSpPr>
      <xdr:spPr>
        <a:xfrm>
          <a:off x="981075" y="981075"/>
          <a:ext cx="37147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Cn" panose="020B0506030502030204" pitchFamily="34" charset="0"/>
              <a:cs typeface="Arial" panose="020B0604020202020204" pitchFamily="34" charset="0"/>
            </a:rPr>
            <a:t>1. Emerging Market and Middle-Income Economies</a:t>
          </a:r>
          <a:endParaRPr lang="en-US" sz="900" b="1" baseline="30000">
            <a:solidFill>
              <a:sysClr val="windowText" lastClr="000000"/>
            </a:solidFill>
            <a:latin typeface="HelveticaNeueLT Std Cn" panose="020B0506030502030204" pitchFamily="34" charset="0"/>
            <a:cs typeface="Arial" panose="020B0604020202020204" pitchFamily="34" charset="0"/>
          </a:endParaRPr>
        </a:p>
      </xdr:txBody>
    </xdr:sp>
    <xdr:clientData/>
  </xdr:twoCellAnchor>
  <xdr:twoCellAnchor>
    <xdr:from>
      <xdr:col>1</xdr:col>
      <xdr:colOff>142875</xdr:colOff>
      <xdr:row>7</xdr:row>
      <xdr:rowOff>19050</xdr:rowOff>
    </xdr:from>
    <xdr:to>
      <xdr:col>6</xdr:col>
      <xdr:colOff>228600</xdr:colOff>
      <xdr:row>21</xdr:row>
      <xdr:rowOff>95250</xdr:rowOff>
    </xdr:to>
    <xdr:graphicFrame macro="">
      <xdr:nvGraphicFramePr>
        <xdr:cNvPr id="8" name="Chart 7">
          <a:extLst>
            <a:ext uri="{FF2B5EF4-FFF2-40B4-BE49-F238E27FC236}">
              <a16:creationId xmlns:a16="http://schemas.microsoft.com/office/drawing/2014/main" id="{D77B9777-BD64-4510-99E6-972A165B4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3</xdr:row>
      <xdr:rowOff>142875</xdr:rowOff>
    </xdr:from>
    <xdr:to>
      <xdr:col>15</xdr:col>
      <xdr:colOff>419100</xdr:colOff>
      <xdr:row>5</xdr:row>
      <xdr:rowOff>9525</xdr:rowOff>
    </xdr:to>
    <xdr:sp macro="" textlink="">
      <xdr:nvSpPr>
        <xdr:cNvPr id="9" name="TextBox 8">
          <a:extLst>
            <a:ext uri="{FF2B5EF4-FFF2-40B4-BE49-F238E27FC236}">
              <a16:creationId xmlns:a16="http://schemas.microsoft.com/office/drawing/2014/main" id="{0F0B6A89-2028-4D29-8E58-48CAD915DD09}"/>
            </a:ext>
          </a:extLst>
        </xdr:cNvPr>
        <xdr:cNvSpPr txBox="1"/>
      </xdr:nvSpPr>
      <xdr:spPr>
        <a:xfrm>
          <a:off x="771525" y="714375"/>
          <a:ext cx="931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Upgrading public services and infrastructure for growing populations requires substantial additional spending. </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209550</xdr:colOff>
      <xdr:row>7</xdr:row>
      <xdr:rowOff>109536</xdr:rowOff>
    </xdr:from>
    <xdr:to>
      <xdr:col>10</xdr:col>
      <xdr:colOff>514350</xdr:colOff>
      <xdr:row>21</xdr:row>
      <xdr:rowOff>185736</xdr:rowOff>
    </xdr:to>
    <xdr:graphicFrame macro="">
      <xdr:nvGraphicFramePr>
        <xdr:cNvPr id="2" name="Chart 1">
          <a:extLst>
            <a:ext uri="{FF2B5EF4-FFF2-40B4-BE49-F238E27FC236}">
              <a16:creationId xmlns:a16="http://schemas.microsoft.com/office/drawing/2014/main" id="{D0989621-00E7-4F85-9D49-4BA0B5DDA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219075</xdr:colOff>
      <xdr:row>0</xdr:row>
      <xdr:rowOff>190499</xdr:rowOff>
    </xdr:from>
    <xdr:to>
      <xdr:col>10</xdr:col>
      <xdr:colOff>381000</xdr:colOff>
      <xdr:row>3</xdr:row>
      <xdr:rowOff>47624</xdr:rowOff>
    </xdr:to>
    <xdr:sp macro="" textlink="">
      <xdr:nvSpPr>
        <xdr:cNvPr id="3" name="TextBox 2">
          <a:extLst>
            <a:ext uri="{FF2B5EF4-FFF2-40B4-BE49-F238E27FC236}">
              <a16:creationId xmlns:a16="http://schemas.microsoft.com/office/drawing/2014/main" id="{B5AA21A7-C47A-4E35-AE12-AFCEA3091DA1}"/>
            </a:ext>
          </a:extLst>
        </xdr:cNvPr>
        <xdr:cNvSpPr txBox="1"/>
      </xdr:nvSpPr>
      <xdr:spPr>
        <a:xfrm>
          <a:off x="828675" y="190499"/>
          <a:ext cx="56483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1.6. Evolution of Labor Income Shares since 1995</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6</xdr:col>
      <xdr:colOff>200025</xdr:colOff>
      <xdr:row>5</xdr:row>
      <xdr:rowOff>9525</xdr:rowOff>
    </xdr:from>
    <xdr:to>
      <xdr:col>10</xdr:col>
      <xdr:colOff>457200</xdr:colOff>
      <xdr:row>6</xdr:row>
      <xdr:rowOff>190499</xdr:rowOff>
    </xdr:to>
    <xdr:sp macro="" textlink="">
      <xdr:nvSpPr>
        <xdr:cNvPr id="4" name="TextBox 3">
          <a:extLst>
            <a:ext uri="{FF2B5EF4-FFF2-40B4-BE49-F238E27FC236}">
              <a16:creationId xmlns:a16="http://schemas.microsoft.com/office/drawing/2014/main" id="{E0BE3016-8AAF-4768-AE15-9D0EA8A3F398}"/>
            </a:ext>
          </a:extLst>
        </xdr:cNvPr>
        <xdr:cNvSpPr txBox="1"/>
      </xdr:nvSpPr>
      <xdr:spPr>
        <a:xfrm>
          <a:off x="3857625" y="962025"/>
          <a:ext cx="2695575"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Cn" panose="020B0506030502030204" pitchFamily="34" charset="0"/>
              <a:cs typeface="Arial" panose="020B0604020202020204" pitchFamily="34" charset="0"/>
            </a:rPr>
            <a:t>2. By skill level,</a:t>
          </a:r>
          <a:r>
            <a:rPr lang="en-US" sz="900" b="1" baseline="0">
              <a:solidFill>
                <a:sysClr val="windowText" lastClr="000000"/>
              </a:solidFill>
              <a:latin typeface="HelveticaNeueLT Std Cn" panose="020B0506030502030204" pitchFamily="34" charset="0"/>
              <a:cs typeface="Arial" panose="020B0604020202020204" pitchFamily="34" charset="0"/>
            </a:rPr>
            <a:t> 1995-2009</a:t>
          </a:r>
          <a:endParaRPr lang="en-US" sz="900" b="1" baseline="30000">
            <a:solidFill>
              <a:sysClr val="windowText" lastClr="000000"/>
            </a:solidFill>
            <a:latin typeface="HelveticaNeueLT Std Cn" panose="020B0506030502030204" pitchFamily="34" charset="0"/>
            <a:cs typeface="Arial" panose="020B0604020202020204" pitchFamily="34" charset="0"/>
          </a:endParaRPr>
        </a:p>
      </xdr:txBody>
    </xdr:sp>
    <xdr:clientData/>
  </xdr:twoCellAnchor>
  <xdr:twoCellAnchor>
    <xdr:from>
      <xdr:col>1</xdr:col>
      <xdr:colOff>200025</xdr:colOff>
      <xdr:row>5</xdr:row>
      <xdr:rowOff>0</xdr:rowOff>
    </xdr:from>
    <xdr:to>
      <xdr:col>6</xdr:col>
      <xdr:colOff>152400</xdr:colOff>
      <xdr:row>7</xdr:row>
      <xdr:rowOff>28575</xdr:rowOff>
    </xdr:to>
    <xdr:sp macro="" textlink="">
      <xdr:nvSpPr>
        <xdr:cNvPr id="5" name="TextBox 4">
          <a:extLst>
            <a:ext uri="{FF2B5EF4-FFF2-40B4-BE49-F238E27FC236}">
              <a16:creationId xmlns:a16="http://schemas.microsoft.com/office/drawing/2014/main" id="{2B63E34F-89CA-43C1-8756-C828864BC153}"/>
            </a:ext>
          </a:extLst>
        </xdr:cNvPr>
        <xdr:cNvSpPr txBox="1"/>
      </xdr:nvSpPr>
      <xdr:spPr>
        <a:xfrm>
          <a:off x="809625" y="952500"/>
          <a:ext cx="30003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ysClr val="windowText" lastClr="000000"/>
              </a:solidFill>
              <a:latin typeface="HelveticaNeueLT Std" panose="020B0604020202020204" pitchFamily="34" charset="0"/>
              <a:cs typeface="Arial" panose="020B0604020202020204" pitchFamily="34" charset="0"/>
            </a:rPr>
            <a:t>1. By country, 1995</a:t>
          </a:r>
          <a:r>
            <a:rPr lang="en-US" sz="900" b="1" baseline="0">
              <a:solidFill>
                <a:sysClr val="windowText" lastClr="000000"/>
              </a:solidFill>
              <a:latin typeface="HelveticaNeueLT Std" panose="020B0604020202020204" pitchFamily="34" charset="0"/>
              <a:cs typeface="Arial" panose="020B0604020202020204" pitchFamily="34" charset="0"/>
            </a:rPr>
            <a:t> vs </a:t>
          </a:r>
          <a:r>
            <a:rPr lang="en-US" sz="900" b="1">
              <a:solidFill>
                <a:sysClr val="windowText" lastClr="000000"/>
              </a:solidFill>
              <a:latin typeface="HelveticaNeueLT Std" panose="020B0604020202020204" pitchFamily="34" charset="0"/>
              <a:cs typeface="Arial" panose="020B0604020202020204" pitchFamily="34" charset="0"/>
            </a:rPr>
            <a:t>2014</a:t>
          </a:r>
          <a:endParaRPr lang="en-US" sz="900" b="1" baseline="30000">
            <a:solidFill>
              <a:sysClr val="windowText" lastClr="000000"/>
            </a:solidFill>
            <a:latin typeface="HelveticaNeueLT Std" panose="020B0604020202020204" pitchFamily="34" charset="0"/>
            <a:cs typeface="Arial" panose="020B0604020202020204" pitchFamily="34" charset="0"/>
          </a:endParaRPr>
        </a:p>
      </xdr:txBody>
    </xdr:sp>
    <xdr:clientData/>
  </xdr:twoCellAnchor>
  <xdr:twoCellAnchor>
    <xdr:from>
      <xdr:col>1</xdr:col>
      <xdr:colOff>133350</xdr:colOff>
      <xdr:row>7</xdr:row>
      <xdr:rowOff>47625</xdr:rowOff>
    </xdr:from>
    <xdr:to>
      <xdr:col>5</xdr:col>
      <xdr:colOff>438150</xdr:colOff>
      <xdr:row>21</xdr:row>
      <xdr:rowOff>123825</xdr:rowOff>
    </xdr:to>
    <xdr:graphicFrame macro="">
      <xdr:nvGraphicFramePr>
        <xdr:cNvPr id="6" name="Chart 5">
          <a:extLst>
            <a:ext uri="{FF2B5EF4-FFF2-40B4-BE49-F238E27FC236}">
              <a16:creationId xmlns:a16="http://schemas.microsoft.com/office/drawing/2014/main" id="{36C678F6-F5D4-4A44-8D21-C3FDB5A07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28574</xdr:colOff>
      <xdr:row>22</xdr:row>
      <xdr:rowOff>104776</xdr:rowOff>
    </xdr:from>
    <xdr:to>
      <xdr:col>11</xdr:col>
      <xdr:colOff>0</xdr:colOff>
      <xdr:row>26</xdr:row>
      <xdr:rowOff>104776</xdr:rowOff>
    </xdr:to>
    <xdr:sp macro="" textlink="">
      <xdr:nvSpPr>
        <xdr:cNvPr id="7" name="TextBox 6">
          <a:extLst>
            <a:ext uri="{FF2B5EF4-FFF2-40B4-BE49-F238E27FC236}">
              <a16:creationId xmlns:a16="http://schemas.microsoft.com/office/drawing/2014/main" id="{BF5B77CF-7DBA-4047-8E3C-18D7A438F201}"/>
            </a:ext>
          </a:extLst>
        </xdr:cNvPr>
        <xdr:cNvSpPr txBox="1"/>
      </xdr:nvSpPr>
      <xdr:spPr>
        <a:xfrm>
          <a:off x="638174" y="4295776"/>
          <a:ext cx="619125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Source: World Input-Output Database Socio-Economic Accounts.</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algn="l"/>
          <a:r>
            <a:rPr lang="en-US" sz="800" b="0" i="0" u="none" strike="noStrike" baseline="0">
              <a:latin typeface="HelveticaNeueLTCom-Cn"/>
            </a:rPr>
            <a:t>Note: Labor income share refers to the portion of gross domestic product allocated to labor compensation. AEs = advanced economies; EMDEs = emerging market and developing economies; EMMIEs = emerging market and middle-income economies; LIDCs = low-income developing countries.</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1</xdr:col>
      <xdr:colOff>142875</xdr:colOff>
      <xdr:row>3</xdr:row>
      <xdr:rowOff>95250</xdr:rowOff>
    </xdr:from>
    <xdr:to>
      <xdr:col>10</xdr:col>
      <xdr:colOff>323850</xdr:colOff>
      <xdr:row>5</xdr:row>
      <xdr:rowOff>57150</xdr:rowOff>
    </xdr:to>
    <xdr:sp macro="" textlink="">
      <xdr:nvSpPr>
        <xdr:cNvPr id="8" name="TextBox 7">
          <a:extLst>
            <a:ext uri="{FF2B5EF4-FFF2-40B4-BE49-F238E27FC236}">
              <a16:creationId xmlns:a16="http://schemas.microsoft.com/office/drawing/2014/main" id="{F90C795E-839C-49DE-96EC-EF198A4AE47F}"/>
            </a:ext>
          </a:extLst>
        </xdr:cNvPr>
        <xdr:cNvSpPr txBox="1"/>
      </xdr:nvSpPr>
      <xdr:spPr>
        <a:xfrm>
          <a:off x="752475" y="666750"/>
          <a:ext cx="56673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The income share of labor has declined globally, in particular for low and middle skilled labor.</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a:p>
          <a:pPr algn="l"/>
          <a:endParaRPr lang="en-US" sz="1000" b="0" i="1">
            <a:solidFill>
              <a:sysClr val="windowText" lastClr="000000"/>
            </a:solidFill>
            <a:latin typeface="HelveticaNeueLT Std Cn" panose="020B0506030502030204" pitchFamily="34" charset="0"/>
            <a:cs typeface="Arial" panose="020B0604020202020204" pitchFamily="34" charset="0"/>
          </a:endParaRPr>
        </a:p>
      </xdr:txBody>
    </xdr:sp>
    <xdr:clientData/>
  </xdr:twoCellAnchor>
</xdr:wsDr>
</file>

<file path=xl/drawings/drawing18.xml><?xml version="1.0" encoding="utf-8"?>
<c:userShapes xmlns:c="http://schemas.openxmlformats.org/drawingml/2006/chart">
  <cdr:relSizeAnchor xmlns:cdr="http://schemas.openxmlformats.org/drawingml/2006/chartDrawing">
    <cdr:from>
      <cdr:x>0.09028</cdr:x>
      <cdr:y>0.40451</cdr:y>
    </cdr:from>
    <cdr:to>
      <cdr:x>0.46528</cdr:x>
      <cdr:y>0.49479</cdr:y>
    </cdr:to>
    <cdr:sp macro="" textlink="">
      <cdr:nvSpPr>
        <cdr:cNvPr id="2" name="TextBox 1">
          <a:extLst xmlns:a="http://schemas.openxmlformats.org/drawingml/2006/main">
            <a:ext uri="{FF2B5EF4-FFF2-40B4-BE49-F238E27FC236}">
              <a16:creationId xmlns:a16="http://schemas.microsoft.com/office/drawing/2014/main" id="{173D79E0-0204-4BAD-BCBF-57779BD8D68C}"/>
            </a:ext>
          </a:extLst>
        </cdr:cNvPr>
        <cdr:cNvSpPr txBox="1"/>
      </cdr:nvSpPr>
      <cdr:spPr>
        <a:xfrm xmlns:a="http://schemas.openxmlformats.org/drawingml/2006/main">
          <a:off x="247650" y="1109664"/>
          <a:ext cx="102870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b="0">
              <a:solidFill>
                <a:sysClr val="windowText" lastClr="000000"/>
              </a:solidFill>
              <a:latin typeface="Helvetica" panose="020B0604020202020204" pitchFamily="34" charset="0"/>
              <a:cs typeface="Helvetica" panose="020B0604020202020204" pitchFamily="34" charset="0"/>
            </a:rPr>
            <a:t>̶ </a:t>
          </a:r>
          <a:r>
            <a:rPr lang="en-US" sz="900" b="0" baseline="0">
              <a:solidFill>
                <a:sysClr val="windowText" lastClr="000000"/>
              </a:solidFill>
              <a:latin typeface="Helvetica" panose="020B0604020202020204" pitchFamily="34" charset="0"/>
              <a:cs typeface="Helvetica" panose="020B0604020202020204" pitchFamily="34" charset="0"/>
            </a:rPr>
            <a:t> </a:t>
          </a:r>
          <a:r>
            <a:rPr lang="en-US" sz="900" b="0">
              <a:effectLst/>
              <a:latin typeface="Helvetica" panose="020B0604020202020204" pitchFamily="34" charset="0"/>
              <a:ea typeface="+mn-ea"/>
              <a:cs typeface="Helvetica" panose="020B0604020202020204" pitchFamily="34" charset="0"/>
            </a:rPr>
            <a:t>High skill</a:t>
          </a:r>
          <a:r>
            <a:rPr lang="en-US" sz="900" b="0">
              <a:solidFill>
                <a:sysClr val="windowText" lastClr="000000"/>
              </a:solidFill>
              <a:latin typeface="Helvetica" panose="020B0604020202020204" pitchFamily="34" charset="0"/>
              <a:cs typeface="Helvetica" panose="020B0604020202020204" pitchFamily="34" charset="0"/>
            </a:rPr>
            <a:t> </a:t>
          </a:r>
        </a:p>
      </cdr:txBody>
    </cdr:sp>
  </cdr:relSizeAnchor>
  <cdr:relSizeAnchor xmlns:cdr="http://schemas.openxmlformats.org/drawingml/2006/chartDrawing">
    <cdr:from>
      <cdr:x>0.0706</cdr:x>
      <cdr:y>0.06713</cdr:y>
    </cdr:from>
    <cdr:to>
      <cdr:x>0.54861</cdr:x>
      <cdr:y>0.15104</cdr:y>
    </cdr:to>
    <cdr:sp macro="" textlink="">
      <cdr:nvSpPr>
        <cdr:cNvPr id="3" name="TextBox 1">
          <a:extLst xmlns:a="http://schemas.openxmlformats.org/drawingml/2006/main">
            <a:ext uri="{FF2B5EF4-FFF2-40B4-BE49-F238E27FC236}">
              <a16:creationId xmlns:a16="http://schemas.microsoft.com/office/drawing/2014/main" id="{03428C22-1785-4B24-B0B4-B5FAE7EE264D}"/>
            </a:ext>
          </a:extLst>
        </cdr:cNvPr>
        <cdr:cNvSpPr txBox="1"/>
      </cdr:nvSpPr>
      <cdr:spPr>
        <a:xfrm xmlns:a="http://schemas.openxmlformats.org/drawingml/2006/main">
          <a:off x="193675" y="184150"/>
          <a:ext cx="1311275" cy="2301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0">
              <a:solidFill>
                <a:sysClr val="windowText" lastClr="000000"/>
              </a:solidFill>
              <a:latin typeface="Helvetica" panose="020B0604020202020204" pitchFamily="34" charset="0"/>
              <a:cs typeface="Helvetica" panose="020B0604020202020204" pitchFamily="34" charset="0"/>
            </a:rPr>
            <a:t>- -</a:t>
          </a:r>
          <a:r>
            <a:rPr lang="en-US" sz="900" b="0" baseline="0">
              <a:solidFill>
                <a:sysClr val="windowText" lastClr="000000"/>
              </a:solidFill>
              <a:latin typeface="Helvetica" panose="020B0604020202020204" pitchFamily="34" charset="0"/>
              <a:cs typeface="Helvetica" panose="020B0604020202020204" pitchFamily="34" charset="0"/>
            </a:rPr>
            <a:t> </a:t>
          </a:r>
          <a:r>
            <a:rPr lang="en-US" sz="900" b="0">
              <a:solidFill>
                <a:sysClr val="windowText" lastClr="000000"/>
              </a:solidFill>
              <a:latin typeface="Helvetica" panose="020B0604020202020204" pitchFamily="34" charset="0"/>
              <a:cs typeface="Helvetica" panose="020B0604020202020204" pitchFamily="34" charset="0"/>
            </a:rPr>
            <a:t>Middle/Low skill </a:t>
          </a:r>
        </a:p>
      </cdr:txBody>
    </cdr:sp>
  </cdr:relSizeAnchor>
</c:userShapes>
</file>

<file path=xl/drawings/drawing19.xml><?xml version="1.0" encoding="utf-8"?>
<xdr:wsDr xmlns:xdr="http://schemas.openxmlformats.org/drawingml/2006/spreadsheetDrawing" xmlns:a="http://schemas.openxmlformats.org/drawingml/2006/main">
  <xdr:twoCellAnchor>
    <xdr:from>
      <xdr:col>2</xdr:col>
      <xdr:colOff>390525</xdr:colOff>
      <xdr:row>0</xdr:row>
      <xdr:rowOff>142875</xdr:rowOff>
    </xdr:from>
    <xdr:to>
      <xdr:col>17</xdr:col>
      <xdr:colOff>561975</xdr:colOff>
      <xdr:row>3</xdr:row>
      <xdr:rowOff>47625</xdr:rowOff>
    </xdr:to>
    <xdr:sp macro="" textlink="">
      <xdr:nvSpPr>
        <xdr:cNvPr id="2" name="TextBox 1">
          <a:extLst>
            <a:ext uri="{FF2B5EF4-FFF2-40B4-BE49-F238E27FC236}">
              <a16:creationId xmlns:a16="http://schemas.microsoft.com/office/drawing/2014/main" id="{124FED7E-03C3-4E53-BF53-8C56010F007A}"/>
            </a:ext>
          </a:extLst>
        </xdr:cNvPr>
        <xdr:cNvSpPr txBox="1"/>
      </xdr:nvSpPr>
      <xdr:spPr>
        <a:xfrm>
          <a:off x="1609725" y="142875"/>
          <a:ext cx="93154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1.7. Advanced Economies: General Government Structural Primary Balance, 2012-24</a:t>
          </a:r>
        </a:p>
        <a:p>
          <a:pPr algn="l"/>
          <a:r>
            <a:rPr lang="en-US" sz="1000" b="0" i="1" baseline="0">
              <a:solidFill>
                <a:srgbClr val="C4122F"/>
              </a:solidFill>
              <a:latin typeface="HelveticaNeueLT Std Cn" panose="020B0506030502030204" pitchFamily="34" charset="0"/>
              <a:cs typeface="Arial" panose="020B0604020202020204" pitchFamily="34" charset="0"/>
            </a:rPr>
            <a:t>(Percent of potential GDP)</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3</xdr:col>
      <xdr:colOff>95252</xdr:colOff>
      <xdr:row>4</xdr:row>
      <xdr:rowOff>171450</xdr:rowOff>
    </xdr:from>
    <xdr:to>
      <xdr:col>9</xdr:col>
      <xdr:colOff>9525</xdr:colOff>
      <xdr:row>20</xdr:row>
      <xdr:rowOff>95250</xdr:rowOff>
    </xdr:to>
    <xdr:grpSp>
      <xdr:nvGrpSpPr>
        <xdr:cNvPr id="3" name="Group 2">
          <a:extLst>
            <a:ext uri="{FF2B5EF4-FFF2-40B4-BE49-F238E27FC236}">
              <a16:creationId xmlns:a16="http://schemas.microsoft.com/office/drawing/2014/main" id="{FF59E2D1-3FAD-4172-BCEB-F96FB4D00CD9}"/>
            </a:ext>
          </a:extLst>
        </xdr:cNvPr>
        <xdr:cNvGrpSpPr/>
      </xdr:nvGrpSpPr>
      <xdr:grpSpPr>
        <a:xfrm>
          <a:off x="1924052" y="933450"/>
          <a:ext cx="3571873" cy="2971800"/>
          <a:chOff x="1990726" y="1638300"/>
          <a:chExt cx="2488524" cy="2701636"/>
        </a:xfrm>
      </xdr:grpSpPr>
      <xdr:graphicFrame macro="">
        <xdr:nvGraphicFramePr>
          <xdr:cNvPr id="4" name="Chart 3">
            <a:extLst>
              <a:ext uri="{FF2B5EF4-FFF2-40B4-BE49-F238E27FC236}">
                <a16:creationId xmlns:a16="http://schemas.microsoft.com/office/drawing/2014/main" id="{27214409-8491-4905-801D-5D8F6F8619AB}"/>
              </a:ext>
            </a:extLst>
          </xdr:cNvPr>
          <xdr:cNvGraphicFramePr>
            <a:graphicFrameLocks/>
          </xdr:cNvGraphicFramePr>
        </xdr:nvGraphicFramePr>
        <xdr:xfrm>
          <a:off x="1990726" y="1638300"/>
          <a:ext cx="2488524" cy="270163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A4BBAEC9-DB3D-40BF-8150-73FBDA44829A}"/>
              </a:ext>
            </a:extLst>
          </xdr:cNvPr>
          <xdr:cNvSpPr txBox="1"/>
        </xdr:nvSpPr>
        <xdr:spPr>
          <a:xfrm>
            <a:off x="2190750" y="1810616"/>
            <a:ext cx="4476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lumMod val="50000"/>
                  </a:schemeClr>
                </a:solidFill>
                <a:latin typeface="HelveticaNeueLT Std Cn" panose="020B0506030502030204" pitchFamily="34" charset="0"/>
              </a:rPr>
              <a:t>IT</a:t>
            </a:r>
          </a:p>
        </xdr:txBody>
      </xdr:sp>
    </xdr:grpSp>
    <xdr:clientData/>
  </xdr:twoCellAnchor>
  <xdr:twoCellAnchor>
    <xdr:from>
      <xdr:col>3</xdr:col>
      <xdr:colOff>238126</xdr:colOff>
      <xdr:row>21</xdr:row>
      <xdr:rowOff>57150</xdr:rowOff>
    </xdr:from>
    <xdr:to>
      <xdr:col>12</xdr:col>
      <xdr:colOff>523876</xdr:colOff>
      <xdr:row>23</xdr:row>
      <xdr:rowOff>76200</xdr:rowOff>
    </xdr:to>
    <xdr:sp macro="" textlink="">
      <xdr:nvSpPr>
        <xdr:cNvPr id="6" name="TextBox 5">
          <a:extLst>
            <a:ext uri="{FF2B5EF4-FFF2-40B4-BE49-F238E27FC236}">
              <a16:creationId xmlns:a16="http://schemas.microsoft.com/office/drawing/2014/main" id="{7EB162E3-76FD-4EFB-8EC3-FD01287C9574}"/>
            </a:ext>
          </a:extLst>
        </xdr:cNvPr>
        <xdr:cNvSpPr txBox="1"/>
      </xdr:nvSpPr>
      <xdr:spPr>
        <a:xfrm>
          <a:off x="2066926" y="4057650"/>
          <a:ext cx="57721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u="none" strike="noStrike" baseline="0">
              <a:latin typeface="HelveticaNeueLTCom-Cn"/>
            </a:rPr>
            <a:t>Source: IMF, World Economic Outlook database.</a:t>
          </a:r>
        </a:p>
        <a:p>
          <a:pPr algn="l"/>
          <a:r>
            <a:rPr lang="en-US" sz="800" b="0" i="0" u="none" strike="noStrike" baseline="0">
              <a:latin typeface="HelveticaNeueLTCom-Cn"/>
            </a:rPr>
            <a:t>Note: AEs = advanced economies</a:t>
          </a:r>
          <a:endParaRPr lang="en-US" sz="8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2</xdr:col>
      <xdr:colOff>438150</xdr:colOff>
      <xdr:row>3</xdr:row>
      <xdr:rowOff>19050</xdr:rowOff>
    </xdr:from>
    <xdr:to>
      <xdr:col>12</xdr:col>
      <xdr:colOff>9525</xdr:colOff>
      <xdr:row>4</xdr:row>
      <xdr:rowOff>171450</xdr:rowOff>
    </xdr:to>
    <xdr:sp macro="" textlink="">
      <xdr:nvSpPr>
        <xdr:cNvPr id="7" name="TextBox 6">
          <a:extLst>
            <a:ext uri="{FF2B5EF4-FFF2-40B4-BE49-F238E27FC236}">
              <a16:creationId xmlns:a16="http://schemas.microsoft.com/office/drawing/2014/main" id="{62226A34-6F1E-4B25-99EE-1E4C6DDF5E58}"/>
            </a:ext>
          </a:extLst>
        </xdr:cNvPr>
        <xdr:cNvSpPr txBox="1"/>
      </xdr:nvSpPr>
      <xdr:spPr>
        <a:xfrm>
          <a:off x="1657350" y="590550"/>
          <a:ext cx="56673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0" u="none" strike="noStrike" baseline="0">
              <a:latin typeface="HelveticaNeueLTCom-Cn"/>
            </a:rPr>
            <a:t>The fiscal stance is easing across major advanced economies.</a:t>
          </a:r>
          <a:endParaRPr lang="en-US" sz="1000" b="0" i="1">
            <a:solidFill>
              <a:sysClr val="windowText" lastClr="000000"/>
            </a:solidFill>
            <a:latin typeface="HelveticaNeueLT Std Cn" panose="020B050603050203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447675</xdr:colOff>
      <xdr:row>5</xdr:row>
      <xdr:rowOff>123825</xdr:rowOff>
    </xdr:from>
    <xdr:to>
      <xdr:col>4</xdr:col>
      <xdr:colOff>137922</xdr:colOff>
      <xdr:row>17</xdr:row>
      <xdr:rowOff>72619</xdr:rowOff>
    </xdr:to>
    <xdr:pic>
      <xdr:nvPicPr>
        <xdr:cNvPr id="4" name="Picture 3">
          <a:extLst>
            <a:ext uri="{FF2B5EF4-FFF2-40B4-BE49-F238E27FC236}">
              <a16:creationId xmlns:a16="http://schemas.microsoft.com/office/drawing/2014/main" id="{A298A55E-B776-4005-B53D-2ED02FC5F76E}"/>
            </a:ext>
          </a:extLst>
        </xdr:cNvPr>
        <xdr:cNvPicPr>
          <a:picLocks noChangeAspect="1"/>
        </xdr:cNvPicPr>
      </xdr:nvPicPr>
      <xdr:blipFill>
        <a:blip xmlns:r="http://schemas.openxmlformats.org/officeDocument/2006/relationships" r:embed="rId1"/>
        <a:stretch>
          <a:fillRect/>
        </a:stretch>
      </xdr:blipFill>
      <xdr:spPr>
        <a:xfrm>
          <a:off x="1057275" y="1085850"/>
          <a:ext cx="1719072" cy="2234794"/>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0.46822</cdr:x>
      <cdr:y>0.28701</cdr:y>
    </cdr:from>
    <cdr:to>
      <cdr:x>0.5913</cdr:x>
      <cdr:y>0.32679</cdr:y>
    </cdr:to>
    <cdr:cxnSp macro="">
      <cdr:nvCxnSpPr>
        <cdr:cNvPr id="3" name="Straight Arrow Connector 2">
          <a:extLst xmlns:a="http://schemas.openxmlformats.org/drawingml/2006/main">
            <a:ext uri="{FF2B5EF4-FFF2-40B4-BE49-F238E27FC236}">
              <a16:creationId xmlns:a16="http://schemas.microsoft.com/office/drawing/2014/main" id="{F0BCEB87-D38F-4511-AA73-12BD997B1AAA}"/>
            </a:ext>
          </a:extLst>
        </cdr:cNvPr>
        <cdr:cNvCxnSpPr/>
      </cdr:nvCxnSpPr>
      <cdr:spPr>
        <a:xfrm xmlns:a="http://schemas.openxmlformats.org/drawingml/2006/main">
          <a:off x="1672417" y="852944"/>
          <a:ext cx="439625" cy="118219"/>
        </a:xfrm>
        <a:prstGeom xmlns:a="http://schemas.openxmlformats.org/drawingml/2006/main" prst="straightConnector1">
          <a:avLst/>
        </a:prstGeom>
        <a:ln xmlns:a="http://schemas.openxmlformats.org/drawingml/2006/main" w="12700">
          <a:solidFill>
            <a:srgbClr val="C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0.40848</cdr:x>
      <cdr:y>0.53025</cdr:y>
    </cdr:from>
    <cdr:to>
      <cdr:x>0.49962</cdr:x>
      <cdr:y>0.56813</cdr:y>
    </cdr:to>
    <cdr:cxnSp macro="">
      <cdr:nvCxnSpPr>
        <cdr:cNvPr id="6" name="Straight Arrow Connector 5">
          <a:extLst xmlns:a="http://schemas.openxmlformats.org/drawingml/2006/main">
            <a:ext uri="{FF2B5EF4-FFF2-40B4-BE49-F238E27FC236}">
              <a16:creationId xmlns:a16="http://schemas.microsoft.com/office/drawing/2014/main" id="{ABC46922-38E7-4891-BA41-9A091779E3B2}"/>
            </a:ext>
          </a:extLst>
        </cdr:cNvPr>
        <cdr:cNvCxnSpPr/>
      </cdr:nvCxnSpPr>
      <cdr:spPr>
        <a:xfrm xmlns:a="http://schemas.openxmlformats.org/drawingml/2006/main">
          <a:off x="1459036" y="1575810"/>
          <a:ext cx="325561" cy="112568"/>
        </a:xfrm>
        <a:prstGeom xmlns:a="http://schemas.openxmlformats.org/drawingml/2006/main" prst="straightConnector1">
          <a:avLst/>
        </a:prstGeom>
        <a:ln xmlns:a="http://schemas.openxmlformats.org/drawingml/2006/main" w="12700">
          <a:tailEnd type="triangle"/>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0.06602</cdr:x>
      <cdr:y>0.26512</cdr:y>
    </cdr:from>
    <cdr:to>
      <cdr:x>0.19444</cdr:x>
      <cdr:y>0.31597</cdr:y>
    </cdr:to>
    <cdr:sp macro="" textlink="">
      <cdr:nvSpPr>
        <cdr:cNvPr id="4" name="TextBox 3">
          <a:extLst xmlns:a="http://schemas.openxmlformats.org/drawingml/2006/main">
            <a:ext uri="{FF2B5EF4-FFF2-40B4-BE49-F238E27FC236}">
              <a16:creationId xmlns:a16="http://schemas.microsoft.com/office/drawing/2014/main" id="{7666E1D1-F902-4E27-B360-F66F9769B5F0}"/>
            </a:ext>
          </a:extLst>
        </cdr:cNvPr>
        <cdr:cNvSpPr txBox="1"/>
      </cdr:nvSpPr>
      <cdr:spPr>
        <a:xfrm xmlns:a="http://schemas.openxmlformats.org/drawingml/2006/main">
          <a:off x="181102" y="727268"/>
          <a:ext cx="352297" cy="1395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1">
              <a:solidFill>
                <a:srgbClr val="C00000"/>
              </a:solidFill>
              <a:latin typeface="HelveticaNeueLT Std Cn" panose="020B0506030502030204" pitchFamily="34" charset="0"/>
            </a:rPr>
            <a:t>EA</a:t>
          </a:r>
        </a:p>
      </cdr:txBody>
    </cdr:sp>
  </cdr:relSizeAnchor>
  <cdr:relSizeAnchor xmlns:cdr="http://schemas.openxmlformats.org/drawingml/2006/chartDrawing">
    <cdr:from>
      <cdr:x>0.05528</cdr:x>
      <cdr:y>0.48264</cdr:y>
    </cdr:from>
    <cdr:to>
      <cdr:x>0.18403</cdr:x>
      <cdr:y>0.59028</cdr:y>
    </cdr:to>
    <cdr:sp macro="" textlink="">
      <cdr:nvSpPr>
        <cdr:cNvPr id="5" name="TextBox 1">
          <a:extLst xmlns:a="http://schemas.openxmlformats.org/drawingml/2006/main">
            <a:ext uri="{FF2B5EF4-FFF2-40B4-BE49-F238E27FC236}">
              <a16:creationId xmlns:a16="http://schemas.microsoft.com/office/drawing/2014/main" id="{355BD3ED-6988-424D-97C8-7B9EE1B8D750}"/>
            </a:ext>
          </a:extLst>
        </cdr:cNvPr>
        <cdr:cNvSpPr txBox="1"/>
      </cdr:nvSpPr>
      <cdr:spPr>
        <a:xfrm xmlns:a="http://schemas.openxmlformats.org/drawingml/2006/main">
          <a:off x="151650" y="1323975"/>
          <a:ext cx="353175" cy="2952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1">
              <a:solidFill>
                <a:srgbClr val="002060"/>
              </a:solidFill>
              <a:latin typeface="HelveticaNeueLT Std Cn" panose="020B0506030502030204" pitchFamily="34" charset="0"/>
            </a:rPr>
            <a:t>AEs</a:t>
          </a:r>
        </a:p>
      </cdr:txBody>
    </cdr:sp>
  </cdr:relSizeAnchor>
  <cdr:relSizeAnchor xmlns:cdr="http://schemas.openxmlformats.org/drawingml/2006/chartDrawing">
    <cdr:from>
      <cdr:x>0.06479</cdr:x>
      <cdr:y>0.72371</cdr:y>
    </cdr:from>
    <cdr:to>
      <cdr:x>0.19097</cdr:x>
      <cdr:y>0.77083</cdr:y>
    </cdr:to>
    <cdr:sp macro="" textlink="">
      <cdr:nvSpPr>
        <cdr:cNvPr id="7" name="TextBox 1">
          <a:extLst xmlns:a="http://schemas.openxmlformats.org/drawingml/2006/main">
            <a:ext uri="{FF2B5EF4-FFF2-40B4-BE49-F238E27FC236}">
              <a16:creationId xmlns:a16="http://schemas.microsoft.com/office/drawing/2014/main" id="{7C5DBF32-16D6-4619-84AA-4A7342E833B5}"/>
            </a:ext>
          </a:extLst>
        </cdr:cNvPr>
        <cdr:cNvSpPr txBox="1"/>
      </cdr:nvSpPr>
      <cdr:spPr>
        <a:xfrm xmlns:a="http://schemas.openxmlformats.org/drawingml/2006/main">
          <a:off x="177741" y="1985293"/>
          <a:ext cx="346134" cy="12925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1">
              <a:solidFill>
                <a:schemeClr val="accent2"/>
              </a:solidFill>
              <a:latin typeface="HelveticaNeueLT Std Cn" panose="020B0506030502030204" pitchFamily="34" charset="0"/>
            </a:rPr>
            <a:t>US</a:t>
          </a:r>
        </a:p>
      </cdr:txBody>
    </cdr:sp>
  </cdr:relSizeAnchor>
  <cdr:relSizeAnchor xmlns:cdr="http://schemas.openxmlformats.org/drawingml/2006/chartDrawing">
    <cdr:from>
      <cdr:x>0.04114</cdr:x>
      <cdr:y>0.59779</cdr:y>
    </cdr:from>
    <cdr:to>
      <cdr:x>0.16319</cdr:x>
      <cdr:y>0.65625</cdr:y>
    </cdr:to>
    <cdr:sp macro="" textlink="">
      <cdr:nvSpPr>
        <cdr:cNvPr id="8" name="TextBox 1">
          <a:extLst xmlns:a="http://schemas.openxmlformats.org/drawingml/2006/main">
            <a:ext uri="{FF2B5EF4-FFF2-40B4-BE49-F238E27FC236}">
              <a16:creationId xmlns:a16="http://schemas.microsoft.com/office/drawing/2014/main" id="{0C49A7FD-C6CF-43F4-B98D-8B7D17E3C87D}"/>
            </a:ext>
          </a:extLst>
        </cdr:cNvPr>
        <cdr:cNvSpPr txBox="1"/>
      </cdr:nvSpPr>
      <cdr:spPr>
        <a:xfrm xmlns:a="http://schemas.openxmlformats.org/drawingml/2006/main">
          <a:off x="146947" y="1776512"/>
          <a:ext cx="435947" cy="17373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1">
              <a:solidFill>
                <a:schemeClr val="accent3">
                  <a:lumMod val="50000"/>
                </a:schemeClr>
              </a:solidFill>
              <a:latin typeface="HelveticaNeueLT Std Cn" panose="020B0506030502030204" pitchFamily="34" charset="0"/>
            </a:rPr>
            <a:t>UK</a:t>
          </a:r>
        </a:p>
      </cdr:txBody>
    </cdr:sp>
  </cdr:relSizeAnchor>
  <cdr:relSizeAnchor xmlns:cdr="http://schemas.openxmlformats.org/drawingml/2006/chartDrawing">
    <cdr:from>
      <cdr:x>0.05166</cdr:x>
      <cdr:y>0.78136</cdr:y>
    </cdr:from>
    <cdr:to>
      <cdr:x>0.18403</cdr:x>
      <cdr:y>0.84722</cdr:y>
    </cdr:to>
    <cdr:sp macro="" textlink="">
      <cdr:nvSpPr>
        <cdr:cNvPr id="9" name="TextBox 1">
          <a:extLst xmlns:a="http://schemas.openxmlformats.org/drawingml/2006/main">
            <a:ext uri="{FF2B5EF4-FFF2-40B4-BE49-F238E27FC236}">
              <a16:creationId xmlns:a16="http://schemas.microsoft.com/office/drawing/2014/main" id="{2D0B57AA-578F-4907-AF0C-FEA81613417B}"/>
            </a:ext>
          </a:extLst>
        </cdr:cNvPr>
        <cdr:cNvSpPr txBox="1"/>
      </cdr:nvSpPr>
      <cdr:spPr>
        <a:xfrm xmlns:a="http://schemas.openxmlformats.org/drawingml/2006/main">
          <a:off x="141705" y="2143427"/>
          <a:ext cx="363120" cy="18067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1">
              <a:solidFill>
                <a:srgbClr val="FFC000"/>
              </a:solidFill>
              <a:latin typeface="HelveticaNeueLT Std Cn" panose="020B0506030502030204" pitchFamily="34" charset="0"/>
            </a:rPr>
            <a:t>JP</a:t>
          </a:r>
        </a:p>
      </cdr:txBody>
    </cdr:sp>
  </cdr:relSizeAnchor>
</c:userShapes>
</file>

<file path=xl/drawings/drawing21.xml><?xml version="1.0" encoding="utf-8"?>
<xdr:wsDr xmlns:xdr="http://schemas.openxmlformats.org/drawingml/2006/spreadsheetDrawing" xmlns:a="http://schemas.openxmlformats.org/drawingml/2006/main">
  <xdr:twoCellAnchor>
    <xdr:from>
      <xdr:col>3</xdr:col>
      <xdr:colOff>266700</xdr:colOff>
      <xdr:row>1</xdr:row>
      <xdr:rowOff>57150</xdr:rowOff>
    </xdr:from>
    <xdr:to>
      <xdr:col>13</xdr:col>
      <xdr:colOff>247650</xdr:colOff>
      <xdr:row>3</xdr:row>
      <xdr:rowOff>85725</xdr:rowOff>
    </xdr:to>
    <xdr:sp macro="" textlink="">
      <xdr:nvSpPr>
        <xdr:cNvPr id="2" name="TextBox 1">
          <a:extLst>
            <a:ext uri="{FF2B5EF4-FFF2-40B4-BE49-F238E27FC236}">
              <a16:creationId xmlns:a16="http://schemas.microsoft.com/office/drawing/2014/main" id="{2492657C-6A5E-4D30-88D4-7BC921E06112}"/>
            </a:ext>
          </a:extLst>
        </xdr:cNvPr>
        <xdr:cNvSpPr txBox="1"/>
      </xdr:nvSpPr>
      <xdr:spPr>
        <a:xfrm>
          <a:off x="2095500" y="247650"/>
          <a:ext cx="60769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50" b="1">
              <a:solidFill>
                <a:srgbClr val="C4122F"/>
              </a:solidFill>
              <a:latin typeface="HelveticaNeueLT Std Cn" panose="020B0506030502030204" pitchFamily="34" charset="0"/>
              <a:cs typeface="Arial" panose="020B0604020202020204" pitchFamily="34" charset="0"/>
            </a:rPr>
            <a:t>Figure</a:t>
          </a:r>
          <a:r>
            <a:rPr lang="en-US" sz="1150" b="1" baseline="0">
              <a:solidFill>
                <a:srgbClr val="C4122F"/>
              </a:solidFill>
              <a:latin typeface="HelveticaNeueLT Std Cn" panose="020B0506030502030204" pitchFamily="34" charset="0"/>
              <a:cs typeface="Arial" panose="020B0604020202020204" pitchFamily="34" charset="0"/>
            </a:rPr>
            <a:t> 1.8. Advanced Economies: Spread over 10-Year German Bond Yields, 2018-19</a:t>
          </a:r>
        </a:p>
        <a:p>
          <a:pPr algn="l"/>
          <a:r>
            <a:rPr lang="en-US" sz="1000" b="0" i="1" baseline="0">
              <a:solidFill>
                <a:srgbClr val="C4122F"/>
              </a:solidFill>
              <a:latin typeface="HelveticaNeueLT Std Cn" panose="020B0506030502030204" pitchFamily="34" charset="0"/>
              <a:cs typeface="Arial" panose="020B0604020202020204" pitchFamily="34" charset="0"/>
            </a:rPr>
            <a:t>(Percentage points)</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3</xdr:col>
      <xdr:colOff>266701</xdr:colOff>
      <xdr:row>21</xdr:row>
      <xdr:rowOff>142876</xdr:rowOff>
    </xdr:from>
    <xdr:to>
      <xdr:col>8</xdr:col>
      <xdr:colOff>180975</xdr:colOff>
      <xdr:row>23</xdr:row>
      <xdr:rowOff>95250</xdr:rowOff>
    </xdr:to>
    <xdr:sp macro="" textlink="">
      <xdr:nvSpPr>
        <xdr:cNvPr id="3" name="TextBox 2">
          <a:extLst>
            <a:ext uri="{FF2B5EF4-FFF2-40B4-BE49-F238E27FC236}">
              <a16:creationId xmlns:a16="http://schemas.microsoft.com/office/drawing/2014/main" id="{208572CB-E2C5-4A4E-92F2-07EA11679ABF}"/>
            </a:ext>
          </a:extLst>
        </xdr:cNvPr>
        <xdr:cNvSpPr txBox="1"/>
      </xdr:nvSpPr>
      <xdr:spPr>
        <a:xfrm>
          <a:off x="2095501" y="4143376"/>
          <a:ext cx="2962274"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u="none" strike="noStrike" baseline="0">
              <a:latin typeface="HelveticaNeueLTCom-Cn"/>
            </a:rPr>
            <a:t>Source: Bloomberg Finance L.P.</a:t>
          </a:r>
        </a:p>
        <a:p>
          <a:pPr algn="l"/>
          <a:r>
            <a:rPr lang="en-US" sz="800" b="0" i="0" u="none" strike="noStrike" baseline="0">
              <a:latin typeface="HelveticaNeueLTCom-Cn"/>
            </a:rPr>
            <a:t>Note: Spread data through March 29, 2019.</a:t>
          </a:r>
          <a:endParaRPr lang="en-US" sz="800" b="0">
            <a:solidFill>
              <a:schemeClr val="tx1"/>
            </a:solidFill>
            <a:latin typeface="HelveticaNeueLT Std Cn" panose="020B0506030502030204" pitchFamily="34" charset="0"/>
            <a:cs typeface="Arial" panose="020B0604020202020204" pitchFamily="34" charset="0"/>
          </a:endParaRPr>
        </a:p>
      </xdr:txBody>
    </xdr:sp>
    <xdr:clientData/>
  </xdr:twoCellAnchor>
  <xdr:twoCellAnchor>
    <xdr:from>
      <xdr:col>3</xdr:col>
      <xdr:colOff>266701</xdr:colOff>
      <xdr:row>4</xdr:row>
      <xdr:rowOff>171451</xdr:rowOff>
    </xdr:from>
    <xdr:to>
      <xdr:col>9</xdr:col>
      <xdr:colOff>266701</xdr:colOff>
      <xdr:row>20</xdr:row>
      <xdr:rowOff>140971</xdr:rowOff>
    </xdr:to>
    <xdr:graphicFrame macro="">
      <xdr:nvGraphicFramePr>
        <xdr:cNvPr id="4" name="Chart 3">
          <a:extLst>
            <a:ext uri="{FF2B5EF4-FFF2-40B4-BE49-F238E27FC236}">
              <a16:creationId xmlns:a16="http://schemas.microsoft.com/office/drawing/2014/main" id="{03FC822C-AEB6-41AB-848E-97FDEE292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xdr:row>
      <xdr:rowOff>123825</xdr:rowOff>
    </xdr:from>
    <xdr:to>
      <xdr:col>13</xdr:col>
      <xdr:colOff>228600</xdr:colOff>
      <xdr:row>5</xdr:row>
      <xdr:rowOff>152400</xdr:rowOff>
    </xdr:to>
    <xdr:sp macro="" textlink="">
      <xdr:nvSpPr>
        <xdr:cNvPr id="5" name="TextBox 4">
          <a:extLst>
            <a:ext uri="{FF2B5EF4-FFF2-40B4-BE49-F238E27FC236}">
              <a16:creationId xmlns:a16="http://schemas.microsoft.com/office/drawing/2014/main" id="{F60D1510-9616-4CD7-BCB8-8E1D5A9F2E30}"/>
            </a:ext>
          </a:extLst>
        </xdr:cNvPr>
        <xdr:cNvSpPr txBox="1"/>
      </xdr:nvSpPr>
      <xdr:spPr>
        <a:xfrm>
          <a:off x="2076450" y="695325"/>
          <a:ext cx="60769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Italian spreads widened over the past year, but spillover to other euro area countries was limited.</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22.xml><?xml version="1.0" encoding="utf-8"?>
<c:userShapes xmlns:c="http://schemas.openxmlformats.org/drawingml/2006/chart">
  <cdr:relSizeAnchor xmlns:cdr="http://schemas.openxmlformats.org/drawingml/2006/chartDrawing">
    <cdr:from>
      <cdr:x>0.53646</cdr:x>
      <cdr:y>0.16414</cdr:y>
    </cdr:from>
    <cdr:to>
      <cdr:x>0.53907</cdr:x>
      <cdr:y>0.8649</cdr:y>
    </cdr:to>
    <cdr:cxnSp macro="">
      <cdr:nvCxnSpPr>
        <cdr:cNvPr id="2" name="Straight Connector 1">
          <a:extLst xmlns:a="http://schemas.openxmlformats.org/drawingml/2006/main">
            <a:ext uri="{FF2B5EF4-FFF2-40B4-BE49-F238E27FC236}">
              <a16:creationId xmlns:a16="http://schemas.microsoft.com/office/drawing/2014/main" id="{B8DC8F4A-CDB4-48E5-9B34-738D73868CCE}"/>
            </a:ext>
          </a:extLst>
        </cdr:cNvPr>
        <cdr:cNvCxnSpPr/>
      </cdr:nvCxnSpPr>
      <cdr:spPr>
        <a:xfrm xmlns:a="http://schemas.openxmlformats.org/drawingml/2006/main">
          <a:off x="1962141" y="495296"/>
          <a:ext cx="9546" cy="2114557"/>
        </a:xfrm>
        <a:prstGeom xmlns:a="http://schemas.openxmlformats.org/drawingml/2006/main" prst="line">
          <a:avLst/>
        </a:prstGeom>
        <a:ln xmlns:a="http://schemas.openxmlformats.org/drawingml/2006/main" w="19050">
          <a:solidFill>
            <a:srgbClr val="FF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0.55539</cdr:x>
      <cdr:y>0.43781</cdr:y>
    </cdr:from>
    <cdr:to>
      <cdr:x>0.79808</cdr:x>
      <cdr:y>0.57683</cdr:y>
    </cdr:to>
    <cdr:sp macro="" textlink="">
      <cdr:nvSpPr>
        <cdr:cNvPr id="3" name="TextBox 7">
          <a:extLst xmlns:a="http://schemas.openxmlformats.org/drawingml/2006/main">
            <a:ext uri="{FF2B5EF4-FFF2-40B4-BE49-F238E27FC236}">
              <a16:creationId xmlns:a16="http://schemas.microsoft.com/office/drawing/2014/main" id="{CADEFC17-19EC-43BE-B3F9-6F43FB73324E}"/>
            </a:ext>
          </a:extLst>
        </cdr:cNvPr>
        <cdr:cNvSpPr txBox="1"/>
      </cdr:nvSpPr>
      <cdr:spPr>
        <a:xfrm xmlns:a="http://schemas.openxmlformats.org/drawingml/2006/main">
          <a:off x="2031404" y="1321090"/>
          <a:ext cx="887663" cy="41949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solidFill>
                <a:srgbClr val="FF0000"/>
              </a:solidFill>
              <a:latin typeface="HelveticaNeueLT Std Cn" panose="020B0506030502030204" pitchFamily="34" charset="0"/>
              <a:cs typeface="Arial" panose="020B0604020202020204" pitchFamily="34" charset="0"/>
            </a:rPr>
            <a:t>Italy's </a:t>
          </a:r>
          <a:r>
            <a:rPr lang="en-US" sz="800">
              <a:solidFill>
                <a:srgbClr val="FF0000"/>
              </a:solidFill>
              <a:latin typeface="HelveticaNeueLT Std Cn" panose="020B0506030502030204" pitchFamily="34" charset="0"/>
              <a:ea typeface="+mn-ea"/>
              <a:cs typeface="Arial" panose="020B0604020202020204" pitchFamily="34" charset="0"/>
            </a:rPr>
            <a:t>2019 </a:t>
          </a:r>
          <a:r>
            <a:rPr lang="en-US" sz="800">
              <a:solidFill>
                <a:srgbClr val="FF0000"/>
              </a:solidFill>
              <a:latin typeface="HelveticaNeueLT Std Cn" panose="020B0506030502030204" pitchFamily="34" charset="0"/>
              <a:cs typeface="Arial" panose="020B0604020202020204" pitchFamily="34" charset="0"/>
            </a:rPr>
            <a:t>budget announced </a:t>
          </a:r>
        </a:p>
      </cdr:txBody>
    </cdr:sp>
  </cdr:relSizeAnchor>
  <cdr:relSizeAnchor xmlns:cdr="http://schemas.openxmlformats.org/drawingml/2006/chartDrawing">
    <cdr:from>
      <cdr:x>0.21962</cdr:x>
      <cdr:y>0.21568</cdr:y>
    </cdr:from>
    <cdr:to>
      <cdr:x>0.22136</cdr:x>
      <cdr:y>0.87437</cdr:y>
    </cdr:to>
    <cdr:cxnSp macro="">
      <cdr:nvCxnSpPr>
        <cdr:cNvPr id="5" name="Straight Connector 4">
          <a:extLst xmlns:a="http://schemas.openxmlformats.org/drawingml/2006/main">
            <a:ext uri="{FF2B5EF4-FFF2-40B4-BE49-F238E27FC236}">
              <a16:creationId xmlns:a16="http://schemas.microsoft.com/office/drawing/2014/main" id="{BC9B5E92-0CF4-45FD-B7F6-BDC51D77D29E}"/>
            </a:ext>
          </a:extLst>
        </cdr:cNvPr>
        <cdr:cNvCxnSpPr/>
      </cdr:nvCxnSpPr>
      <cdr:spPr>
        <a:xfrm xmlns:a="http://schemas.openxmlformats.org/drawingml/2006/main">
          <a:off x="803273" y="650819"/>
          <a:ext cx="6364" cy="1987610"/>
        </a:xfrm>
        <a:prstGeom xmlns:a="http://schemas.openxmlformats.org/drawingml/2006/main" prst="line">
          <a:avLst/>
        </a:prstGeom>
        <a:ln xmlns:a="http://schemas.openxmlformats.org/drawingml/2006/main" w="19050">
          <a:solidFill>
            <a:srgbClr val="FF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0.03242</cdr:x>
      <cdr:y>0.46052</cdr:y>
    </cdr:from>
    <cdr:to>
      <cdr:x>0.24228</cdr:x>
      <cdr:y>0.61505</cdr:y>
    </cdr:to>
    <cdr:sp macro="" textlink="">
      <cdr:nvSpPr>
        <cdr:cNvPr id="6" name="TextBox 7">
          <a:extLst xmlns:a="http://schemas.openxmlformats.org/drawingml/2006/main">
            <a:ext uri="{FF2B5EF4-FFF2-40B4-BE49-F238E27FC236}">
              <a16:creationId xmlns:a16="http://schemas.microsoft.com/office/drawing/2014/main" id="{5509B0F8-F22B-4136-A7FB-14FBAD7120E9}"/>
            </a:ext>
          </a:extLst>
        </cdr:cNvPr>
        <cdr:cNvSpPr txBox="1"/>
      </cdr:nvSpPr>
      <cdr:spPr>
        <a:xfrm xmlns:a="http://schemas.openxmlformats.org/drawingml/2006/main">
          <a:off x="118576" y="1389628"/>
          <a:ext cx="767584" cy="46629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solidFill>
                <a:srgbClr val="FF0000"/>
              </a:solidFill>
              <a:effectLst/>
              <a:latin typeface="HelveticaNeueLT Std Cn" panose="020B0506030502030204" pitchFamily="34" charset="0"/>
              <a:ea typeface="+mn-ea"/>
              <a:cs typeface="Arial" panose="020B0604020202020204" pitchFamily="34" charset="0"/>
            </a:rPr>
            <a:t>New Italian government formed</a:t>
          </a:r>
          <a:endParaRPr lang="en-US" sz="800">
            <a:solidFill>
              <a:srgbClr val="FF0000"/>
            </a:solidFill>
            <a:effectLst/>
            <a:latin typeface="HelveticaNeueLT Std Cn" panose="020B0506030502030204" pitchFamily="34" charset="0"/>
            <a:cs typeface="Arial" panose="020B060402020202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542925</xdr:colOff>
      <xdr:row>6</xdr:row>
      <xdr:rowOff>38100</xdr:rowOff>
    </xdr:from>
    <xdr:to>
      <xdr:col>6</xdr:col>
      <xdr:colOff>542925</xdr:colOff>
      <xdr:row>20</xdr:row>
      <xdr:rowOff>114300</xdr:rowOff>
    </xdr:to>
    <xdr:graphicFrame macro="">
      <xdr:nvGraphicFramePr>
        <xdr:cNvPr id="2" name="Chart 1">
          <a:extLst>
            <a:ext uri="{FF2B5EF4-FFF2-40B4-BE49-F238E27FC236}">
              <a16:creationId xmlns:a16="http://schemas.microsoft.com/office/drawing/2014/main" id="{8E582028-BDAC-4A22-9304-5F99AD763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xdr:row>
      <xdr:rowOff>0</xdr:rowOff>
    </xdr:from>
    <xdr:to>
      <xdr:col>7</xdr:col>
      <xdr:colOff>57150</xdr:colOff>
      <xdr:row>4</xdr:row>
      <xdr:rowOff>66675</xdr:rowOff>
    </xdr:to>
    <xdr:sp macro="" textlink="">
      <xdr:nvSpPr>
        <xdr:cNvPr id="3" name="TextBox 2">
          <a:extLst>
            <a:ext uri="{FF2B5EF4-FFF2-40B4-BE49-F238E27FC236}">
              <a16:creationId xmlns:a16="http://schemas.microsoft.com/office/drawing/2014/main" id="{E501D41E-9F0D-4A46-A1A6-79578FFCAFA0}"/>
            </a:ext>
          </a:extLst>
        </xdr:cNvPr>
        <xdr:cNvSpPr txBox="1"/>
      </xdr:nvSpPr>
      <xdr:spPr>
        <a:xfrm>
          <a:off x="609600" y="190500"/>
          <a:ext cx="371475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100" b="1">
              <a:solidFill>
                <a:srgbClr val="C4122F"/>
              </a:solidFill>
              <a:effectLst/>
              <a:latin typeface="HelveticaNeueLT Std Cn"/>
              <a:ea typeface="Calibri" panose="020F0502020204030204" pitchFamily="34" charset="0"/>
              <a:cs typeface="Arial" panose="020B0604020202020204" pitchFamily="34" charset="0"/>
            </a:rPr>
            <a:t>Figure 1.9. Advanced Economies: Drivers of Change in General Government Debt, 2007–18 </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100">
              <a:solidFill>
                <a:srgbClr val="C4122F"/>
              </a:solidFill>
              <a:effectLst/>
              <a:latin typeface="HelveticaNeueLT Std Cn"/>
              <a:ea typeface="Calibri" panose="020F0502020204030204" pitchFamily="34" charset="0"/>
              <a:cs typeface="Arial" panose="020B0604020202020204" pitchFamily="34" charset="0"/>
            </a:rPr>
            <a:t>(</a:t>
          </a:r>
          <a:r>
            <a:rPr lang="en-US" sz="1100" i="1">
              <a:solidFill>
                <a:srgbClr val="C4122F"/>
              </a:solidFill>
              <a:effectLst/>
              <a:latin typeface="HelveticaNeueLT Std Cn"/>
              <a:ea typeface="Calibri" panose="020F0502020204030204" pitchFamily="34" charset="0"/>
              <a:cs typeface="Arial" panose="020B0604020202020204" pitchFamily="34" charset="0"/>
            </a:rPr>
            <a:t>Percent of GDP</a:t>
          </a:r>
          <a:r>
            <a:rPr lang="en-US" sz="1100">
              <a:solidFill>
                <a:srgbClr val="C4122F"/>
              </a:solidFill>
              <a:effectLst/>
              <a:latin typeface="HelveticaNeueLT Std Cn"/>
              <a:ea typeface="Calibri" panose="020F0502020204030204" pitchFamily="34" charset="0"/>
              <a:cs typeface="Arial" panose="020B0604020202020204" pitchFamily="34" charset="0"/>
            </a:rPr>
            <a:t>)</a:t>
          </a:r>
          <a:endParaRPr lang="en-US" sz="1100" b="0" i="1">
            <a:latin typeface="Arial" panose="020B0604020202020204" pitchFamily="34" charset="0"/>
            <a:cs typeface="Arial" panose="020B0604020202020204" pitchFamily="34" charset="0"/>
          </a:endParaRPr>
        </a:p>
      </xdr:txBody>
    </xdr:sp>
    <xdr:clientData/>
  </xdr:twoCellAnchor>
  <xdr:twoCellAnchor>
    <xdr:from>
      <xdr:col>0</xdr:col>
      <xdr:colOff>590550</xdr:colOff>
      <xdr:row>21</xdr:row>
      <xdr:rowOff>123825</xdr:rowOff>
    </xdr:from>
    <xdr:to>
      <xdr:col>6</xdr:col>
      <xdr:colOff>304800</xdr:colOff>
      <xdr:row>24</xdr:row>
      <xdr:rowOff>47624</xdr:rowOff>
    </xdr:to>
    <xdr:sp macro="" textlink="">
      <xdr:nvSpPr>
        <xdr:cNvPr id="5" name="TextBox 4">
          <a:extLst>
            <a:ext uri="{FF2B5EF4-FFF2-40B4-BE49-F238E27FC236}">
              <a16:creationId xmlns:a16="http://schemas.microsoft.com/office/drawing/2014/main" id="{A0E97653-25F4-45B2-8AB1-DBA753092232}"/>
            </a:ext>
          </a:extLst>
        </xdr:cNvPr>
        <xdr:cNvSpPr txBox="1"/>
      </xdr:nvSpPr>
      <xdr:spPr>
        <a:xfrm>
          <a:off x="590550" y="4124325"/>
          <a:ext cx="3371850"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a:ea typeface="PMingLiU" panose="02020500000000000000" pitchFamily="18" charset="-120"/>
              <a:cs typeface="Helvetica" panose="020B0604020202020204" pitchFamily="34" charset="0"/>
            </a:rPr>
            <a:t>Source: IMF World Economic Outlook Database and IMF</a:t>
          </a:r>
          <a:r>
            <a:rPr lang="en-US" sz="1000" baseline="0">
              <a:effectLst/>
              <a:latin typeface="HelveticaNeueLT Std Cn"/>
              <a:ea typeface="PMingLiU" panose="02020500000000000000" pitchFamily="18" charset="-120"/>
              <a:cs typeface="Helvetica" panose="020B0604020202020204" pitchFamily="34" charset="0"/>
            </a:rPr>
            <a:t> </a:t>
          </a:r>
          <a:r>
            <a:rPr lang="en-US" sz="1000">
              <a:effectLst/>
              <a:latin typeface="HelveticaNeueLT Std Cn"/>
              <a:ea typeface="PMingLiU" panose="02020500000000000000" pitchFamily="18" charset="-120"/>
              <a:cs typeface="Helvetica" panose="020B0604020202020204" pitchFamily="34" charset="0"/>
            </a:rPr>
            <a:t>staff estimates.</a:t>
          </a:r>
          <a:endParaRPr lang="en-US" sz="14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1</xdr:col>
      <xdr:colOff>19050</xdr:colOff>
      <xdr:row>4</xdr:row>
      <xdr:rowOff>19050</xdr:rowOff>
    </xdr:from>
    <xdr:to>
      <xdr:col>7</xdr:col>
      <xdr:colOff>76200</xdr:colOff>
      <xdr:row>6</xdr:row>
      <xdr:rowOff>133349</xdr:rowOff>
    </xdr:to>
    <xdr:sp macro="" textlink="">
      <xdr:nvSpPr>
        <xdr:cNvPr id="6" name="TextBox 5">
          <a:extLst>
            <a:ext uri="{FF2B5EF4-FFF2-40B4-BE49-F238E27FC236}">
              <a16:creationId xmlns:a16="http://schemas.microsoft.com/office/drawing/2014/main" id="{3977F123-00AB-4A8E-AD77-6108938D01CB}"/>
            </a:ext>
          </a:extLst>
        </xdr:cNvPr>
        <xdr:cNvSpPr txBox="1"/>
      </xdr:nvSpPr>
      <xdr:spPr>
        <a:xfrm>
          <a:off x="628650" y="781050"/>
          <a:ext cx="3714750"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a:ea typeface="Calibri" panose="020F0502020204030204" pitchFamily="34" charset="0"/>
              <a:cs typeface="Arial" panose="020B0604020202020204" pitchFamily="34" charset="0"/>
            </a:rPr>
            <a:t>The contribution of primary balances to debt</a:t>
          </a:r>
          <a:r>
            <a:rPr lang="en-US" sz="1000" baseline="0">
              <a:effectLst/>
              <a:latin typeface="HelveticaNeueLT Std Cn"/>
              <a:ea typeface="Calibri" panose="020F0502020204030204" pitchFamily="34" charset="0"/>
              <a:cs typeface="Arial" panose="020B0604020202020204" pitchFamily="34" charset="0"/>
            </a:rPr>
            <a:t> </a:t>
          </a:r>
          <a:r>
            <a:rPr lang="en-US" sz="1000">
              <a:effectLst/>
              <a:latin typeface="HelveticaNeueLT Std Cn"/>
              <a:ea typeface="Calibri" panose="020F0502020204030204" pitchFamily="34" charset="0"/>
              <a:cs typeface="Arial" panose="020B0604020202020204" pitchFamily="34" charset="0"/>
            </a:rPr>
            <a:t>accumulation has diminished since the financial crisis.</a:t>
          </a:r>
          <a:r>
            <a:rPr lang="en-US" sz="1000" b="1">
              <a:solidFill>
                <a:srgbClr val="C4122F"/>
              </a:solidFill>
              <a:effectLst/>
              <a:latin typeface="HelveticaNeueLT Std Cn"/>
              <a:ea typeface="Calibri" panose="020F0502020204030204" pitchFamily="34" charset="0"/>
              <a:cs typeface="Arial" panose="020B0604020202020204" pitchFamily="34" charset="0"/>
            </a:rPr>
            <a:t>  </a:t>
          </a:r>
          <a:endParaRPr lang="en-US" sz="1000" b="0" i="1">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428625</xdr:colOff>
      <xdr:row>5</xdr:row>
      <xdr:rowOff>123825</xdr:rowOff>
    </xdr:from>
    <xdr:to>
      <xdr:col>8</xdr:col>
      <xdr:colOff>428625</xdr:colOff>
      <xdr:row>20</xdr:row>
      <xdr:rowOff>9525</xdr:rowOff>
    </xdr:to>
    <xdr:graphicFrame macro="">
      <xdr:nvGraphicFramePr>
        <xdr:cNvPr id="2" name="Chart 1">
          <a:extLst>
            <a:ext uri="{FF2B5EF4-FFF2-40B4-BE49-F238E27FC236}">
              <a16:creationId xmlns:a16="http://schemas.microsoft.com/office/drawing/2014/main" id="{E56DC6CE-453F-4BCA-94A4-2E343299A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0</xdr:row>
      <xdr:rowOff>133349</xdr:rowOff>
    </xdr:from>
    <xdr:to>
      <xdr:col>9</xdr:col>
      <xdr:colOff>66675</xdr:colOff>
      <xdr:row>3</xdr:row>
      <xdr:rowOff>133350</xdr:rowOff>
    </xdr:to>
    <xdr:sp macro="" textlink="">
      <xdr:nvSpPr>
        <xdr:cNvPr id="3" name="TextBox 2">
          <a:extLst>
            <a:ext uri="{FF2B5EF4-FFF2-40B4-BE49-F238E27FC236}">
              <a16:creationId xmlns:a16="http://schemas.microsoft.com/office/drawing/2014/main" id="{CE998925-CCBA-465E-BAAF-AD3BE8134519}"/>
            </a:ext>
          </a:extLst>
        </xdr:cNvPr>
        <xdr:cNvSpPr txBox="1"/>
      </xdr:nvSpPr>
      <xdr:spPr>
        <a:xfrm>
          <a:off x="1809750" y="133349"/>
          <a:ext cx="3743325"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1.10. Advanced Economies: General Government Expendiure and Revenue, 2007-18</a:t>
          </a:r>
        </a:p>
        <a:p>
          <a:pPr algn="l"/>
          <a:r>
            <a:rPr lang="en-US" sz="1150" b="0" i="1" baseline="0">
              <a:solidFill>
                <a:srgbClr val="C4122F"/>
              </a:solidFill>
              <a:latin typeface="Arial" panose="020B0604020202020204" pitchFamily="34" charset="0"/>
              <a:cs typeface="Arial" panose="020B0604020202020204" pitchFamily="34" charset="0"/>
            </a:rPr>
            <a:t>(Percent of GDP)</a:t>
          </a:r>
          <a:endParaRPr lang="en-US" sz="1150" b="0" i="1">
            <a:solidFill>
              <a:srgbClr val="C4122F"/>
            </a:solidFill>
            <a:latin typeface="Arial" panose="020B0604020202020204" pitchFamily="34" charset="0"/>
            <a:cs typeface="Arial" panose="020B0604020202020204" pitchFamily="34" charset="0"/>
          </a:endParaRPr>
        </a:p>
      </xdr:txBody>
    </xdr:sp>
    <xdr:clientData/>
  </xdr:twoCellAnchor>
  <xdr:twoCellAnchor>
    <xdr:from>
      <xdr:col>2</xdr:col>
      <xdr:colOff>600075</xdr:colOff>
      <xdr:row>20</xdr:row>
      <xdr:rowOff>28575</xdr:rowOff>
    </xdr:from>
    <xdr:to>
      <xdr:col>8</xdr:col>
      <xdr:colOff>104775</xdr:colOff>
      <xdr:row>21</xdr:row>
      <xdr:rowOff>180975</xdr:rowOff>
    </xdr:to>
    <xdr:sp macro="" textlink="">
      <xdr:nvSpPr>
        <xdr:cNvPr id="4" name="TextBox 3">
          <a:extLst>
            <a:ext uri="{FF2B5EF4-FFF2-40B4-BE49-F238E27FC236}">
              <a16:creationId xmlns:a16="http://schemas.microsoft.com/office/drawing/2014/main" id="{1AB1AB96-8310-4857-B717-EFB25CFFCA53}"/>
            </a:ext>
          </a:extLst>
        </xdr:cNvPr>
        <xdr:cNvSpPr txBox="1"/>
      </xdr:nvSpPr>
      <xdr:spPr>
        <a:xfrm>
          <a:off x="1819275" y="3838575"/>
          <a:ext cx="3162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latin typeface="HelveticaNeueLT Std Cn" panose="020B0506030502030204" pitchFamily="34" charset="0"/>
              <a:cs typeface="Arial" panose="020B0604020202020204" pitchFamily="34" charset="0"/>
            </a:rPr>
            <a:t>Source: IMF World Economic Outlook Database. </a:t>
          </a:r>
        </a:p>
      </xdr:txBody>
    </xdr:sp>
    <xdr:clientData/>
  </xdr:twoCellAnchor>
  <xdr:twoCellAnchor>
    <xdr:from>
      <xdr:col>3</xdr:col>
      <xdr:colOff>0</xdr:colOff>
      <xdr:row>3</xdr:row>
      <xdr:rowOff>57150</xdr:rowOff>
    </xdr:from>
    <xdr:to>
      <xdr:col>9</xdr:col>
      <xdr:colOff>114300</xdr:colOff>
      <xdr:row>5</xdr:row>
      <xdr:rowOff>123825</xdr:rowOff>
    </xdr:to>
    <xdr:sp macro="" textlink="">
      <xdr:nvSpPr>
        <xdr:cNvPr id="5" name="TextBox 4">
          <a:extLst>
            <a:ext uri="{FF2B5EF4-FFF2-40B4-BE49-F238E27FC236}">
              <a16:creationId xmlns:a16="http://schemas.microsoft.com/office/drawing/2014/main" id="{1CC523D7-56BE-4E0A-B2EA-DBD74D8FA5E0}"/>
            </a:ext>
          </a:extLst>
        </xdr:cNvPr>
        <xdr:cNvSpPr txBox="1"/>
      </xdr:nvSpPr>
      <xdr:spPr>
        <a:xfrm>
          <a:off x="1828800" y="628650"/>
          <a:ext cx="37719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Spending restraint has driven the recent increase in the primary balances.</a:t>
          </a:r>
        </a:p>
      </xdr:txBody>
    </xdr:sp>
    <xdr:clientData/>
  </xdr:twoCellAnchor>
</xdr:wsDr>
</file>

<file path=xl/drawings/drawing25.xml><?xml version="1.0" encoding="utf-8"?>
<c:userShapes xmlns:c="http://schemas.openxmlformats.org/drawingml/2006/chart">
  <cdr:relSizeAnchor xmlns:cdr="http://schemas.openxmlformats.org/drawingml/2006/chartDrawing">
    <cdr:from>
      <cdr:x>0.0625</cdr:x>
      <cdr:y>0.04695</cdr:y>
    </cdr:from>
    <cdr:to>
      <cdr:x>0.39829</cdr:x>
      <cdr:y>0.1268</cdr:y>
    </cdr:to>
    <cdr:sp macro="" textlink="">
      <cdr:nvSpPr>
        <cdr:cNvPr id="2" name="TextBox 1">
          <a:extLst xmlns:a="http://schemas.openxmlformats.org/drawingml/2006/main">
            <a:ext uri="{FF2B5EF4-FFF2-40B4-BE49-F238E27FC236}">
              <a16:creationId xmlns:a16="http://schemas.microsoft.com/office/drawing/2014/main" id="{2B5D946C-925F-432E-949B-D2C3EDDC6536}"/>
            </a:ext>
          </a:extLst>
        </cdr:cNvPr>
        <cdr:cNvSpPr txBox="1"/>
      </cdr:nvSpPr>
      <cdr:spPr>
        <a:xfrm xmlns:a="http://schemas.openxmlformats.org/drawingml/2006/main">
          <a:off x="228603" y="154537"/>
          <a:ext cx="1228186" cy="2628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accent1"/>
              </a:solidFill>
              <a:latin typeface="HelveticaNeueLT Std Cn" panose="020B0506030502030204" pitchFamily="34" charset="0"/>
            </a:rPr>
            <a:t>Total expenditures</a:t>
          </a:r>
        </a:p>
      </cdr:txBody>
    </cdr:sp>
  </cdr:relSizeAnchor>
  <cdr:relSizeAnchor xmlns:cdr="http://schemas.openxmlformats.org/drawingml/2006/chartDrawing">
    <cdr:from>
      <cdr:x>0.22917</cdr:x>
      <cdr:y>0.11901</cdr:y>
    </cdr:from>
    <cdr:to>
      <cdr:x>0.61431</cdr:x>
      <cdr:y>0.19887</cdr:y>
    </cdr:to>
    <cdr:sp macro="" textlink="">
      <cdr:nvSpPr>
        <cdr:cNvPr id="5" name="TextBox 1">
          <a:extLst xmlns:a="http://schemas.openxmlformats.org/drawingml/2006/main">
            <a:ext uri="{FF2B5EF4-FFF2-40B4-BE49-F238E27FC236}">
              <a16:creationId xmlns:a16="http://schemas.microsoft.com/office/drawing/2014/main" id="{78311C87-8E1E-44A3-B54C-CD4CD0063687}"/>
            </a:ext>
          </a:extLst>
        </cdr:cNvPr>
        <cdr:cNvSpPr txBox="1"/>
      </cdr:nvSpPr>
      <cdr:spPr>
        <a:xfrm xmlns:a="http://schemas.openxmlformats.org/drawingml/2006/main">
          <a:off x="838200" y="326471"/>
          <a:ext cx="1408688" cy="2190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5"/>
              </a:solidFill>
              <a:latin typeface="HelveticaNeueLT Std Cn" panose="020B0506030502030204" pitchFamily="34" charset="0"/>
            </a:rPr>
            <a:t>Non-interest</a:t>
          </a:r>
          <a:r>
            <a:rPr lang="en-US" sz="1100" b="1">
              <a:solidFill>
                <a:schemeClr val="accent5"/>
              </a:solidFill>
              <a:latin typeface="HelveticaNeueLT Std Cn" panose="020B0506030502030204" pitchFamily="34" charset="0"/>
            </a:rPr>
            <a:t> </a:t>
          </a:r>
          <a:r>
            <a:rPr lang="en-US" sz="800" b="1">
              <a:solidFill>
                <a:schemeClr val="accent5"/>
              </a:solidFill>
              <a:latin typeface="HelveticaNeueLT Std Cn" panose="020B0506030502030204" pitchFamily="34" charset="0"/>
            </a:rPr>
            <a:t>expense</a:t>
          </a:r>
        </a:p>
      </cdr:txBody>
    </cdr:sp>
  </cdr:relSizeAnchor>
  <cdr:relSizeAnchor xmlns:cdr="http://schemas.openxmlformats.org/drawingml/2006/chartDrawing">
    <cdr:from>
      <cdr:x>0.08073</cdr:x>
      <cdr:y>0.65194</cdr:y>
    </cdr:from>
    <cdr:to>
      <cdr:x>0.44814</cdr:x>
      <cdr:y>0.73643</cdr:y>
    </cdr:to>
    <cdr:sp macro="" textlink="">
      <cdr:nvSpPr>
        <cdr:cNvPr id="7" name="TextBox 1">
          <a:extLst xmlns:a="http://schemas.openxmlformats.org/drawingml/2006/main">
            <a:ext uri="{FF2B5EF4-FFF2-40B4-BE49-F238E27FC236}">
              <a16:creationId xmlns:a16="http://schemas.microsoft.com/office/drawing/2014/main" id="{0803086D-4A23-4C21-8DB0-F9CCFCB71128}"/>
            </a:ext>
          </a:extLst>
        </cdr:cNvPr>
        <cdr:cNvSpPr txBox="1"/>
      </cdr:nvSpPr>
      <cdr:spPr>
        <a:xfrm xmlns:a="http://schemas.openxmlformats.org/drawingml/2006/main">
          <a:off x="295278" y="1788411"/>
          <a:ext cx="1343839" cy="2317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2"/>
              </a:solidFill>
              <a:latin typeface="HelveticaNeueLT Std Cn" panose="020B0506030502030204" pitchFamily="34" charset="0"/>
            </a:rPr>
            <a:t>Interest expense (RHS)</a:t>
          </a:r>
        </a:p>
      </cdr:txBody>
    </cdr:sp>
  </cdr:relSizeAnchor>
  <cdr:relSizeAnchor xmlns:cdr="http://schemas.openxmlformats.org/drawingml/2006/chartDrawing">
    <cdr:from>
      <cdr:x>0.08461</cdr:x>
      <cdr:y>0.73322</cdr:y>
    </cdr:from>
    <cdr:to>
      <cdr:x>0.44121</cdr:x>
      <cdr:y>0.81771</cdr:y>
    </cdr:to>
    <cdr:sp macro="" textlink="">
      <cdr:nvSpPr>
        <cdr:cNvPr id="8" name="TextBox 1">
          <a:extLst xmlns:a="http://schemas.openxmlformats.org/drawingml/2006/main">
            <a:ext uri="{FF2B5EF4-FFF2-40B4-BE49-F238E27FC236}">
              <a16:creationId xmlns:a16="http://schemas.microsoft.com/office/drawing/2014/main" id="{250010AC-8AAB-44AB-A8F1-CBD485863E0A}"/>
            </a:ext>
          </a:extLst>
        </cdr:cNvPr>
        <cdr:cNvSpPr txBox="1"/>
      </cdr:nvSpPr>
      <cdr:spPr>
        <a:xfrm xmlns:a="http://schemas.openxmlformats.org/drawingml/2006/main">
          <a:off x="309485" y="2011381"/>
          <a:ext cx="1304300" cy="2317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3">
                  <a:lumMod val="75000"/>
                </a:schemeClr>
              </a:solidFill>
              <a:latin typeface="HelveticaNeueLT Std Cn" panose="020B0506030502030204" pitchFamily="34" charset="0"/>
            </a:rPr>
            <a:t>Investment (RHS)</a:t>
          </a:r>
        </a:p>
      </cdr:txBody>
    </cdr:sp>
  </cdr:relSizeAnchor>
  <cdr:relSizeAnchor xmlns:cdr="http://schemas.openxmlformats.org/drawingml/2006/chartDrawing">
    <cdr:from>
      <cdr:x>0.66421</cdr:x>
      <cdr:y>0.30478</cdr:y>
    </cdr:from>
    <cdr:to>
      <cdr:x>1</cdr:x>
      <cdr:y>0.38463</cdr:y>
    </cdr:to>
    <cdr:sp macro="" textlink="">
      <cdr:nvSpPr>
        <cdr:cNvPr id="6" name="TextBox 1">
          <a:extLst xmlns:a="http://schemas.openxmlformats.org/drawingml/2006/main">
            <a:ext uri="{FF2B5EF4-FFF2-40B4-BE49-F238E27FC236}">
              <a16:creationId xmlns:a16="http://schemas.microsoft.com/office/drawing/2014/main" id="{2814B65D-E61F-4A04-A1FF-7C53F63CB2F9}"/>
            </a:ext>
          </a:extLst>
        </cdr:cNvPr>
        <cdr:cNvSpPr txBox="1"/>
      </cdr:nvSpPr>
      <cdr:spPr>
        <a:xfrm xmlns:a="http://schemas.openxmlformats.org/drawingml/2006/main">
          <a:off x="2429414" y="1003300"/>
          <a:ext cx="1228186" cy="2628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bg1">
                  <a:lumMod val="50000"/>
                </a:schemeClr>
              </a:solidFill>
              <a:latin typeface="HelveticaNeueLT Std Cn" panose="020B0506030502030204" pitchFamily="34" charset="0"/>
            </a:rPr>
            <a:t>Total revenue</a:t>
          </a:r>
        </a:p>
      </cdr:txBody>
    </cdr:sp>
  </cdr:relSizeAnchor>
  <cdr:relSizeAnchor xmlns:cdr="http://schemas.openxmlformats.org/drawingml/2006/chartDrawing">
    <cdr:from>
      <cdr:x>0.67708</cdr:x>
      <cdr:y>0.45119</cdr:y>
    </cdr:from>
    <cdr:to>
      <cdr:x>1</cdr:x>
      <cdr:y>0.53104</cdr:y>
    </cdr:to>
    <cdr:sp macro="" textlink="">
      <cdr:nvSpPr>
        <cdr:cNvPr id="9" name="TextBox 1">
          <a:extLst xmlns:a="http://schemas.openxmlformats.org/drawingml/2006/main">
            <a:ext uri="{FF2B5EF4-FFF2-40B4-BE49-F238E27FC236}">
              <a16:creationId xmlns:a16="http://schemas.microsoft.com/office/drawing/2014/main" id="{BE6540D8-C48D-412C-A4ED-B95376249DCD}"/>
            </a:ext>
          </a:extLst>
        </cdr:cNvPr>
        <cdr:cNvSpPr txBox="1"/>
      </cdr:nvSpPr>
      <cdr:spPr>
        <a:xfrm xmlns:a="http://schemas.openxmlformats.org/drawingml/2006/main">
          <a:off x="2476488" y="1237717"/>
          <a:ext cx="1181112" cy="2190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tx1"/>
              </a:solidFill>
              <a:latin typeface="HelveticaNeueLT Std Cn" panose="020B0506030502030204" pitchFamily="34" charset="0"/>
            </a:rPr>
            <a:t>Tax revenue</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20499</xdr:colOff>
      <xdr:row>5</xdr:row>
      <xdr:rowOff>92766</xdr:rowOff>
    </xdr:from>
    <xdr:to>
      <xdr:col>8</xdr:col>
      <xdr:colOff>621</xdr:colOff>
      <xdr:row>19</xdr:row>
      <xdr:rowOff>168966</xdr:rowOff>
    </xdr:to>
    <xdr:graphicFrame macro="">
      <xdr:nvGraphicFramePr>
        <xdr:cNvPr id="2" name="Chart 1">
          <a:extLst>
            <a:ext uri="{FF2B5EF4-FFF2-40B4-BE49-F238E27FC236}">
              <a16:creationId xmlns:a16="http://schemas.microsoft.com/office/drawing/2014/main" id="{A4CFD508-F825-43E9-A033-00973EE3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195469</xdr:colOff>
      <xdr:row>1</xdr:row>
      <xdr:rowOff>66261</xdr:rowOff>
    </xdr:from>
    <xdr:to>
      <xdr:col>8</xdr:col>
      <xdr:colOff>538369</xdr:colOff>
      <xdr:row>5</xdr:row>
      <xdr:rowOff>115957</xdr:rowOff>
    </xdr:to>
    <xdr:sp macro="" textlink="">
      <xdr:nvSpPr>
        <xdr:cNvPr id="3" name="TextBox 2">
          <a:extLst>
            <a:ext uri="{FF2B5EF4-FFF2-40B4-BE49-F238E27FC236}">
              <a16:creationId xmlns:a16="http://schemas.microsoft.com/office/drawing/2014/main" id="{427C2461-120F-4310-90B1-0BFAB354A944}"/>
            </a:ext>
          </a:extLst>
        </xdr:cNvPr>
        <xdr:cNvSpPr txBox="1"/>
      </xdr:nvSpPr>
      <xdr:spPr>
        <a:xfrm>
          <a:off x="1414669" y="256761"/>
          <a:ext cx="4000500" cy="811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1.11. Advanced Economies: Change in General Government Structural Primary Balance, 2018-24</a:t>
          </a:r>
        </a:p>
        <a:p>
          <a:pPr algn="l"/>
          <a:r>
            <a:rPr lang="en-US" sz="900" b="0" i="1" baseline="0">
              <a:solidFill>
                <a:srgbClr val="C4122F"/>
              </a:solidFill>
              <a:latin typeface="HelveticaNeueLT Std Cn" panose="020B0506030502030204" pitchFamily="34" charset="0"/>
              <a:cs typeface="Arial" panose="020B0604020202020204" pitchFamily="34" charset="0"/>
            </a:rPr>
            <a:t>(Percent of GDP)</a:t>
          </a:r>
          <a:endParaRPr lang="en-US" sz="9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2</xdr:col>
      <xdr:colOff>337931</xdr:colOff>
      <xdr:row>20</xdr:row>
      <xdr:rowOff>45968</xdr:rowOff>
    </xdr:from>
    <xdr:to>
      <xdr:col>8</xdr:col>
      <xdr:colOff>256761</xdr:colOff>
      <xdr:row>22</xdr:row>
      <xdr:rowOff>157369</xdr:rowOff>
    </xdr:to>
    <xdr:sp macro="" textlink="">
      <xdr:nvSpPr>
        <xdr:cNvPr id="5" name="TextBox 4">
          <a:extLst>
            <a:ext uri="{FF2B5EF4-FFF2-40B4-BE49-F238E27FC236}">
              <a16:creationId xmlns:a16="http://schemas.microsoft.com/office/drawing/2014/main" id="{E663C210-6D26-460D-85B8-6BD7D152B0BE}"/>
            </a:ext>
          </a:extLst>
        </xdr:cNvPr>
        <xdr:cNvSpPr txBox="1"/>
      </xdr:nvSpPr>
      <xdr:spPr>
        <a:xfrm>
          <a:off x="1563757" y="3855968"/>
          <a:ext cx="3596308" cy="492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latin typeface="HelveticaNeueLT Std Cn" panose="020B0506030502030204" pitchFamily="34" charset="0"/>
              <a:cs typeface="Arial" panose="020B0604020202020204" pitchFamily="34" charset="0"/>
            </a:rPr>
            <a:t>Source: IMF World Economic Outlook Database. </a:t>
          </a:r>
        </a:p>
        <a:p>
          <a:pPr algn="l"/>
          <a:r>
            <a:rPr lang="en-US" sz="800" b="0" i="0" u="none" strike="noStrike" baseline="0">
              <a:latin typeface="HelveticaNeueLTCom-Cn"/>
            </a:rPr>
            <a:t>Note: Data labels in the figure use International Organization for</a:t>
          </a:r>
        </a:p>
        <a:p>
          <a:pPr algn="l"/>
          <a:r>
            <a:rPr lang="en-US" sz="800" b="0" i="0" u="none" strike="noStrike" baseline="0">
              <a:latin typeface="HelveticaNeueLTCom-Cn"/>
            </a:rPr>
            <a:t>Standardization (ISO) country codes. MT = medium term; ST = short term.</a:t>
          </a:r>
          <a:endParaRPr lang="en-US" sz="800" b="0">
            <a:latin typeface="HelveticaNeueLT Std Cn" panose="020B0506030502030204" pitchFamily="34" charset="0"/>
            <a:cs typeface="Arial" panose="020B0604020202020204" pitchFamily="34" charset="0"/>
          </a:endParaRPr>
        </a:p>
      </xdr:txBody>
    </xdr:sp>
    <xdr:clientData/>
  </xdr:twoCellAnchor>
  <xdr:twoCellAnchor>
    <xdr:from>
      <xdr:col>2</xdr:col>
      <xdr:colOff>182217</xdr:colOff>
      <xdr:row>3</xdr:row>
      <xdr:rowOff>149088</xdr:rowOff>
    </xdr:from>
    <xdr:to>
      <xdr:col>8</xdr:col>
      <xdr:colOff>525117</xdr:colOff>
      <xdr:row>6</xdr:row>
      <xdr:rowOff>99393</xdr:rowOff>
    </xdr:to>
    <xdr:sp macro="" textlink="">
      <xdr:nvSpPr>
        <xdr:cNvPr id="6" name="TextBox 5">
          <a:extLst>
            <a:ext uri="{FF2B5EF4-FFF2-40B4-BE49-F238E27FC236}">
              <a16:creationId xmlns:a16="http://schemas.microsoft.com/office/drawing/2014/main" id="{C68B00B3-9ED4-4138-9B51-B55DC62BB8CE}"/>
            </a:ext>
          </a:extLst>
        </xdr:cNvPr>
        <xdr:cNvSpPr txBox="1"/>
      </xdr:nvSpPr>
      <xdr:spPr>
        <a:xfrm>
          <a:off x="1408043" y="720588"/>
          <a:ext cx="4020378" cy="521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Medium-term fiscal adjustment is projected for most advanced economies outside the euro area.</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27.xml><?xml version="1.0" encoding="utf-8"?>
<c:userShapes xmlns:c="http://schemas.openxmlformats.org/drawingml/2006/chart">
  <cdr:relSizeAnchor xmlns:cdr="http://schemas.openxmlformats.org/drawingml/2006/chartDrawing">
    <cdr:from>
      <cdr:x>0.59759</cdr:x>
      <cdr:y>0.80209</cdr:y>
    </cdr:from>
    <cdr:to>
      <cdr:x>0.86791</cdr:x>
      <cdr:y>0.86896</cdr:y>
    </cdr:to>
    <cdr:sp macro="" textlink="">
      <cdr:nvSpPr>
        <cdr:cNvPr id="2" name="TextBox 1">
          <a:extLst xmlns:a="http://schemas.openxmlformats.org/drawingml/2006/main">
            <a:ext uri="{FF2B5EF4-FFF2-40B4-BE49-F238E27FC236}">
              <a16:creationId xmlns:a16="http://schemas.microsoft.com/office/drawing/2014/main" id="{1820216B-33FC-4356-AE39-B9273FBD38CF}"/>
            </a:ext>
          </a:extLst>
        </cdr:cNvPr>
        <cdr:cNvSpPr txBox="1"/>
      </cdr:nvSpPr>
      <cdr:spPr>
        <a:xfrm xmlns:a="http://schemas.openxmlformats.org/drawingml/2006/main">
          <a:off x="2185763" y="2200293"/>
          <a:ext cx="988722" cy="1834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ysClr val="windowText" lastClr="000000"/>
              </a:solidFill>
              <a:latin typeface="HelveticaNeueLT Std Cn" panose="020B0506030502030204" pitchFamily="34" charset="0"/>
            </a:rPr>
            <a:t>ST </a:t>
          </a:r>
          <a:r>
            <a:rPr lang="en-US" sz="800" baseline="0">
              <a:solidFill>
                <a:sysClr val="windowText" lastClr="000000"/>
              </a:solidFill>
              <a:latin typeface="HelveticaNeueLT Std Cn" panose="020B0506030502030204" pitchFamily="34" charset="0"/>
            </a:rPr>
            <a:t>adjustment</a:t>
          </a:r>
          <a:endParaRPr lang="en-US" sz="800">
            <a:solidFill>
              <a:sysClr val="windowText" lastClr="000000"/>
            </a:solidFill>
            <a:latin typeface="HelveticaNeueLT Std Cn" panose="020B0506030502030204" pitchFamily="34" charset="0"/>
          </a:endParaRPr>
        </a:p>
      </cdr:txBody>
    </cdr:sp>
  </cdr:relSizeAnchor>
  <cdr:relSizeAnchor xmlns:cdr="http://schemas.openxmlformats.org/drawingml/2006/chartDrawing">
    <cdr:from>
      <cdr:x>0.28556</cdr:x>
      <cdr:y>0.80208</cdr:y>
    </cdr:from>
    <cdr:to>
      <cdr:x>0.51854</cdr:x>
      <cdr:y>0.8724</cdr:y>
    </cdr:to>
    <cdr:sp macro="" textlink="">
      <cdr:nvSpPr>
        <cdr:cNvPr id="3" name="TextBox 1">
          <a:extLst xmlns:a="http://schemas.openxmlformats.org/drawingml/2006/main">
            <a:ext uri="{FF2B5EF4-FFF2-40B4-BE49-F238E27FC236}">
              <a16:creationId xmlns:a16="http://schemas.microsoft.com/office/drawing/2014/main" id="{C55C4F1D-ACD8-470E-9DB7-5C82463DE446}"/>
            </a:ext>
          </a:extLst>
        </cdr:cNvPr>
        <cdr:cNvSpPr txBox="1"/>
      </cdr:nvSpPr>
      <cdr:spPr>
        <a:xfrm xmlns:a="http://schemas.openxmlformats.org/drawingml/2006/main">
          <a:off x="1044451" y="2200268"/>
          <a:ext cx="852148" cy="1929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ysClr val="windowText" lastClr="000000"/>
              </a:solidFill>
              <a:latin typeface="HelveticaNeueLT Std Cn" panose="020B0506030502030204" pitchFamily="34" charset="0"/>
            </a:rPr>
            <a:t>ST </a:t>
          </a:r>
          <a:r>
            <a:rPr lang="en-US" sz="800" baseline="0">
              <a:solidFill>
                <a:sysClr val="windowText" lastClr="000000"/>
              </a:solidFill>
              <a:latin typeface="HelveticaNeueLT Std Cn" panose="020B0506030502030204" pitchFamily="34" charset="0"/>
            </a:rPr>
            <a:t>stimulus</a:t>
          </a:r>
          <a:endParaRPr lang="en-US" sz="800">
            <a:solidFill>
              <a:sysClr val="windowText" lastClr="000000"/>
            </a:solidFill>
            <a:latin typeface="HelveticaNeueLT Std Cn" panose="020B0506030502030204" pitchFamily="34" charset="0"/>
          </a:endParaRPr>
        </a:p>
      </cdr:txBody>
    </cdr:sp>
  </cdr:relSizeAnchor>
  <cdr:relSizeAnchor xmlns:cdr="http://schemas.openxmlformats.org/drawingml/2006/chartDrawing">
    <cdr:from>
      <cdr:x>0.54533</cdr:x>
      <cdr:y>0.83594</cdr:y>
    </cdr:from>
    <cdr:to>
      <cdr:x>0.60783</cdr:x>
      <cdr:y>0.83594</cdr:y>
    </cdr:to>
    <cdr:cxnSp macro="">
      <cdr:nvCxnSpPr>
        <cdr:cNvPr id="5" name="Straight Arrow Connector 4">
          <a:extLst xmlns:a="http://schemas.openxmlformats.org/drawingml/2006/main">
            <a:ext uri="{FF2B5EF4-FFF2-40B4-BE49-F238E27FC236}">
              <a16:creationId xmlns:a16="http://schemas.microsoft.com/office/drawing/2014/main" id="{C2B1D698-F2C9-41B8-A59B-7B3DE36399B2}"/>
            </a:ext>
          </a:extLst>
        </cdr:cNvPr>
        <cdr:cNvCxnSpPr/>
      </cdr:nvCxnSpPr>
      <cdr:spPr>
        <a:xfrm xmlns:a="http://schemas.openxmlformats.org/drawingml/2006/main">
          <a:off x="1994611" y="2293151"/>
          <a:ext cx="228600" cy="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0.47563</cdr:x>
      <cdr:y>0.83681</cdr:y>
    </cdr:from>
    <cdr:to>
      <cdr:x>0.53813</cdr:x>
      <cdr:y>0.83681</cdr:y>
    </cdr:to>
    <cdr:cxnSp macro="">
      <cdr:nvCxnSpPr>
        <cdr:cNvPr id="6" name="Straight Arrow Connector 5">
          <a:extLst xmlns:a="http://schemas.openxmlformats.org/drawingml/2006/main">
            <a:ext uri="{FF2B5EF4-FFF2-40B4-BE49-F238E27FC236}">
              <a16:creationId xmlns:a16="http://schemas.microsoft.com/office/drawing/2014/main" id="{70B092DC-2862-4F23-80C6-A3DF53C058FE}"/>
            </a:ext>
          </a:extLst>
        </cdr:cNvPr>
        <cdr:cNvCxnSpPr/>
      </cdr:nvCxnSpPr>
      <cdr:spPr>
        <a:xfrm xmlns:a="http://schemas.openxmlformats.org/drawingml/2006/main" flipH="1">
          <a:off x="1739652" y="2295537"/>
          <a:ext cx="228600" cy="0"/>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0.17032</cdr:x>
      <cdr:y>0.41908</cdr:y>
    </cdr:from>
    <cdr:to>
      <cdr:x>0.17103</cdr:x>
      <cdr:y>0.59454</cdr:y>
    </cdr:to>
    <cdr:grpSp>
      <cdr:nvGrpSpPr>
        <cdr:cNvPr id="7" name="Group 6">
          <a:extLst xmlns:a="http://schemas.openxmlformats.org/drawingml/2006/main">
            <a:ext uri="{FF2B5EF4-FFF2-40B4-BE49-F238E27FC236}">
              <a16:creationId xmlns:a16="http://schemas.microsoft.com/office/drawing/2014/main" id="{E04B27F7-5BDE-4B85-9F62-3854B0210406}"/>
            </a:ext>
          </a:extLst>
        </cdr:cNvPr>
        <cdr:cNvGrpSpPr/>
      </cdr:nvGrpSpPr>
      <cdr:grpSpPr>
        <a:xfrm xmlns:a="http://schemas.openxmlformats.org/drawingml/2006/main">
          <a:off x="622962" y="1149620"/>
          <a:ext cx="2597" cy="481322"/>
          <a:chOff x="451261" y="1298704"/>
          <a:chExt cx="1968" cy="481331"/>
        </a:xfrm>
      </cdr:grpSpPr>
      <cdr:cxnSp macro="">
        <cdr:nvCxnSpPr>
          <cdr:cNvPr id="9" name="Straight Arrow Connector 8">
            <a:extLst xmlns:a="http://schemas.openxmlformats.org/drawingml/2006/main">
              <a:ext uri="{FF2B5EF4-FFF2-40B4-BE49-F238E27FC236}">
                <a16:creationId xmlns:a16="http://schemas.microsoft.com/office/drawing/2014/main" id="{11FA55E8-7A65-4F93-960D-188DE6C2288A}"/>
              </a:ext>
            </a:extLst>
          </cdr:cNvPr>
          <cdr:cNvCxnSpPr/>
        </cdr:nvCxnSpPr>
        <cdr:spPr>
          <a:xfrm xmlns:a="http://schemas.openxmlformats.org/drawingml/2006/main" flipV="1">
            <a:off x="451263" y="1298704"/>
            <a:ext cx="1966" cy="228598"/>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1" name="Straight Arrow Connector 10">
            <a:extLst xmlns:a="http://schemas.openxmlformats.org/drawingml/2006/main">
              <a:ext uri="{FF2B5EF4-FFF2-40B4-BE49-F238E27FC236}">
                <a16:creationId xmlns:a16="http://schemas.microsoft.com/office/drawing/2014/main" id="{1930B8E0-9679-4DAA-A823-A95DF092F0FB}"/>
              </a:ext>
            </a:extLst>
          </cdr:cNvPr>
          <cdr:cNvCxnSpPr/>
        </cdr:nvCxnSpPr>
        <cdr:spPr>
          <a:xfrm xmlns:a="http://schemas.openxmlformats.org/drawingml/2006/main" flipH="1">
            <a:off x="451261" y="1555462"/>
            <a:ext cx="0" cy="224573"/>
          </a:xfrm>
          <a:prstGeom xmlns:a="http://schemas.openxmlformats.org/drawingml/2006/main" prst="straightConnector1">
            <a:avLst/>
          </a:prstGeom>
          <a:ln xmlns:a="http://schemas.openxmlformats.org/drawingml/2006/main">
            <a:solidFill>
              <a:sysClr val="windowText" lastClr="0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0.1334</cdr:x>
      <cdr:y>0.10398</cdr:y>
    </cdr:from>
    <cdr:to>
      <cdr:x>0.20273</cdr:x>
      <cdr:y>0.41304</cdr:y>
    </cdr:to>
    <cdr:sp macro="" textlink="">
      <cdr:nvSpPr>
        <cdr:cNvPr id="14" name="TextBox 13">
          <a:extLst xmlns:a="http://schemas.openxmlformats.org/drawingml/2006/main">
            <a:ext uri="{FF2B5EF4-FFF2-40B4-BE49-F238E27FC236}">
              <a16:creationId xmlns:a16="http://schemas.microsoft.com/office/drawing/2014/main" id="{C5DE6EA4-A819-47A1-BF4F-0A56CC242F97}"/>
            </a:ext>
          </a:extLst>
        </cdr:cNvPr>
        <cdr:cNvSpPr txBox="1"/>
      </cdr:nvSpPr>
      <cdr:spPr>
        <a:xfrm xmlns:a="http://schemas.openxmlformats.org/drawingml/2006/main" rot="10800000">
          <a:off x="487917" y="285249"/>
          <a:ext cx="253581" cy="847814"/>
        </a:xfrm>
        <a:prstGeom xmlns:a="http://schemas.openxmlformats.org/drawingml/2006/main" prst="rect">
          <a:avLst/>
        </a:prstGeom>
      </cdr:spPr>
      <cdr:txBody>
        <a:bodyPr xmlns:a="http://schemas.openxmlformats.org/drawingml/2006/main" vertOverflow="clip" vert="eaVert" wrap="square" rtlCol="0"/>
        <a:lstStyle xmlns:a="http://schemas.openxmlformats.org/drawingml/2006/main"/>
        <a:p xmlns:a="http://schemas.openxmlformats.org/drawingml/2006/main">
          <a:r>
            <a:rPr lang="en-US" sz="800">
              <a:solidFill>
                <a:sysClr val="windowText" lastClr="000000"/>
              </a:solidFill>
              <a:latin typeface="HelveticaNeueLT Std Cn" panose="020B0506030502030204" pitchFamily="34" charset="0"/>
            </a:rPr>
            <a:t>MT adjustment</a:t>
          </a:r>
        </a:p>
      </cdr:txBody>
    </cdr:sp>
  </cdr:relSizeAnchor>
  <cdr:relSizeAnchor xmlns:cdr="http://schemas.openxmlformats.org/drawingml/2006/chartDrawing">
    <cdr:from>
      <cdr:x>0.13077</cdr:x>
      <cdr:y>0.56873</cdr:y>
    </cdr:from>
    <cdr:to>
      <cdr:x>0.19744</cdr:x>
      <cdr:y>0.83435</cdr:y>
    </cdr:to>
    <cdr:sp macro="" textlink="">
      <cdr:nvSpPr>
        <cdr:cNvPr id="15" name="TextBox 1">
          <a:extLst xmlns:a="http://schemas.openxmlformats.org/drawingml/2006/main">
            <a:ext uri="{FF2B5EF4-FFF2-40B4-BE49-F238E27FC236}">
              <a16:creationId xmlns:a16="http://schemas.microsoft.com/office/drawing/2014/main" id="{B3AFD5EE-F946-4F0B-BEAD-03A98352188E}"/>
            </a:ext>
          </a:extLst>
        </cdr:cNvPr>
        <cdr:cNvSpPr txBox="1"/>
      </cdr:nvSpPr>
      <cdr:spPr>
        <a:xfrm xmlns:a="http://schemas.openxmlformats.org/drawingml/2006/main" rot="10800000">
          <a:off x="478317" y="1560139"/>
          <a:ext cx="243852" cy="728649"/>
        </a:xfrm>
        <a:prstGeom xmlns:a="http://schemas.openxmlformats.org/drawingml/2006/main" prst="rect">
          <a:avLst/>
        </a:prstGeom>
      </cdr:spPr>
      <cdr:txBody>
        <a:bodyPr xmlns:a="http://schemas.openxmlformats.org/drawingml/2006/main" vert="eaVert"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ysClr val="windowText" lastClr="000000"/>
              </a:solidFill>
              <a:latin typeface="HelveticaNeueLT Std Cn" panose="020B0506030502030204" pitchFamily="34" charset="0"/>
            </a:rPr>
            <a:t>MT</a:t>
          </a:r>
          <a:r>
            <a:rPr lang="en-US" sz="800">
              <a:solidFill>
                <a:srgbClr val="FF0000"/>
              </a:solidFill>
              <a:latin typeface="HelveticaNeueLT Std Cn" panose="020B0506030502030204" pitchFamily="34" charset="0"/>
            </a:rPr>
            <a:t> </a:t>
          </a:r>
          <a:r>
            <a:rPr lang="en-US" sz="800">
              <a:solidFill>
                <a:sysClr val="windowText" lastClr="000000"/>
              </a:solidFill>
              <a:latin typeface="HelveticaNeueLT Std Cn" panose="020B0506030502030204" pitchFamily="34" charset="0"/>
            </a:rPr>
            <a:t>stimulus</a:t>
          </a:r>
        </a:p>
      </cdr:txBody>
    </cdr:sp>
  </cdr:relSizeAnchor>
  <cdr:relSizeAnchor xmlns:cdr="http://schemas.openxmlformats.org/drawingml/2006/chartDrawing">
    <cdr:from>
      <cdr:x>0.66242</cdr:x>
      <cdr:y>0.09299</cdr:y>
    </cdr:from>
    <cdr:to>
      <cdr:x>0.94775</cdr:x>
      <cdr:y>0.28623</cdr:y>
    </cdr:to>
    <cdr:sp macro="" textlink="">
      <cdr:nvSpPr>
        <cdr:cNvPr id="8" name="TextBox 7">
          <a:extLst xmlns:a="http://schemas.openxmlformats.org/drawingml/2006/main">
            <a:ext uri="{FF2B5EF4-FFF2-40B4-BE49-F238E27FC236}">
              <a16:creationId xmlns:a16="http://schemas.microsoft.com/office/drawing/2014/main" id="{3FB1C9CE-782C-4747-A4C5-0513DF317007}"/>
            </a:ext>
          </a:extLst>
        </cdr:cNvPr>
        <cdr:cNvSpPr txBox="1"/>
      </cdr:nvSpPr>
      <cdr:spPr>
        <a:xfrm xmlns:a="http://schemas.openxmlformats.org/drawingml/2006/main">
          <a:off x="2422871" y="255103"/>
          <a:ext cx="1043609" cy="5300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chemeClr val="dk1"/>
              </a:solidFill>
              <a:effectLst/>
              <a:latin typeface="HelveticaNeueLT Std Cn" panose="020B0506030502030204"/>
              <a:ea typeface="PMingLiU" panose="02020500000000000000" pitchFamily="18" charset="-120"/>
              <a:cs typeface="Arial" panose="020B0604020202020204" pitchFamily="34" charset="0"/>
            </a:rPr>
            <a:t>B</a:t>
          </a:r>
          <a:r>
            <a:rPr lang="en-US" altLang="zh-CN" sz="800">
              <a:solidFill>
                <a:schemeClr val="dk1"/>
              </a:solidFill>
              <a:effectLst/>
              <a:latin typeface="HelveticaNeueLT Std Cn" panose="020B0506030502030204"/>
              <a:ea typeface="PMingLiU" panose="02020500000000000000" pitchFamily="18" charset="-120"/>
              <a:cs typeface="Arial" panose="020B0604020202020204" pitchFamily="34" charset="0"/>
            </a:rPr>
            <a:t>ubble size = public debt-to-GDP ratio, 2018</a:t>
          </a:r>
          <a:endParaRPr lang="en-US" sz="800">
            <a:solidFill>
              <a:schemeClr val="dk1"/>
            </a:solidFill>
            <a:effectLst/>
            <a:latin typeface="HelveticaNeueLT Std Cn" panose="020B0506030502030204"/>
            <a:ea typeface="PMingLiU" panose="02020500000000000000" pitchFamily="18" charset="-120"/>
            <a:cs typeface="Arial" panose="020B0604020202020204" pitchFamily="34" charset="0"/>
          </a:endParaRPr>
        </a:p>
      </cdr:txBody>
    </cdr:sp>
  </cdr:relSizeAnchor>
  <cdr:relSizeAnchor xmlns:cdr="http://schemas.openxmlformats.org/drawingml/2006/chartDrawing">
    <cdr:from>
      <cdr:x>0.65563</cdr:x>
      <cdr:y>0.12319</cdr:y>
    </cdr:from>
    <cdr:to>
      <cdr:x>0.66813</cdr:x>
      <cdr:y>0.1413</cdr:y>
    </cdr:to>
    <cdr:sp macro="" textlink="">
      <cdr:nvSpPr>
        <cdr:cNvPr id="10" name="Oval 9">
          <a:extLst xmlns:a="http://schemas.openxmlformats.org/drawingml/2006/main">
            <a:ext uri="{FF2B5EF4-FFF2-40B4-BE49-F238E27FC236}">
              <a16:creationId xmlns:a16="http://schemas.microsoft.com/office/drawing/2014/main" id="{4EA921B3-30E6-4410-AA03-25990D0F43DB}"/>
            </a:ext>
          </a:extLst>
        </cdr:cNvPr>
        <cdr:cNvSpPr/>
      </cdr:nvSpPr>
      <cdr:spPr>
        <a:xfrm xmlns:a="http://schemas.openxmlformats.org/drawingml/2006/main">
          <a:off x="2398023" y="337929"/>
          <a:ext cx="45719" cy="49695"/>
        </a:xfrm>
        <a:prstGeom xmlns:a="http://schemas.openxmlformats.org/drawingml/2006/main" prst="ellipse">
          <a:avLst/>
        </a:prstGeom>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0.58681</cdr:x>
      <cdr:y>0.06985</cdr:y>
    </cdr:from>
    <cdr:to>
      <cdr:x>0.87213</cdr:x>
      <cdr:y>0.26308</cdr:y>
    </cdr:to>
    <cdr:sp macro="" textlink="">
      <cdr:nvSpPr>
        <cdr:cNvPr id="16" name="TextBox 1">
          <a:extLst xmlns:a="http://schemas.openxmlformats.org/drawingml/2006/main">
            <a:ext uri="{FF2B5EF4-FFF2-40B4-BE49-F238E27FC236}">
              <a16:creationId xmlns:a16="http://schemas.microsoft.com/office/drawing/2014/main" id="{7BCC5E2C-8E3E-48A8-9D2A-3B16D284FDF8}"/>
            </a:ext>
          </a:extLst>
        </cdr:cNvPr>
        <cdr:cNvSpPr txBox="1"/>
      </cdr:nvSpPr>
      <cdr:spPr>
        <a:xfrm xmlns:a="http://schemas.openxmlformats.org/drawingml/2006/main">
          <a:off x="2146300" y="191604"/>
          <a:ext cx="1043609" cy="5300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solidFill>
              <a:schemeClr val="dk1"/>
            </a:solidFill>
            <a:effectLst/>
            <a:latin typeface="HelveticaNeueLT Std Cn" panose="020B0506030502030204"/>
            <a:ea typeface="PMingLiU" panose="02020500000000000000" pitchFamily="18" charset="-120"/>
            <a:cs typeface="Arial" panose="020B0604020202020204" pitchFamily="34" charset="0"/>
          </a:endParaRPr>
        </a:p>
      </cdr:txBody>
    </cdr:sp>
  </cdr:relSizeAnchor>
</c:userShapes>
</file>

<file path=xl/drawings/drawing28.xml><?xml version="1.0" encoding="utf-8"?>
<xdr:wsDr xmlns:xdr="http://schemas.openxmlformats.org/drawingml/2006/spreadsheetDrawing" xmlns:a="http://schemas.openxmlformats.org/drawingml/2006/main">
  <xdr:twoCellAnchor>
    <xdr:from>
      <xdr:col>1</xdr:col>
      <xdr:colOff>239781</xdr:colOff>
      <xdr:row>1</xdr:row>
      <xdr:rowOff>22362</xdr:rowOff>
    </xdr:from>
    <xdr:to>
      <xdr:col>7</xdr:col>
      <xdr:colOff>585995</xdr:colOff>
      <xdr:row>5</xdr:row>
      <xdr:rowOff>8281</xdr:rowOff>
    </xdr:to>
    <xdr:sp macro="" textlink="">
      <xdr:nvSpPr>
        <xdr:cNvPr id="4" name="TextBox 3">
          <a:extLst>
            <a:ext uri="{FF2B5EF4-FFF2-40B4-BE49-F238E27FC236}">
              <a16:creationId xmlns:a16="http://schemas.microsoft.com/office/drawing/2014/main" id="{FF8C3022-B6CB-4C59-8AFC-DDED06B97095}"/>
            </a:ext>
          </a:extLst>
        </xdr:cNvPr>
        <xdr:cNvSpPr txBox="1"/>
      </xdr:nvSpPr>
      <xdr:spPr>
        <a:xfrm>
          <a:off x="852694" y="212862"/>
          <a:ext cx="4023692" cy="74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1.12. Advanced Economies: Change in General Government Gross Debt and Interest Bill, 2018-24</a:t>
          </a:r>
        </a:p>
        <a:p>
          <a:pPr algn="l"/>
          <a:r>
            <a:rPr lang="en-US" sz="900" b="0" i="1" baseline="0">
              <a:solidFill>
                <a:srgbClr val="C4122F"/>
              </a:solidFill>
              <a:latin typeface="HelveticaNeueLT Std Cn" panose="020B0506030502030204" pitchFamily="34" charset="0"/>
              <a:cs typeface="Arial" panose="020B0604020202020204" pitchFamily="34" charset="0"/>
            </a:rPr>
            <a:t>(Percent of GDP)</a:t>
          </a:r>
          <a:endParaRPr lang="en-US" sz="9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99391</xdr:colOff>
      <xdr:row>5</xdr:row>
      <xdr:rowOff>132523</xdr:rowOff>
    </xdr:from>
    <xdr:to>
      <xdr:col>7</xdr:col>
      <xdr:colOff>79513</xdr:colOff>
      <xdr:row>20</xdr:row>
      <xdr:rowOff>18223</xdr:rowOff>
    </xdr:to>
    <xdr:graphicFrame macro="">
      <xdr:nvGraphicFramePr>
        <xdr:cNvPr id="9" name="Chart 8">
          <a:extLst>
            <a:ext uri="{FF2B5EF4-FFF2-40B4-BE49-F238E27FC236}">
              <a16:creationId xmlns:a16="http://schemas.microsoft.com/office/drawing/2014/main" id="{CCF9C0DC-CAEB-4157-8F0F-078AE285C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256346</xdr:colOff>
      <xdr:row>3</xdr:row>
      <xdr:rowOff>105189</xdr:rowOff>
    </xdr:from>
    <xdr:to>
      <xdr:col>7</xdr:col>
      <xdr:colOff>599246</xdr:colOff>
      <xdr:row>6</xdr:row>
      <xdr:rowOff>22364</xdr:rowOff>
    </xdr:to>
    <xdr:sp macro="" textlink="">
      <xdr:nvSpPr>
        <xdr:cNvPr id="5" name="TextBox 4">
          <a:extLst>
            <a:ext uri="{FF2B5EF4-FFF2-40B4-BE49-F238E27FC236}">
              <a16:creationId xmlns:a16="http://schemas.microsoft.com/office/drawing/2014/main" id="{39C91879-4C5E-416A-9998-036C0D5EFCCA}"/>
            </a:ext>
          </a:extLst>
        </xdr:cNvPr>
        <xdr:cNvSpPr txBox="1"/>
      </xdr:nvSpPr>
      <xdr:spPr>
        <a:xfrm>
          <a:off x="869259" y="676689"/>
          <a:ext cx="4020378" cy="48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The debt-to-GDP ratio is projected to rise materially only in the United States over the medium term.</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1</xdr:col>
      <xdr:colOff>364434</xdr:colOff>
      <xdr:row>20</xdr:row>
      <xdr:rowOff>82826</xdr:rowOff>
    </xdr:from>
    <xdr:to>
      <xdr:col>7</xdr:col>
      <xdr:colOff>289892</xdr:colOff>
      <xdr:row>23</xdr:row>
      <xdr:rowOff>140804</xdr:rowOff>
    </xdr:to>
    <xdr:sp macro="" textlink="">
      <xdr:nvSpPr>
        <xdr:cNvPr id="7" name="TextBox 6">
          <a:extLst>
            <a:ext uri="{FF2B5EF4-FFF2-40B4-BE49-F238E27FC236}">
              <a16:creationId xmlns:a16="http://schemas.microsoft.com/office/drawing/2014/main" id="{371B5A07-8D7E-4397-8506-E7003A6383C2}"/>
            </a:ext>
          </a:extLst>
        </xdr:cNvPr>
        <xdr:cNvSpPr txBox="1"/>
      </xdr:nvSpPr>
      <xdr:spPr>
        <a:xfrm>
          <a:off x="977347" y="3892826"/>
          <a:ext cx="3602936" cy="629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latin typeface="HelveticaNeueLT Std Cn" panose="020B0506030502030204" pitchFamily="34" charset="0"/>
              <a:cs typeface="Arial" panose="020B0604020202020204" pitchFamily="34" charset="0"/>
            </a:rPr>
            <a:t>Source: IMF World Economic Outlook Database.</a:t>
          </a:r>
        </a:p>
        <a:p>
          <a:pPr algn="l"/>
          <a:r>
            <a:rPr lang="en-US" sz="800" b="0" i="0" u="none" strike="noStrike" baseline="0">
              <a:latin typeface="HelveticaNeueLTCom-Cn"/>
            </a:rPr>
            <a:t>Note: Data labels in the figure use International Organization for</a:t>
          </a:r>
        </a:p>
        <a:p>
          <a:pPr algn="l"/>
          <a:r>
            <a:rPr lang="en-US" sz="800" b="0" i="0" u="none" strike="noStrike" baseline="0">
              <a:latin typeface="HelveticaNeueLTCom-Cn"/>
            </a:rPr>
            <a:t>Standardization (ISO) country codes. AEs = advanced economies;</a:t>
          </a:r>
        </a:p>
        <a:p>
          <a:pPr algn="l"/>
          <a:r>
            <a:rPr lang="en-US" sz="800" b="0" i="0" u="none" strike="noStrike" baseline="0">
              <a:latin typeface="HelveticaNeueLTCom-Cn"/>
            </a:rPr>
            <a:t>G20+ = Group of Twenty plus Spain.</a:t>
          </a:r>
          <a:endParaRPr lang="en-US" sz="800" b="0">
            <a:latin typeface="HelveticaNeueLT Std Cn" panose="020B0506030502030204" pitchFamily="34" charset="0"/>
            <a:cs typeface="Arial" panose="020B0604020202020204"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xdr:col>
      <xdr:colOff>447675</xdr:colOff>
      <xdr:row>10</xdr:row>
      <xdr:rowOff>9525</xdr:rowOff>
    </xdr:from>
    <xdr:to>
      <xdr:col>7</xdr:col>
      <xdr:colOff>447675</xdr:colOff>
      <xdr:row>27</xdr:row>
      <xdr:rowOff>0</xdr:rowOff>
    </xdr:to>
    <xdr:graphicFrame macro="">
      <xdr:nvGraphicFramePr>
        <xdr:cNvPr id="2" name="Chart 1">
          <a:extLst>
            <a:ext uri="{FF2B5EF4-FFF2-40B4-BE49-F238E27FC236}">
              <a16:creationId xmlns:a16="http://schemas.microsoft.com/office/drawing/2014/main" id="{138B5898-0D80-4E0C-AF97-4C4E318D5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xdr:row>
      <xdr:rowOff>66675</xdr:rowOff>
    </xdr:from>
    <xdr:to>
      <xdr:col>7</xdr:col>
      <xdr:colOff>447675</xdr:colOff>
      <xdr:row>7</xdr:row>
      <xdr:rowOff>0</xdr:rowOff>
    </xdr:to>
    <xdr:sp macro="" textlink="">
      <xdr:nvSpPr>
        <xdr:cNvPr id="3" name="TextBox 2">
          <a:extLst>
            <a:ext uri="{FF2B5EF4-FFF2-40B4-BE49-F238E27FC236}">
              <a16:creationId xmlns:a16="http://schemas.microsoft.com/office/drawing/2014/main" id="{7B2CDD43-04E1-4E87-B338-00279087A5C6}"/>
            </a:ext>
          </a:extLst>
        </xdr:cNvPr>
        <xdr:cNvSpPr txBox="1"/>
      </xdr:nvSpPr>
      <xdr:spPr>
        <a:xfrm>
          <a:off x="1028700" y="552450"/>
          <a:ext cx="368617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1.13. Emerging Market and Middle-Income Economies:General Government Overall Balance, 2012-24</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466725</xdr:colOff>
      <xdr:row>28</xdr:row>
      <xdr:rowOff>19050</xdr:rowOff>
    </xdr:from>
    <xdr:to>
      <xdr:col>6</xdr:col>
      <xdr:colOff>550080</xdr:colOff>
      <xdr:row>31</xdr:row>
      <xdr:rowOff>9525</xdr:rowOff>
    </xdr:to>
    <xdr:sp macro="" textlink="">
      <xdr:nvSpPr>
        <xdr:cNvPr id="4" name="TextBox 1">
          <a:extLst>
            <a:ext uri="{FF2B5EF4-FFF2-40B4-BE49-F238E27FC236}">
              <a16:creationId xmlns:a16="http://schemas.microsoft.com/office/drawing/2014/main" id="{39BB9A7A-A895-42EE-A478-237A39768E6C}"/>
            </a:ext>
          </a:extLst>
        </xdr:cNvPr>
        <xdr:cNvSpPr txBox="1"/>
      </xdr:nvSpPr>
      <xdr:spPr>
        <a:xfrm>
          <a:off x="1076325" y="4552950"/>
          <a:ext cx="3131355" cy="4762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Source: IMF World Economic Outlook Database.</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marL="0" marR="0" indent="0">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Note: EMMIEs: emerging market and middle-income economies.</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1</xdr:col>
      <xdr:colOff>409575</xdr:colOff>
      <xdr:row>7</xdr:row>
      <xdr:rowOff>9525</xdr:rowOff>
    </xdr:from>
    <xdr:to>
      <xdr:col>7</xdr:col>
      <xdr:colOff>476250</xdr:colOff>
      <xdr:row>10</xdr:row>
      <xdr:rowOff>0</xdr:rowOff>
    </xdr:to>
    <xdr:sp macro="" textlink="">
      <xdr:nvSpPr>
        <xdr:cNvPr id="5" name="TextBox 4">
          <a:extLst>
            <a:ext uri="{FF2B5EF4-FFF2-40B4-BE49-F238E27FC236}">
              <a16:creationId xmlns:a16="http://schemas.microsoft.com/office/drawing/2014/main" id="{AA6AFFE5-161B-4333-B533-E289D39F970E}"/>
            </a:ext>
          </a:extLst>
        </xdr:cNvPr>
        <xdr:cNvSpPr txBox="1"/>
      </xdr:nvSpPr>
      <xdr:spPr>
        <a:xfrm>
          <a:off x="1019175" y="1143000"/>
          <a:ext cx="37242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After narrowing in the last three years, the average overall deficit is projected to widen in 2019.</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0</xdr:colOff>
      <xdr:row>38</xdr:row>
      <xdr:rowOff>0</xdr:rowOff>
    </xdr:from>
    <xdr:to>
      <xdr:col>15</xdr:col>
      <xdr:colOff>9525</xdr:colOff>
      <xdr:row>39</xdr:row>
      <xdr:rowOff>66674</xdr:rowOff>
    </xdr:to>
    <xdr:sp macro="" textlink="">
      <xdr:nvSpPr>
        <xdr:cNvPr id="2" name="Text Box 1">
          <a:extLst>
            <a:ext uri="{FF2B5EF4-FFF2-40B4-BE49-F238E27FC236}">
              <a16:creationId xmlns:a16="http://schemas.microsoft.com/office/drawing/2014/main" id="{DB24D70D-F80E-41CA-9804-39908D342AC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 name="Text Box 1">
          <a:extLst>
            <a:ext uri="{FF2B5EF4-FFF2-40B4-BE49-F238E27FC236}">
              <a16:creationId xmlns:a16="http://schemas.microsoft.com/office/drawing/2014/main" id="{43234043-D99E-4540-9604-D6ECB8128AF6}"/>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 name="Text Box 1">
          <a:extLst>
            <a:ext uri="{FF2B5EF4-FFF2-40B4-BE49-F238E27FC236}">
              <a16:creationId xmlns:a16="http://schemas.microsoft.com/office/drawing/2014/main" id="{9377E42E-80FC-442C-854E-151539B869C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 name="Text Box 1">
          <a:extLst>
            <a:ext uri="{FF2B5EF4-FFF2-40B4-BE49-F238E27FC236}">
              <a16:creationId xmlns:a16="http://schemas.microsoft.com/office/drawing/2014/main" id="{0434920B-0962-4E5D-B279-72D47853F0E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 name="Text Box 1">
          <a:extLst>
            <a:ext uri="{FF2B5EF4-FFF2-40B4-BE49-F238E27FC236}">
              <a16:creationId xmlns:a16="http://schemas.microsoft.com/office/drawing/2014/main" id="{1F5A3AAC-76B3-4A43-8FDD-BE15AEF4B04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 name="Text Box 1">
          <a:extLst>
            <a:ext uri="{FF2B5EF4-FFF2-40B4-BE49-F238E27FC236}">
              <a16:creationId xmlns:a16="http://schemas.microsoft.com/office/drawing/2014/main" id="{6008198E-553B-4155-B847-BFC5830B7A7B}"/>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 name="Text Box 1">
          <a:extLst>
            <a:ext uri="{FF2B5EF4-FFF2-40B4-BE49-F238E27FC236}">
              <a16:creationId xmlns:a16="http://schemas.microsoft.com/office/drawing/2014/main" id="{ED4006CF-0489-480E-AB6D-0B5E06E1C696}"/>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 name="Text Box 1">
          <a:extLst>
            <a:ext uri="{FF2B5EF4-FFF2-40B4-BE49-F238E27FC236}">
              <a16:creationId xmlns:a16="http://schemas.microsoft.com/office/drawing/2014/main" id="{C78422D8-3EEA-4718-A743-8DDDC75B0D8B}"/>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41</xdr:row>
      <xdr:rowOff>9525</xdr:rowOff>
    </xdr:to>
    <xdr:sp macro="" textlink="">
      <xdr:nvSpPr>
        <xdr:cNvPr id="10" name="Text Box 1">
          <a:extLst>
            <a:ext uri="{FF2B5EF4-FFF2-40B4-BE49-F238E27FC236}">
              <a16:creationId xmlns:a16="http://schemas.microsoft.com/office/drawing/2014/main" id="{57684AC9-3C34-4C31-95F3-14E82771D5E5}"/>
            </a:ext>
          </a:extLst>
        </xdr:cNvPr>
        <xdr:cNvSpPr txBox="1">
          <a:spLocks noChangeArrowheads="1"/>
        </xdr:cNvSpPr>
      </xdr:nvSpPr>
      <xdr:spPr bwMode="auto">
        <a:xfrm>
          <a:off x="8867775" y="5200650"/>
          <a:ext cx="9525" cy="342900"/>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41</xdr:row>
      <xdr:rowOff>9525</xdr:rowOff>
    </xdr:to>
    <xdr:sp macro="" textlink="">
      <xdr:nvSpPr>
        <xdr:cNvPr id="11" name="Text Box 1">
          <a:extLst>
            <a:ext uri="{FF2B5EF4-FFF2-40B4-BE49-F238E27FC236}">
              <a16:creationId xmlns:a16="http://schemas.microsoft.com/office/drawing/2014/main" id="{71E23526-7D6A-42EF-8095-CA655C4B8F26}"/>
            </a:ext>
          </a:extLst>
        </xdr:cNvPr>
        <xdr:cNvSpPr txBox="1">
          <a:spLocks noChangeArrowheads="1"/>
        </xdr:cNvSpPr>
      </xdr:nvSpPr>
      <xdr:spPr bwMode="auto">
        <a:xfrm>
          <a:off x="8867775" y="5200650"/>
          <a:ext cx="9525" cy="342900"/>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38099</xdr:rowOff>
    </xdr:to>
    <xdr:sp macro="" textlink="">
      <xdr:nvSpPr>
        <xdr:cNvPr id="12" name="Text Box 1">
          <a:extLst>
            <a:ext uri="{FF2B5EF4-FFF2-40B4-BE49-F238E27FC236}">
              <a16:creationId xmlns:a16="http://schemas.microsoft.com/office/drawing/2014/main" id="{14340C99-DB1C-4635-A70B-ADCB6E483A78}"/>
            </a:ext>
          </a:extLst>
        </xdr:cNvPr>
        <xdr:cNvSpPr txBox="1">
          <a:spLocks noChangeArrowheads="1"/>
        </xdr:cNvSpPr>
      </xdr:nvSpPr>
      <xdr:spPr bwMode="auto">
        <a:xfrm>
          <a:off x="8867775" y="5200650"/>
          <a:ext cx="9525" cy="190499"/>
        </a:xfrm>
        <a:prstGeom prst="rect">
          <a:avLst/>
        </a:prstGeom>
        <a:noFill/>
        <a:ln w="9525">
          <a:noFill/>
          <a:miter lim="800000"/>
          <a:headEnd/>
          <a:tailEnd/>
        </a:ln>
      </xdr:spPr>
    </xdr:sp>
    <xdr:clientData/>
  </xdr:twoCellAnchor>
  <xdr:twoCellAnchor editAs="oneCell">
    <xdr:from>
      <xdr:col>15</xdr:col>
      <xdr:colOff>0</xdr:colOff>
      <xdr:row>46</xdr:row>
      <xdr:rowOff>0</xdr:rowOff>
    </xdr:from>
    <xdr:to>
      <xdr:col>15</xdr:col>
      <xdr:colOff>9525</xdr:colOff>
      <xdr:row>47</xdr:row>
      <xdr:rowOff>57151</xdr:rowOff>
    </xdr:to>
    <xdr:sp macro="" textlink="">
      <xdr:nvSpPr>
        <xdr:cNvPr id="13" name="Text Box 1">
          <a:extLst>
            <a:ext uri="{FF2B5EF4-FFF2-40B4-BE49-F238E27FC236}">
              <a16:creationId xmlns:a16="http://schemas.microsoft.com/office/drawing/2014/main" id="{5AF1B75F-5F06-43B9-841C-6F3C92D4B16D}"/>
            </a:ext>
          </a:extLst>
        </xdr:cNvPr>
        <xdr:cNvSpPr txBox="1">
          <a:spLocks noChangeArrowheads="1"/>
        </xdr:cNvSpPr>
      </xdr:nvSpPr>
      <xdr:spPr bwMode="auto">
        <a:xfrm>
          <a:off x="8867775" y="6791325"/>
          <a:ext cx="9525" cy="209551"/>
        </a:xfrm>
        <a:prstGeom prst="rect">
          <a:avLst/>
        </a:prstGeom>
        <a:noFill/>
        <a:ln w="9525">
          <a:noFill/>
          <a:miter lim="800000"/>
          <a:headEnd/>
          <a:tailEnd/>
        </a:ln>
      </xdr:spPr>
    </xdr:sp>
    <xdr:clientData/>
  </xdr:twoCellAnchor>
  <xdr:twoCellAnchor editAs="oneCell">
    <xdr:from>
      <xdr:col>15</xdr:col>
      <xdr:colOff>0</xdr:colOff>
      <xdr:row>46</xdr:row>
      <xdr:rowOff>0</xdr:rowOff>
    </xdr:from>
    <xdr:to>
      <xdr:col>15</xdr:col>
      <xdr:colOff>9525</xdr:colOff>
      <xdr:row>47</xdr:row>
      <xdr:rowOff>57151</xdr:rowOff>
    </xdr:to>
    <xdr:sp macro="" textlink="">
      <xdr:nvSpPr>
        <xdr:cNvPr id="14" name="Text Box 1">
          <a:extLst>
            <a:ext uri="{FF2B5EF4-FFF2-40B4-BE49-F238E27FC236}">
              <a16:creationId xmlns:a16="http://schemas.microsoft.com/office/drawing/2014/main" id="{A37FE812-7C99-40E9-B2E6-5A41A91783A1}"/>
            </a:ext>
          </a:extLst>
        </xdr:cNvPr>
        <xdr:cNvSpPr txBox="1">
          <a:spLocks noChangeArrowheads="1"/>
        </xdr:cNvSpPr>
      </xdr:nvSpPr>
      <xdr:spPr bwMode="auto">
        <a:xfrm>
          <a:off x="8867775" y="6791325"/>
          <a:ext cx="9525" cy="209551"/>
        </a:xfrm>
        <a:prstGeom prst="rect">
          <a:avLst/>
        </a:prstGeom>
        <a:noFill/>
        <a:ln w="9525">
          <a:noFill/>
          <a:miter lim="800000"/>
          <a:headEnd/>
          <a:tailEnd/>
        </a:ln>
      </xdr:spPr>
    </xdr:sp>
    <xdr:clientData/>
  </xdr:twoCellAnchor>
  <xdr:twoCellAnchor editAs="oneCell">
    <xdr:from>
      <xdr:col>15</xdr:col>
      <xdr:colOff>0</xdr:colOff>
      <xdr:row>46</xdr:row>
      <xdr:rowOff>0</xdr:rowOff>
    </xdr:from>
    <xdr:to>
      <xdr:col>15</xdr:col>
      <xdr:colOff>9525</xdr:colOff>
      <xdr:row>47</xdr:row>
      <xdr:rowOff>57151</xdr:rowOff>
    </xdr:to>
    <xdr:sp macro="" textlink="">
      <xdr:nvSpPr>
        <xdr:cNvPr id="15" name="Text Box 1">
          <a:extLst>
            <a:ext uri="{FF2B5EF4-FFF2-40B4-BE49-F238E27FC236}">
              <a16:creationId xmlns:a16="http://schemas.microsoft.com/office/drawing/2014/main" id="{46AAB556-7EA4-40C4-A844-39856666640B}"/>
            </a:ext>
          </a:extLst>
        </xdr:cNvPr>
        <xdr:cNvSpPr txBox="1">
          <a:spLocks noChangeArrowheads="1"/>
        </xdr:cNvSpPr>
      </xdr:nvSpPr>
      <xdr:spPr bwMode="auto">
        <a:xfrm>
          <a:off x="8867775" y="6791325"/>
          <a:ext cx="9525" cy="209551"/>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6" name="Text Box 1">
          <a:extLst>
            <a:ext uri="{FF2B5EF4-FFF2-40B4-BE49-F238E27FC236}">
              <a16:creationId xmlns:a16="http://schemas.microsoft.com/office/drawing/2014/main" id="{F37AE4E2-AEC8-4B16-A101-D449D335B84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7" name="Text Box 1">
          <a:extLst>
            <a:ext uri="{FF2B5EF4-FFF2-40B4-BE49-F238E27FC236}">
              <a16:creationId xmlns:a16="http://schemas.microsoft.com/office/drawing/2014/main" id="{148B836B-C526-4D34-AF9D-13A8E17F2D9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8" name="Text Box 1">
          <a:extLst>
            <a:ext uri="{FF2B5EF4-FFF2-40B4-BE49-F238E27FC236}">
              <a16:creationId xmlns:a16="http://schemas.microsoft.com/office/drawing/2014/main" id="{0A8CB3F4-1C55-46C5-B68C-38E474931360}"/>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9" name="Text Box 1">
          <a:extLst>
            <a:ext uri="{FF2B5EF4-FFF2-40B4-BE49-F238E27FC236}">
              <a16:creationId xmlns:a16="http://schemas.microsoft.com/office/drawing/2014/main" id="{A27DEF52-B833-41A6-9C5D-AB2010F9703F}"/>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0" name="Text Box 1">
          <a:extLst>
            <a:ext uri="{FF2B5EF4-FFF2-40B4-BE49-F238E27FC236}">
              <a16:creationId xmlns:a16="http://schemas.microsoft.com/office/drawing/2014/main" id="{22EEF947-C5E4-4D6A-9A06-16E620DB431B}"/>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1" name="Text Box 1">
          <a:extLst>
            <a:ext uri="{FF2B5EF4-FFF2-40B4-BE49-F238E27FC236}">
              <a16:creationId xmlns:a16="http://schemas.microsoft.com/office/drawing/2014/main" id="{1E826E9A-FA8F-4F88-A091-4F011A895E4B}"/>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2" name="Text Box 1">
          <a:extLst>
            <a:ext uri="{FF2B5EF4-FFF2-40B4-BE49-F238E27FC236}">
              <a16:creationId xmlns:a16="http://schemas.microsoft.com/office/drawing/2014/main" id="{C6DB2CEB-346D-47E9-B549-59E6602B0E4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3" name="Text Box 1">
          <a:extLst>
            <a:ext uri="{FF2B5EF4-FFF2-40B4-BE49-F238E27FC236}">
              <a16:creationId xmlns:a16="http://schemas.microsoft.com/office/drawing/2014/main" id="{EC1C43C4-A778-4C23-9762-17A75CE4E9BC}"/>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4" name="Text Box 1">
          <a:extLst>
            <a:ext uri="{FF2B5EF4-FFF2-40B4-BE49-F238E27FC236}">
              <a16:creationId xmlns:a16="http://schemas.microsoft.com/office/drawing/2014/main" id="{F56FE9F6-A8C5-4E7D-AE91-7A8490626D50}"/>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5" name="Text Box 1">
          <a:extLst>
            <a:ext uri="{FF2B5EF4-FFF2-40B4-BE49-F238E27FC236}">
              <a16:creationId xmlns:a16="http://schemas.microsoft.com/office/drawing/2014/main" id="{16BF78A1-C28C-449E-B3DA-8A96E187B907}"/>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6" name="Text Box 1">
          <a:extLst>
            <a:ext uri="{FF2B5EF4-FFF2-40B4-BE49-F238E27FC236}">
              <a16:creationId xmlns:a16="http://schemas.microsoft.com/office/drawing/2014/main" id="{121BCEC4-A183-41FE-88C5-85A1B1F9762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7" name="Text Box 1">
          <a:extLst>
            <a:ext uri="{FF2B5EF4-FFF2-40B4-BE49-F238E27FC236}">
              <a16:creationId xmlns:a16="http://schemas.microsoft.com/office/drawing/2014/main" id="{F8037F01-0B53-4830-8461-566295B302D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8" name="Text Box 1">
          <a:extLst>
            <a:ext uri="{FF2B5EF4-FFF2-40B4-BE49-F238E27FC236}">
              <a16:creationId xmlns:a16="http://schemas.microsoft.com/office/drawing/2014/main" id="{28FE9A2C-02A8-43DB-82EB-22053A4B79A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29" name="Text Box 1">
          <a:extLst>
            <a:ext uri="{FF2B5EF4-FFF2-40B4-BE49-F238E27FC236}">
              <a16:creationId xmlns:a16="http://schemas.microsoft.com/office/drawing/2014/main" id="{E47D929A-9865-4F04-81A3-AA77C810EF3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0" name="Text Box 1">
          <a:extLst>
            <a:ext uri="{FF2B5EF4-FFF2-40B4-BE49-F238E27FC236}">
              <a16:creationId xmlns:a16="http://schemas.microsoft.com/office/drawing/2014/main" id="{5665B2CD-02CA-41D5-9CED-8355BA106527}"/>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1" name="Text Box 1">
          <a:extLst>
            <a:ext uri="{FF2B5EF4-FFF2-40B4-BE49-F238E27FC236}">
              <a16:creationId xmlns:a16="http://schemas.microsoft.com/office/drawing/2014/main" id="{B6EDC252-DD39-4D45-8A03-49F1249C0E2E}"/>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2" name="Text Box 1">
          <a:extLst>
            <a:ext uri="{FF2B5EF4-FFF2-40B4-BE49-F238E27FC236}">
              <a16:creationId xmlns:a16="http://schemas.microsoft.com/office/drawing/2014/main" id="{9146281A-6F5A-4C32-85FE-2C70A079D31E}"/>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3" name="Text Box 1">
          <a:extLst>
            <a:ext uri="{FF2B5EF4-FFF2-40B4-BE49-F238E27FC236}">
              <a16:creationId xmlns:a16="http://schemas.microsoft.com/office/drawing/2014/main" id="{0BB003DA-639F-49BA-AD2A-6A2492678659}"/>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4" name="Text Box 1">
          <a:extLst>
            <a:ext uri="{FF2B5EF4-FFF2-40B4-BE49-F238E27FC236}">
              <a16:creationId xmlns:a16="http://schemas.microsoft.com/office/drawing/2014/main" id="{C4973BF6-2D85-4F18-AF55-E293F046F1E4}"/>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5" name="Text Box 1">
          <a:extLst>
            <a:ext uri="{FF2B5EF4-FFF2-40B4-BE49-F238E27FC236}">
              <a16:creationId xmlns:a16="http://schemas.microsoft.com/office/drawing/2014/main" id="{33A532CD-F8A9-44A7-B297-8A482B0F99BE}"/>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41</xdr:row>
      <xdr:rowOff>9525</xdr:rowOff>
    </xdr:to>
    <xdr:sp macro="" textlink="">
      <xdr:nvSpPr>
        <xdr:cNvPr id="36" name="Text Box 1">
          <a:extLst>
            <a:ext uri="{FF2B5EF4-FFF2-40B4-BE49-F238E27FC236}">
              <a16:creationId xmlns:a16="http://schemas.microsoft.com/office/drawing/2014/main" id="{CD1BBFEC-0023-4D3C-A514-31410380560B}"/>
            </a:ext>
          </a:extLst>
        </xdr:cNvPr>
        <xdr:cNvSpPr txBox="1">
          <a:spLocks noChangeArrowheads="1"/>
        </xdr:cNvSpPr>
      </xdr:nvSpPr>
      <xdr:spPr bwMode="auto">
        <a:xfrm>
          <a:off x="8867775" y="5200650"/>
          <a:ext cx="9525" cy="342900"/>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41</xdr:row>
      <xdr:rowOff>9525</xdr:rowOff>
    </xdr:to>
    <xdr:sp macro="" textlink="">
      <xdr:nvSpPr>
        <xdr:cNvPr id="37" name="Text Box 1">
          <a:extLst>
            <a:ext uri="{FF2B5EF4-FFF2-40B4-BE49-F238E27FC236}">
              <a16:creationId xmlns:a16="http://schemas.microsoft.com/office/drawing/2014/main" id="{3B267657-7434-4619-BE62-B40A686356E5}"/>
            </a:ext>
          </a:extLst>
        </xdr:cNvPr>
        <xdr:cNvSpPr txBox="1">
          <a:spLocks noChangeArrowheads="1"/>
        </xdr:cNvSpPr>
      </xdr:nvSpPr>
      <xdr:spPr bwMode="auto">
        <a:xfrm>
          <a:off x="8867775" y="5200650"/>
          <a:ext cx="9525" cy="342900"/>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8" name="Text Box 1">
          <a:extLst>
            <a:ext uri="{FF2B5EF4-FFF2-40B4-BE49-F238E27FC236}">
              <a16:creationId xmlns:a16="http://schemas.microsoft.com/office/drawing/2014/main" id="{E2461DD9-97EB-4604-86BE-0586871B762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39" name="Text Box 1">
          <a:extLst>
            <a:ext uri="{FF2B5EF4-FFF2-40B4-BE49-F238E27FC236}">
              <a16:creationId xmlns:a16="http://schemas.microsoft.com/office/drawing/2014/main" id="{7E6E8F02-3F59-4387-B140-B5CA9CADDF0F}"/>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0" name="Text Box 1">
          <a:extLst>
            <a:ext uri="{FF2B5EF4-FFF2-40B4-BE49-F238E27FC236}">
              <a16:creationId xmlns:a16="http://schemas.microsoft.com/office/drawing/2014/main" id="{A1B8D05E-4931-480E-96CD-1FF910EDADB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1" name="Text Box 1">
          <a:extLst>
            <a:ext uri="{FF2B5EF4-FFF2-40B4-BE49-F238E27FC236}">
              <a16:creationId xmlns:a16="http://schemas.microsoft.com/office/drawing/2014/main" id="{EC7155EF-072A-42A4-96A8-833EF4FDB9F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2" name="Text Box 1">
          <a:extLst>
            <a:ext uri="{FF2B5EF4-FFF2-40B4-BE49-F238E27FC236}">
              <a16:creationId xmlns:a16="http://schemas.microsoft.com/office/drawing/2014/main" id="{D50A1F7B-842D-43C6-9922-7CC086C1B307}"/>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3" name="Text Box 1">
          <a:extLst>
            <a:ext uri="{FF2B5EF4-FFF2-40B4-BE49-F238E27FC236}">
              <a16:creationId xmlns:a16="http://schemas.microsoft.com/office/drawing/2014/main" id="{F4626ABB-7747-40C2-BC42-6F07A03693A9}"/>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4" name="Text Box 1">
          <a:extLst>
            <a:ext uri="{FF2B5EF4-FFF2-40B4-BE49-F238E27FC236}">
              <a16:creationId xmlns:a16="http://schemas.microsoft.com/office/drawing/2014/main" id="{6650B686-41C3-4D3E-8203-D504EB1F7F91}"/>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5" name="Text Box 1">
          <a:extLst>
            <a:ext uri="{FF2B5EF4-FFF2-40B4-BE49-F238E27FC236}">
              <a16:creationId xmlns:a16="http://schemas.microsoft.com/office/drawing/2014/main" id="{3FB4CD96-6414-479F-9623-7E84279D97DB}"/>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38099</xdr:rowOff>
    </xdr:to>
    <xdr:sp macro="" textlink="">
      <xdr:nvSpPr>
        <xdr:cNvPr id="46" name="Text Box 1">
          <a:extLst>
            <a:ext uri="{FF2B5EF4-FFF2-40B4-BE49-F238E27FC236}">
              <a16:creationId xmlns:a16="http://schemas.microsoft.com/office/drawing/2014/main" id="{C9F14035-C8AE-4AB4-A08A-3E6B6F252F7A}"/>
            </a:ext>
          </a:extLst>
        </xdr:cNvPr>
        <xdr:cNvSpPr txBox="1">
          <a:spLocks noChangeArrowheads="1"/>
        </xdr:cNvSpPr>
      </xdr:nvSpPr>
      <xdr:spPr bwMode="auto">
        <a:xfrm>
          <a:off x="8867775" y="5200650"/>
          <a:ext cx="9525" cy="190499"/>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7" name="Text Box 1">
          <a:extLst>
            <a:ext uri="{FF2B5EF4-FFF2-40B4-BE49-F238E27FC236}">
              <a16:creationId xmlns:a16="http://schemas.microsoft.com/office/drawing/2014/main" id="{D193D8BC-89EF-496E-98CE-875E10D7D439}"/>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8" name="Text Box 1">
          <a:extLst>
            <a:ext uri="{FF2B5EF4-FFF2-40B4-BE49-F238E27FC236}">
              <a16:creationId xmlns:a16="http://schemas.microsoft.com/office/drawing/2014/main" id="{3B6E528A-BD19-429F-8AC7-E34BE98399A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49" name="Text Box 1">
          <a:extLst>
            <a:ext uri="{FF2B5EF4-FFF2-40B4-BE49-F238E27FC236}">
              <a16:creationId xmlns:a16="http://schemas.microsoft.com/office/drawing/2014/main" id="{F7D06F39-B74F-4A9B-B074-1A171A3040B2}"/>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0" name="Text Box 1">
          <a:extLst>
            <a:ext uri="{FF2B5EF4-FFF2-40B4-BE49-F238E27FC236}">
              <a16:creationId xmlns:a16="http://schemas.microsoft.com/office/drawing/2014/main" id="{79CDF497-281B-4583-9060-3BF163D1867F}"/>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1" name="Text Box 1">
          <a:extLst>
            <a:ext uri="{FF2B5EF4-FFF2-40B4-BE49-F238E27FC236}">
              <a16:creationId xmlns:a16="http://schemas.microsoft.com/office/drawing/2014/main" id="{E4BC085D-AC72-405F-AE94-90EB1190823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2" name="Text Box 1">
          <a:extLst>
            <a:ext uri="{FF2B5EF4-FFF2-40B4-BE49-F238E27FC236}">
              <a16:creationId xmlns:a16="http://schemas.microsoft.com/office/drawing/2014/main" id="{BA0131E3-DFC2-41D8-83D0-E3B7470B90A1}"/>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3" name="Text Box 1">
          <a:extLst>
            <a:ext uri="{FF2B5EF4-FFF2-40B4-BE49-F238E27FC236}">
              <a16:creationId xmlns:a16="http://schemas.microsoft.com/office/drawing/2014/main" id="{3DFD77CF-27AF-41A8-80C9-3914BABE7F2C}"/>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38099</xdr:rowOff>
    </xdr:to>
    <xdr:sp macro="" textlink="">
      <xdr:nvSpPr>
        <xdr:cNvPr id="54" name="Text Box 1">
          <a:extLst>
            <a:ext uri="{FF2B5EF4-FFF2-40B4-BE49-F238E27FC236}">
              <a16:creationId xmlns:a16="http://schemas.microsoft.com/office/drawing/2014/main" id="{0FCDDEB4-9DB7-4658-9698-60858FBFE73C}"/>
            </a:ext>
          </a:extLst>
        </xdr:cNvPr>
        <xdr:cNvSpPr txBox="1">
          <a:spLocks noChangeArrowheads="1"/>
        </xdr:cNvSpPr>
      </xdr:nvSpPr>
      <xdr:spPr bwMode="auto">
        <a:xfrm>
          <a:off x="8867775" y="5200650"/>
          <a:ext cx="9525" cy="190499"/>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5" name="Text Box 1">
          <a:extLst>
            <a:ext uri="{FF2B5EF4-FFF2-40B4-BE49-F238E27FC236}">
              <a16:creationId xmlns:a16="http://schemas.microsoft.com/office/drawing/2014/main" id="{DB90F574-5B0F-451B-BF58-431E172933F5}"/>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6" name="Text Box 1">
          <a:extLst>
            <a:ext uri="{FF2B5EF4-FFF2-40B4-BE49-F238E27FC236}">
              <a16:creationId xmlns:a16="http://schemas.microsoft.com/office/drawing/2014/main" id="{3AFAE33D-5C79-475D-A14E-AF8F09B663B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7" name="Text Box 1">
          <a:extLst>
            <a:ext uri="{FF2B5EF4-FFF2-40B4-BE49-F238E27FC236}">
              <a16:creationId xmlns:a16="http://schemas.microsoft.com/office/drawing/2014/main" id="{35B5DA2F-6863-4C0E-97BA-2C3189BDD89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8" name="Text Box 1">
          <a:extLst>
            <a:ext uri="{FF2B5EF4-FFF2-40B4-BE49-F238E27FC236}">
              <a16:creationId xmlns:a16="http://schemas.microsoft.com/office/drawing/2014/main" id="{6DE881C5-A2AD-4514-82EA-484A23E257C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59" name="Text Box 1">
          <a:extLst>
            <a:ext uri="{FF2B5EF4-FFF2-40B4-BE49-F238E27FC236}">
              <a16:creationId xmlns:a16="http://schemas.microsoft.com/office/drawing/2014/main" id="{D44BA7D8-FBB2-4E18-8D2C-598E2C762E04}"/>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0" name="Text Box 1">
          <a:extLst>
            <a:ext uri="{FF2B5EF4-FFF2-40B4-BE49-F238E27FC236}">
              <a16:creationId xmlns:a16="http://schemas.microsoft.com/office/drawing/2014/main" id="{6820555A-6BC8-49B2-A625-255C0F6B0855}"/>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1" name="Text Box 1">
          <a:extLst>
            <a:ext uri="{FF2B5EF4-FFF2-40B4-BE49-F238E27FC236}">
              <a16:creationId xmlns:a16="http://schemas.microsoft.com/office/drawing/2014/main" id="{E983D4F7-4FF9-46EF-80B7-50D0B8CEC760}"/>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2" name="Text Box 1">
          <a:extLst>
            <a:ext uri="{FF2B5EF4-FFF2-40B4-BE49-F238E27FC236}">
              <a16:creationId xmlns:a16="http://schemas.microsoft.com/office/drawing/2014/main" id="{C0146833-D138-4C96-B988-48EE0C0BEDFE}"/>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3" name="Text Box 1">
          <a:extLst>
            <a:ext uri="{FF2B5EF4-FFF2-40B4-BE49-F238E27FC236}">
              <a16:creationId xmlns:a16="http://schemas.microsoft.com/office/drawing/2014/main" id="{0CD79BB3-0EB6-432C-9F23-D752B54BF58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4" name="Text Box 1">
          <a:extLst>
            <a:ext uri="{FF2B5EF4-FFF2-40B4-BE49-F238E27FC236}">
              <a16:creationId xmlns:a16="http://schemas.microsoft.com/office/drawing/2014/main" id="{C6D5C3BF-4EA5-4815-B8EC-38FCFCB6A151}"/>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5" name="Text Box 1">
          <a:extLst>
            <a:ext uri="{FF2B5EF4-FFF2-40B4-BE49-F238E27FC236}">
              <a16:creationId xmlns:a16="http://schemas.microsoft.com/office/drawing/2014/main" id="{EDE5025C-D058-4C99-A2EC-E8C18D9BB941}"/>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6" name="Text Box 1">
          <a:extLst>
            <a:ext uri="{FF2B5EF4-FFF2-40B4-BE49-F238E27FC236}">
              <a16:creationId xmlns:a16="http://schemas.microsoft.com/office/drawing/2014/main" id="{E20AB7EA-FF10-41D5-9559-E2979F36B204}"/>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7" name="Text Box 1">
          <a:extLst>
            <a:ext uri="{FF2B5EF4-FFF2-40B4-BE49-F238E27FC236}">
              <a16:creationId xmlns:a16="http://schemas.microsoft.com/office/drawing/2014/main" id="{AFDD67BE-D694-4679-A242-C8461EDBAB59}"/>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8" name="Text Box 1">
          <a:extLst>
            <a:ext uri="{FF2B5EF4-FFF2-40B4-BE49-F238E27FC236}">
              <a16:creationId xmlns:a16="http://schemas.microsoft.com/office/drawing/2014/main" id="{4E711C26-2A74-458A-8E61-BEE7945C49E1}"/>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69" name="Text Box 1">
          <a:extLst>
            <a:ext uri="{FF2B5EF4-FFF2-40B4-BE49-F238E27FC236}">
              <a16:creationId xmlns:a16="http://schemas.microsoft.com/office/drawing/2014/main" id="{863ED33F-B13C-4773-8237-9BFD021FC93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38099</xdr:rowOff>
    </xdr:to>
    <xdr:sp macro="" textlink="">
      <xdr:nvSpPr>
        <xdr:cNvPr id="70" name="Text Box 1">
          <a:extLst>
            <a:ext uri="{FF2B5EF4-FFF2-40B4-BE49-F238E27FC236}">
              <a16:creationId xmlns:a16="http://schemas.microsoft.com/office/drawing/2014/main" id="{3FA7ED6A-DC4E-4600-A070-300675497272}"/>
            </a:ext>
          </a:extLst>
        </xdr:cNvPr>
        <xdr:cNvSpPr txBox="1">
          <a:spLocks noChangeArrowheads="1"/>
        </xdr:cNvSpPr>
      </xdr:nvSpPr>
      <xdr:spPr bwMode="auto">
        <a:xfrm>
          <a:off x="8867775" y="5200650"/>
          <a:ext cx="9525" cy="190499"/>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1" name="Text Box 1">
          <a:extLst>
            <a:ext uri="{FF2B5EF4-FFF2-40B4-BE49-F238E27FC236}">
              <a16:creationId xmlns:a16="http://schemas.microsoft.com/office/drawing/2014/main" id="{4ACB6DEE-0C68-4956-85F7-DDA7A3926AC7}"/>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2" name="Text Box 1">
          <a:extLst>
            <a:ext uri="{FF2B5EF4-FFF2-40B4-BE49-F238E27FC236}">
              <a16:creationId xmlns:a16="http://schemas.microsoft.com/office/drawing/2014/main" id="{4BA07F01-BC41-40F9-9546-371EB6531264}"/>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3" name="Text Box 1">
          <a:extLst>
            <a:ext uri="{FF2B5EF4-FFF2-40B4-BE49-F238E27FC236}">
              <a16:creationId xmlns:a16="http://schemas.microsoft.com/office/drawing/2014/main" id="{672B72C8-C2EB-49BD-AAAA-C2CBE2280775}"/>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4" name="Text Box 1">
          <a:extLst>
            <a:ext uri="{FF2B5EF4-FFF2-40B4-BE49-F238E27FC236}">
              <a16:creationId xmlns:a16="http://schemas.microsoft.com/office/drawing/2014/main" id="{39182117-5003-42A3-90A7-1630D9A9AA8C}"/>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5" name="Text Box 1">
          <a:extLst>
            <a:ext uri="{FF2B5EF4-FFF2-40B4-BE49-F238E27FC236}">
              <a16:creationId xmlns:a16="http://schemas.microsoft.com/office/drawing/2014/main" id="{2F1E435F-FB8A-4E38-AABB-60D16DCC47C0}"/>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6" name="Text Box 1">
          <a:extLst>
            <a:ext uri="{FF2B5EF4-FFF2-40B4-BE49-F238E27FC236}">
              <a16:creationId xmlns:a16="http://schemas.microsoft.com/office/drawing/2014/main" id="{B8884CFB-ECC9-46BC-A6C5-5728A882732B}"/>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7" name="Text Box 1">
          <a:extLst>
            <a:ext uri="{FF2B5EF4-FFF2-40B4-BE49-F238E27FC236}">
              <a16:creationId xmlns:a16="http://schemas.microsoft.com/office/drawing/2014/main" id="{21A0833E-D756-4060-A7BA-75A86594165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8" name="Text Box 1">
          <a:extLst>
            <a:ext uri="{FF2B5EF4-FFF2-40B4-BE49-F238E27FC236}">
              <a16:creationId xmlns:a16="http://schemas.microsoft.com/office/drawing/2014/main" id="{5C488DD2-6027-4D6F-BF5F-856A4B2027F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79" name="Text Box 1">
          <a:extLst>
            <a:ext uri="{FF2B5EF4-FFF2-40B4-BE49-F238E27FC236}">
              <a16:creationId xmlns:a16="http://schemas.microsoft.com/office/drawing/2014/main" id="{48E05D54-B3F3-4351-A652-38596CC8255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0" name="Text Box 1">
          <a:extLst>
            <a:ext uri="{FF2B5EF4-FFF2-40B4-BE49-F238E27FC236}">
              <a16:creationId xmlns:a16="http://schemas.microsoft.com/office/drawing/2014/main" id="{3D5667BF-614E-4766-9B8A-77A27C7176A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1" name="Text Box 1">
          <a:extLst>
            <a:ext uri="{FF2B5EF4-FFF2-40B4-BE49-F238E27FC236}">
              <a16:creationId xmlns:a16="http://schemas.microsoft.com/office/drawing/2014/main" id="{4A9339D2-DF4F-478F-B714-AE0B3709E692}"/>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2" name="Text Box 1">
          <a:extLst>
            <a:ext uri="{FF2B5EF4-FFF2-40B4-BE49-F238E27FC236}">
              <a16:creationId xmlns:a16="http://schemas.microsoft.com/office/drawing/2014/main" id="{558AF8F7-883A-48CE-82B6-86F8152A24FE}"/>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3" name="Text Box 1">
          <a:extLst>
            <a:ext uri="{FF2B5EF4-FFF2-40B4-BE49-F238E27FC236}">
              <a16:creationId xmlns:a16="http://schemas.microsoft.com/office/drawing/2014/main" id="{F8D85512-0F30-4248-B153-2908318DBA45}"/>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4" name="Text Box 1">
          <a:extLst>
            <a:ext uri="{FF2B5EF4-FFF2-40B4-BE49-F238E27FC236}">
              <a16:creationId xmlns:a16="http://schemas.microsoft.com/office/drawing/2014/main" id="{189DFD04-8B2F-40F4-B3BD-9437C7C7629B}"/>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5" name="Text Box 1">
          <a:extLst>
            <a:ext uri="{FF2B5EF4-FFF2-40B4-BE49-F238E27FC236}">
              <a16:creationId xmlns:a16="http://schemas.microsoft.com/office/drawing/2014/main" id="{731255E5-9E5B-44E7-9E9E-D81E7968D17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6" name="Text Box 1">
          <a:extLst>
            <a:ext uri="{FF2B5EF4-FFF2-40B4-BE49-F238E27FC236}">
              <a16:creationId xmlns:a16="http://schemas.microsoft.com/office/drawing/2014/main" id="{67DADF86-CB3C-4D38-8D3B-6CF7C60C6D64}"/>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38099</xdr:rowOff>
    </xdr:to>
    <xdr:sp macro="" textlink="">
      <xdr:nvSpPr>
        <xdr:cNvPr id="87" name="Text Box 1">
          <a:extLst>
            <a:ext uri="{FF2B5EF4-FFF2-40B4-BE49-F238E27FC236}">
              <a16:creationId xmlns:a16="http://schemas.microsoft.com/office/drawing/2014/main" id="{E710B74E-CC57-4ED6-AF37-271BFA49FB46}"/>
            </a:ext>
          </a:extLst>
        </xdr:cNvPr>
        <xdr:cNvSpPr txBox="1">
          <a:spLocks noChangeArrowheads="1"/>
        </xdr:cNvSpPr>
      </xdr:nvSpPr>
      <xdr:spPr bwMode="auto">
        <a:xfrm>
          <a:off x="8867775" y="5200650"/>
          <a:ext cx="9525" cy="190499"/>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8" name="Text Box 1">
          <a:extLst>
            <a:ext uri="{FF2B5EF4-FFF2-40B4-BE49-F238E27FC236}">
              <a16:creationId xmlns:a16="http://schemas.microsoft.com/office/drawing/2014/main" id="{234B568E-5273-44A6-AB0B-45996985DE2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89" name="Text Box 1">
          <a:extLst>
            <a:ext uri="{FF2B5EF4-FFF2-40B4-BE49-F238E27FC236}">
              <a16:creationId xmlns:a16="http://schemas.microsoft.com/office/drawing/2014/main" id="{98348DF1-45D5-4CBE-A94D-4C38FE8E9E54}"/>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0" name="Text Box 1">
          <a:extLst>
            <a:ext uri="{FF2B5EF4-FFF2-40B4-BE49-F238E27FC236}">
              <a16:creationId xmlns:a16="http://schemas.microsoft.com/office/drawing/2014/main" id="{4CCBDF24-5E0B-41A0-8793-2276DBE77FD9}"/>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1" name="Text Box 1">
          <a:extLst>
            <a:ext uri="{FF2B5EF4-FFF2-40B4-BE49-F238E27FC236}">
              <a16:creationId xmlns:a16="http://schemas.microsoft.com/office/drawing/2014/main" id="{F744AF14-69BE-44A6-BE55-7B36600DBB68}"/>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2" name="Text Box 1">
          <a:extLst>
            <a:ext uri="{FF2B5EF4-FFF2-40B4-BE49-F238E27FC236}">
              <a16:creationId xmlns:a16="http://schemas.microsoft.com/office/drawing/2014/main" id="{53B6F5EF-D13E-4698-8647-18B70EADD74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3" name="Text Box 1">
          <a:extLst>
            <a:ext uri="{FF2B5EF4-FFF2-40B4-BE49-F238E27FC236}">
              <a16:creationId xmlns:a16="http://schemas.microsoft.com/office/drawing/2014/main" id="{01546CD0-DEF8-4AE7-9028-72EA68B618A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4" name="Text Box 1">
          <a:extLst>
            <a:ext uri="{FF2B5EF4-FFF2-40B4-BE49-F238E27FC236}">
              <a16:creationId xmlns:a16="http://schemas.microsoft.com/office/drawing/2014/main" id="{0C0F187B-F2D6-45F0-8933-44A8C0AE170C}"/>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5" name="Text Box 1">
          <a:extLst>
            <a:ext uri="{FF2B5EF4-FFF2-40B4-BE49-F238E27FC236}">
              <a16:creationId xmlns:a16="http://schemas.microsoft.com/office/drawing/2014/main" id="{B4FAD56B-6978-4AF4-B18D-BAD92FC9974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6" name="Text Box 1">
          <a:extLst>
            <a:ext uri="{FF2B5EF4-FFF2-40B4-BE49-F238E27FC236}">
              <a16:creationId xmlns:a16="http://schemas.microsoft.com/office/drawing/2014/main" id="{67C3EC59-81E2-45E6-8183-AE5F95880C17}"/>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7" name="Text Box 1">
          <a:extLst>
            <a:ext uri="{FF2B5EF4-FFF2-40B4-BE49-F238E27FC236}">
              <a16:creationId xmlns:a16="http://schemas.microsoft.com/office/drawing/2014/main" id="{8C6CF12F-08C3-48F4-B34A-4000E9D1335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8" name="Text Box 1">
          <a:extLst>
            <a:ext uri="{FF2B5EF4-FFF2-40B4-BE49-F238E27FC236}">
              <a16:creationId xmlns:a16="http://schemas.microsoft.com/office/drawing/2014/main" id="{B95B21CB-4113-4401-9758-880174603200}"/>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99" name="Text Box 1">
          <a:extLst>
            <a:ext uri="{FF2B5EF4-FFF2-40B4-BE49-F238E27FC236}">
              <a16:creationId xmlns:a16="http://schemas.microsoft.com/office/drawing/2014/main" id="{011F58EA-CFF4-4310-B705-3D34C60BF287}"/>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0" name="Text Box 1">
          <a:extLst>
            <a:ext uri="{FF2B5EF4-FFF2-40B4-BE49-F238E27FC236}">
              <a16:creationId xmlns:a16="http://schemas.microsoft.com/office/drawing/2014/main" id="{1B849688-24BA-41E9-86EB-76A5EA533ABD}"/>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1" name="Text Box 1">
          <a:extLst>
            <a:ext uri="{FF2B5EF4-FFF2-40B4-BE49-F238E27FC236}">
              <a16:creationId xmlns:a16="http://schemas.microsoft.com/office/drawing/2014/main" id="{25C4871C-1F8D-4C0C-8D9E-8AAA5AC4E982}"/>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2" name="Text Box 1">
          <a:extLst>
            <a:ext uri="{FF2B5EF4-FFF2-40B4-BE49-F238E27FC236}">
              <a16:creationId xmlns:a16="http://schemas.microsoft.com/office/drawing/2014/main" id="{AD9FBD06-FA6C-4237-B208-B0BB7E859321}"/>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3" name="Text Box 1">
          <a:extLst>
            <a:ext uri="{FF2B5EF4-FFF2-40B4-BE49-F238E27FC236}">
              <a16:creationId xmlns:a16="http://schemas.microsoft.com/office/drawing/2014/main" id="{DC494173-4E2E-4449-94A3-20C7AB996787}"/>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38099</xdr:rowOff>
    </xdr:to>
    <xdr:sp macro="" textlink="">
      <xdr:nvSpPr>
        <xdr:cNvPr id="104" name="Text Box 1">
          <a:extLst>
            <a:ext uri="{FF2B5EF4-FFF2-40B4-BE49-F238E27FC236}">
              <a16:creationId xmlns:a16="http://schemas.microsoft.com/office/drawing/2014/main" id="{C432E250-84D7-4081-9E23-DF8CF09C5992}"/>
            </a:ext>
          </a:extLst>
        </xdr:cNvPr>
        <xdr:cNvSpPr txBox="1">
          <a:spLocks noChangeArrowheads="1"/>
        </xdr:cNvSpPr>
      </xdr:nvSpPr>
      <xdr:spPr bwMode="auto">
        <a:xfrm>
          <a:off x="8867775" y="5200650"/>
          <a:ext cx="9525" cy="190499"/>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5" name="Text Box 1">
          <a:extLst>
            <a:ext uri="{FF2B5EF4-FFF2-40B4-BE49-F238E27FC236}">
              <a16:creationId xmlns:a16="http://schemas.microsoft.com/office/drawing/2014/main" id="{53A26A1C-3E4D-485E-8FDE-988A71140653}"/>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6" name="Text Box 1">
          <a:extLst>
            <a:ext uri="{FF2B5EF4-FFF2-40B4-BE49-F238E27FC236}">
              <a16:creationId xmlns:a16="http://schemas.microsoft.com/office/drawing/2014/main" id="{AD52C2D7-CE78-426C-9965-819D7B87919A}"/>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7" name="Text Box 1">
          <a:extLst>
            <a:ext uri="{FF2B5EF4-FFF2-40B4-BE49-F238E27FC236}">
              <a16:creationId xmlns:a16="http://schemas.microsoft.com/office/drawing/2014/main" id="{0F0FAE71-3438-484D-A137-58EE09877A31}"/>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twoCellAnchor editAs="oneCell">
    <xdr:from>
      <xdr:col>15</xdr:col>
      <xdr:colOff>0</xdr:colOff>
      <xdr:row>38</xdr:row>
      <xdr:rowOff>0</xdr:rowOff>
    </xdr:from>
    <xdr:to>
      <xdr:col>15</xdr:col>
      <xdr:colOff>9525</xdr:colOff>
      <xdr:row>39</xdr:row>
      <xdr:rowOff>66674</xdr:rowOff>
    </xdr:to>
    <xdr:sp macro="" textlink="">
      <xdr:nvSpPr>
        <xdr:cNvPr id="108" name="Text Box 1">
          <a:extLst>
            <a:ext uri="{FF2B5EF4-FFF2-40B4-BE49-F238E27FC236}">
              <a16:creationId xmlns:a16="http://schemas.microsoft.com/office/drawing/2014/main" id="{E8C3F737-E44C-4014-B444-D61DDF7D5129}"/>
            </a:ext>
          </a:extLst>
        </xdr:cNvPr>
        <xdr:cNvSpPr txBox="1">
          <a:spLocks noChangeArrowheads="1"/>
        </xdr:cNvSpPr>
      </xdr:nvSpPr>
      <xdr:spPr bwMode="auto">
        <a:xfrm>
          <a:off x="8867775" y="5200650"/>
          <a:ext cx="9525" cy="219074"/>
        </a:xfrm>
        <a:prstGeom prst="rect">
          <a:avLst/>
        </a:prstGeom>
        <a:noFill/>
        <a:ln w="9525">
          <a:noFill/>
          <a:miter lim="800000"/>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2</xdr:col>
      <xdr:colOff>228600</xdr:colOff>
      <xdr:row>7</xdr:row>
      <xdr:rowOff>38100</xdr:rowOff>
    </xdr:from>
    <xdr:to>
      <xdr:col>10</xdr:col>
      <xdr:colOff>295274</xdr:colOff>
      <xdr:row>32</xdr:row>
      <xdr:rowOff>19051</xdr:rowOff>
    </xdr:to>
    <xdr:graphicFrame macro="">
      <xdr:nvGraphicFramePr>
        <xdr:cNvPr id="2" name="Chart 1">
          <a:extLst>
            <a:ext uri="{FF2B5EF4-FFF2-40B4-BE49-F238E27FC236}">
              <a16:creationId xmlns:a16="http://schemas.microsoft.com/office/drawing/2014/main" id="{A6170678-EA7E-4302-A58D-907080CD5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xdr:row>
      <xdr:rowOff>66675</xdr:rowOff>
    </xdr:from>
    <xdr:to>
      <xdr:col>11</xdr:col>
      <xdr:colOff>330995</xdr:colOff>
      <xdr:row>5</xdr:row>
      <xdr:rowOff>19050</xdr:rowOff>
    </xdr:to>
    <xdr:sp macro="" textlink="">
      <xdr:nvSpPr>
        <xdr:cNvPr id="3" name="TextBox 1">
          <a:extLst>
            <a:ext uri="{FF2B5EF4-FFF2-40B4-BE49-F238E27FC236}">
              <a16:creationId xmlns:a16="http://schemas.microsoft.com/office/drawing/2014/main" id="{C12DF1CF-DB76-48AE-ADEF-19717F406E25}"/>
            </a:ext>
          </a:extLst>
        </xdr:cNvPr>
        <xdr:cNvSpPr txBox="1"/>
      </xdr:nvSpPr>
      <xdr:spPr>
        <a:xfrm>
          <a:off x="1466850" y="228600"/>
          <a:ext cx="5569745" cy="600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nSpc>
              <a:spcPct val="110000"/>
            </a:lnSpc>
            <a:spcBef>
              <a:spcPts val="0"/>
            </a:spcBef>
            <a:spcAft>
              <a:spcPts val="0"/>
            </a:spcAft>
          </a:pPr>
          <a:r>
            <a:rPr lang="en-US" sz="1100" b="1">
              <a:solidFill>
                <a:srgbClr val="C4122F"/>
              </a:solidFill>
              <a:effectLst/>
              <a:latin typeface="HelveticaNeueLT Std Cn"/>
              <a:ea typeface="Calibri" panose="020F0502020204030204" pitchFamily="34" charset="0"/>
              <a:cs typeface="Arial" panose="020B0604020202020204" pitchFamily="34" charset="0"/>
            </a:rPr>
            <a:t>Figure 1.14. Emerging Market and Middle-Income Economies: Drivers of Change in General Government Debt, 2017–18 </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100">
              <a:solidFill>
                <a:srgbClr val="C4122F"/>
              </a:solidFill>
              <a:effectLst/>
              <a:latin typeface="HelveticaNeueLT Std Cn"/>
              <a:ea typeface="Calibri" panose="020F0502020204030204" pitchFamily="34" charset="0"/>
              <a:cs typeface="Arial" panose="020B0604020202020204" pitchFamily="34" charset="0"/>
            </a:rPr>
            <a:t>(</a:t>
          </a:r>
          <a:r>
            <a:rPr lang="en-US" sz="1100" i="1">
              <a:solidFill>
                <a:srgbClr val="C4122F"/>
              </a:solidFill>
              <a:effectLst/>
              <a:latin typeface="HelveticaNeueLT Std Cn"/>
              <a:ea typeface="Calibri" panose="020F0502020204030204" pitchFamily="34" charset="0"/>
              <a:cs typeface="Arial" panose="020B0604020202020204" pitchFamily="34" charset="0"/>
            </a:rPr>
            <a:t>Percent of GDP</a:t>
          </a:r>
          <a:r>
            <a:rPr lang="en-US" sz="1100">
              <a:solidFill>
                <a:srgbClr val="C4122F"/>
              </a:solidFill>
              <a:effectLst/>
              <a:latin typeface="HelveticaNeueLT Std Cn"/>
              <a:ea typeface="Calibri" panose="020F0502020204030204" pitchFamily="34" charset="0"/>
              <a:cs typeface="Arial" panose="020B0604020202020204" pitchFamily="34" charset="0"/>
            </a:rPr>
            <a:t>)</a:t>
          </a:r>
          <a:endParaRPr lang="en-US" sz="1100">
            <a:effectLst/>
          </a:endParaRPr>
        </a:p>
      </xdr:txBody>
    </xdr:sp>
    <xdr:clientData/>
  </xdr:twoCellAnchor>
  <xdr:twoCellAnchor>
    <xdr:from>
      <xdr:col>2</xdr:col>
      <xdr:colOff>457200</xdr:colOff>
      <xdr:row>33</xdr:row>
      <xdr:rowOff>38100</xdr:rowOff>
    </xdr:from>
    <xdr:to>
      <xdr:col>7</xdr:col>
      <xdr:colOff>540555</xdr:colOff>
      <xdr:row>34</xdr:row>
      <xdr:rowOff>123795</xdr:rowOff>
    </xdr:to>
    <xdr:sp macro="" textlink="">
      <xdr:nvSpPr>
        <xdr:cNvPr id="4" name="TextBox 1">
          <a:extLst>
            <a:ext uri="{FF2B5EF4-FFF2-40B4-BE49-F238E27FC236}">
              <a16:creationId xmlns:a16="http://schemas.microsoft.com/office/drawing/2014/main" id="{BB1D1CCE-9501-42D6-BF01-D0F96B46303D}"/>
            </a:ext>
          </a:extLst>
        </xdr:cNvPr>
        <xdr:cNvSpPr txBox="1"/>
      </xdr:nvSpPr>
      <xdr:spPr>
        <a:xfrm>
          <a:off x="1676400" y="5381625"/>
          <a:ext cx="3131355" cy="24762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000">
              <a:latin typeface="HelveticaNeueLT Std" panose="020B0604020202020204" pitchFamily="34" charset="0"/>
              <a:cs typeface="Segoe UI" panose="020B0502040204020203" pitchFamily="34" charset="0"/>
            </a:rPr>
            <a:t>Sources: IMF World Economic Outlook Database</a:t>
          </a:r>
        </a:p>
      </xdr:txBody>
    </xdr:sp>
    <xdr:clientData/>
  </xdr:twoCellAnchor>
  <xdr:twoCellAnchor>
    <xdr:from>
      <xdr:col>2</xdr:col>
      <xdr:colOff>285750</xdr:colOff>
      <xdr:row>5</xdr:row>
      <xdr:rowOff>9525</xdr:rowOff>
    </xdr:from>
    <xdr:to>
      <xdr:col>11</xdr:col>
      <xdr:colOff>369095</xdr:colOff>
      <xdr:row>7</xdr:row>
      <xdr:rowOff>123824</xdr:rowOff>
    </xdr:to>
    <xdr:sp macro="" textlink="">
      <xdr:nvSpPr>
        <xdr:cNvPr id="5" name="TextBox 1">
          <a:extLst>
            <a:ext uri="{FF2B5EF4-FFF2-40B4-BE49-F238E27FC236}">
              <a16:creationId xmlns:a16="http://schemas.microsoft.com/office/drawing/2014/main" id="{6ED31B47-0430-4616-9364-F1E1FE97B425}"/>
            </a:ext>
          </a:extLst>
        </xdr:cNvPr>
        <xdr:cNvSpPr txBox="1"/>
      </xdr:nvSpPr>
      <xdr:spPr>
        <a:xfrm>
          <a:off x="1504950" y="819150"/>
          <a:ext cx="5569745" cy="43814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nSpc>
              <a:spcPct val="110000"/>
            </a:lnSpc>
            <a:spcBef>
              <a:spcPts val="0"/>
            </a:spcBef>
            <a:spcAft>
              <a:spcPts val="0"/>
            </a:spcAft>
          </a:pPr>
          <a:r>
            <a:rPr lang="en-US" sz="1100">
              <a:effectLst/>
              <a:latin typeface="HelveticaNeueLT Std Cn"/>
              <a:ea typeface="PMingLiU" panose="02020500000000000000" pitchFamily="18" charset="-120"/>
              <a:cs typeface="Arial" panose="020B0604020202020204" pitchFamily="34" charset="0"/>
            </a:rPr>
            <a:t>Exchange rate and interest rate shocks boosted debt ratios in several countries with debt vulnerabilities.</a:t>
          </a:r>
          <a:endParaRPr lang="en-US" sz="16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31.xml><?xml version="1.0" encoding="utf-8"?>
<c:userShapes xmlns:c="http://schemas.openxmlformats.org/drawingml/2006/chart">
  <cdr:relSizeAnchor xmlns:cdr="http://schemas.openxmlformats.org/drawingml/2006/chartDrawing">
    <cdr:from>
      <cdr:x>0.314</cdr:x>
      <cdr:y>0.03333</cdr:y>
    </cdr:from>
    <cdr:to>
      <cdr:x>0.31634</cdr:x>
      <cdr:y>0.91277</cdr:y>
    </cdr:to>
    <cdr:cxnSp macro="">
      <cdr:nvCxnSpPr>
        <cdr:cNvPr id="4" name="Straight Connector 3">
          <a:extLst xmlns:a="http://schemas.openxmlformats.org/drawingml/2006/main">
            <a:ext uri="{FF2B5EF4-FFF2-40B4-BE49-F238E27FC236}">
              <a16:creationId xmlns:a16="http://schemas.microsoft.com/office/drawing/2014/main" id="{FA218522-C402-4D45-B481-10151376705E}"/>
            </a:ext>
          </a:extLst>
        </cdr:cNvPr>
        <cdr:cNvCxnSpPr/>
      </cdr:nvCxnSpPr>
      <cdr:spPr>
        <a:xfrm xmlns:a="http://schemas.openxmlformats.org/drawingml/2006/main">
          <a:off x="1552260" y="134289"/>
          <a:ext cx="11567" cy="3543331"/>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dr:relSizeAnchor xmlns:cdr="http://schemas.openxmlformats.org/drawingml/2006/chartDrawing">
    <cdr:from>
      <cdr:x>0.29916</cdr:x>
      <cdr:y>0.05833</cdr:y>
    </cdr:from>
    <cdr:to>
      <cdr:x>0.40853</cdr:x>
      <cdr:y>0.11042</cdr:y>
    </cdr:to>
    <cdr:sp macro="" textlink="">
      <cdr:nvSpPr>
        <cdr:cNvPr id="5" name="TextBox 4">
          <a:extLst xmlns:a="http://schemas.openxmlformats.org/drawingml/2006/main">
            <a:ext uri="{FF2B5EF4-FFF2-40B4-BE49-F238E27FC236}">
              <a16:creationId xmlns:a16="http://schemas.microsoft.com/office/drawing/2014/main" id="{29664060-790C-43D8-B696-33C745933402}"/>
            </a:ext>
          </a:extLst>
        </cdr:cNvPr>
        <cdr:cNvSpPr txBox="1"/>
      </cdr:nvSpPr>
      <cdr:spPr>
        <a:xfrm xmlns:a="http://schemas.openxmlformats.org/drawingml/2006/main">
          <a:off x="1478898" y="235016"/>
          <a:ext cx="540668" cy="209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HelveticaNeueLT Std" panose="020B0604020202020204" pitchFamily="34" charset="0"/>
              <a:sym typeface="Wingdings" panose="05000000000000000000" pitchFamily="2" charset="2"/>
            </a:rPr>
            <a:t></a:t>
          </a:r>
          <a:r>
            <a:rPr lang="en-US" sz="800" baseline="0">
              <a:latin typeface="HelveticaNeueLT Std" panose="020B0604020202020204" pitchFamily="34" charset="0"/>
              <a:sym typeface="Wingdings" panose="05000000000000000000" pitchFamily="2" charset="2"/>
            </a:rPr>
            <a:t> </a:t>
          </a:r>
          <a:r>
            <a:rPr lang="en-US" sz="800">
              <a:latin typeface="HelveticaNeueLT Std" panose="020B0604020202020204" pitchFamily="34" charset="0"/>
            </a:rPr>
            <a:t>RHS</a:t>
          </a:r>
        </a:p>
      </cdr:txBody>
    </cdr:sp>
  </cdr:relSizeAnchor>
  <cdr:relSizeAnchor xmlns:cdr="http://schemas.openxmlformats.org/drawingml/2006/chartDrawing">
    <cdr:from>
      <cdr:x>0.22525</cdr:x>
      <cdr:y>0.05667</cdr:y>
    </cdr:from>
    <cdr:to>
      <cdr:x>0.33462</cdr:x>
      <cdr:y>0.10875</cdr:y>
    </cdr:to>
    <cdr:sp macro="" textlink="">
      <cdr:nvSpPr>
        <cdr:cNvPr id="6" name="TextBox 1">
          <a:extLst xmlns:a="http://schemas.openxmlformats.org/drawingml/2006/main">
            <a:ext uri="{FF2B5EF4-FFF2-40B4-BE49-F238E27FC236}">
              <a16:creationId xmlns:a16="http://schemas.microsoft.com/office/drawing/2014/main" id="{DD568774-06A3-48F7-9B0D-AD1F796296FE}"/>
            </a:ext>
          </a:extLst>
        </cdr:cNvPr>
        <cdr:cNvSpPr txBox="1"/>
      </cdr:nvSpPr>
      <cdr:spPr>
        <a:xfrm xmlns:a="http://schemas.openxmlformats.org/drawingml/2006/main">
          <a:off x="1113518" y="228311"/>
          <a:ext cx="540667" cy="2098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sym typeface="Wingdings" panose="05000000000000000000" pitchFamily="2" charset="2"/>
            </a:rPr>
            <a:t>LHS </a:t>
          </a:r>
          <a:endParaRPr lang="en-US" sz="800">
            <a:latin typeface="HelveticaNeueLT Std" panose="020B0604020202020204" pitchFamily="34" charset="0"/>
          </a:endParaRPr>
        </a:p>
      </cdr:txBody>
    </cdr:sp>
  </cdr:relSizeAnchor>
</c:userShapes>
</file>

<file path=xl/drawings/drawing32.xml><?xml version="1.0" encoding="utf-8"?>
<xdr:wsDr xmlns:xdr="http://schemas.openxmlformats.org/drawingml/2006/spreadsheetDrawing" xmlns:a="http://schemas.openxmlformats.org/drawingml/2006/main">
  <xdr:twoCellAnchor>
    <xdr:from>
      <xdr:col>3</xdr:col>
      <xdr:colOff>485775</xdr:colOff>
      <xdr:row>1</xdr:row>
      <xdr:rowOff>0</xdr:rowOff>
    </xdr:from>
    <xdr:to>
      <xdr:col>9</xdr:col>
      <xdr:colOff>180975</xdr:colOff>
      <xdr:row>4</xdr:row>
      <xdr:rowOff>161925</xdr:rowOff>
    </xdr:to>
    <xdr:sp macro="" textlink="">
      <xdr:nvSpPr>
        <xdr:cNvPr id="2" name="TextBox 1">
          <a:extLst>
            <a:ext uri="{FF2B5EF4-FFF2-40B4-BE49-F238E27FC236}">
              <a16:creationId xmlns:a16="http://schemas.microsoft.com/office/drawing/2014/main" id="{D20988ED-772B-4240-95CC-3F6E59C7FC95}"/>
            </a:ext>
          </a:extLst>
        </xdr:cNvPr>
        <xdr:cNvSpPr txBox="1"/>
      </xdr:nvSpPr>
      <xdr:spPr>
        <a:xfrm>
          <a:off x="2314575" y="190500"/>
          <a:ext cx="3352800"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1.15. Emerging Market and Middle-Income Economies: Sovereign 10-Year US Dollar Bond Yields, 2018–19 </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900" b="0" i="1">
            <a:solidFill>
              <a:srgbClr val="C4122F"/>
            </a:solidFill>
            <a:latin typeface="HelveticaNeueLT Std" panose="020B0604020202020204" pitchFamily="34" charset="0"/>
            <a:cs typeface="Arial" panose="020B0604020202020204" pitchFamily="34" charset="0"/>
          </a:endParaRPr>
        </a:p>
      </xdr:txBody>
    </xdr:sp>
    <xdr:clientData/>
  </xdr:twoCellAnchor>
  <xdr:twoCellAnchor>
    <xdr:from>
      <xdr:col>3</xdr:col>
      <xdr:colOff>523875</xdr:colOff>
      <xdr:row>22</xdr:row>
      <xdr:rowOff>38099</xdr:rowOff>
    </xdr:from>
    <xdr:to>
      <xdr:col>9</xdr:col>
      <xdr:colOff>257175</xdr:colOff>
      <xdr:row>24</xdr:row>
      <xdr:rowOff>104775</xdr:rowOff>
    </xdr:to>
    <xdr:sp macro="" textlink="">
      <xdr:nvSpPr>
        <xdr:cNvPr id="3" name="TextBox 4">
          <a:extLst>
            <a:ext uri="{FF2B5EF4-FFF2-40B4-BE49-F238E27FC236}">
              <a16:creationId xmlns:a16="http://schemas.microsoft.com/office/drawing/2014/main" id="{DE2AAD59-1B3E-4EC8-9B36-3E1C2DAE91F4}"/>
            </a:ext>
          </a:extLst>
        </xdr:cNvPr>
        <xdr:cNvSpPr txBox="1"/>
      </xdr:nvSpPr>
      <xdr:spPr>
        <a:xfrm>
          <a:off x="2352675" y="4229099"/>
          <a:ext cx="3390900" cy="44767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indent="0">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Source: Bloomberg</a:t>
          </a:r>
          <a:r>
            <a:rPr lang="en-US" sz="800" baseline="0">
              <a:effectLst/>
              <a:latin typeface="HelveticaNeueLT Std Cn" panose="020B0506030502030204"/>
              <a:ea typeface="PMingLiU" panose="02020500000000000000" pitchFamily="18" charset="-120"/>
              <a:cs typeface="Helvetica" panose="020B0604020202020204" pitchFamily="34" charset="0"/>
            </a:rPr>
            <a:t> Finance L.P.</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algn="l"/>
          <a:r>
            <a:rPr lang="en-US" sz="800" b="0" i="0" u="none" strike="noStrike" baseline="0">
              <a:latin typeface="HelveticaNeueLTCom-Cn"/>
            </a:rPr>
            <a:t>Note: AEs = advanced economies; EMMIEs = emerging market and</a:t>
          </a:r>
        </a:p>
        <a:p>
          <a:pPr algn="l"/>
          <a:r>
            <a:rPr lang="en-US" sz="800" b="0" i="0" u="none" strike="noStrike" baseline="0">
              <a:latin typeface="HelveticaNeueLTCom-Cn"/>
            </a:rPr>
            <a:t>middle-income economies; G20 = Group of Twenty.</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3</xdr:col>
      <xdr:colOff>266700</xdr:colOff>
      <xdr:row>7</xdr:row>
      <xdr:rowOff>76200</xdr:rowOff>
    </xdr:from>
    <xdr:to>
      <xdr:col>9</xdr:col>
      <xdr:colOff>266700</xdr:colOff>
      <xdr:row>21</xdr:row>
      <xdr:rowOff>152400</xdr:rowOff>
    </xdr:to>
    <xdr:graphicFrame macro="">
      <xdr:nvGraphicFramePr>
        <xdr:cNvPr id="4" name="Chart 3">
          <a:extLst>
            <a:ext uri="{FF2B5EF4-FFF2-40B4-BE49-F238E27FC236}">
              <a16:creationId xmlns:a16="http://schemas.microsoft.com/office/drawing/2014/main" id="{A05E2053-E2DD-4617-BB3A-98421A3AA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4</xdr:row>
      <xdr:rowOff>142876</xdr:rowOff>
    </xdr:from>
    <xdr:to>
      <xdr:col>9</xdr:col>
      <xdr:colOff>238125</xdr:colOff>
      <xdr:row>7</xdr:row>
      <xdr:rowOff>95250</xdr:rowOff>
    </xdr:to>
    <xdr:sp macro="" textlink="">
      <xdr:nvSpPr>
        <xdr:cNvPr id="5" name="TextBox 4">
          <a:extLst>
            <a:ext uri="{FF2B5EF4-FFF2-40B4-BE49-F238E27FC236}">
              <a16:creationId xmlns:a16="http://schemas.microsoft.com/office/drawing/2014/main" id="{3C9CBEFE-536C-4B40-9058-950CD37DEA67}"/>
            </a:ext>
          </a:extLst>
        </xdr:cNvPr>
        <xdr:cNvSpPr txBox="1"/>
      </xdr:nvSpPr>
      <xdr:spPr>
        <a:xfrm>
          <a:off x="2314575" y="904876"/>
          <a:ext cx="3409950"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Tighter financial conditions in 2018 led to an increase in bond yields in large emerging markets.</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400050</xdr:colOff>
      <xdr:row>7</xdr:row>
      <xdr:rowOff>76200</xdr:rowOff>
    </xdr:from>
    <xdr:to>
      <xdr:col>8</xdr:col>
      <xdr:colOff>200025</xdr:colOff>
      <xdr:row>27</xdr:row>
      <xdr:rowOff>19050</xdr:rowOff>
    </xdr:to>
    <xdr:graphicFrame macro="">
      <xdr:nvGraphicFramePr>
        <xdr:cNvPr id="2" name="Chart 1">
          <a:extLst>
            <a:ext uri="{FF2B5EF4-FFF2-40B4-BE49-F238E27FC236}">
              <a16:creationId xmlns:a16="http://schemas.microsoft.com/office/drawing/2014/main" id="{71FCC916-9629-4AD3-A8C8-CF94B0675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504825</xdr:colOff>
      <xdr:row>1</xdr:row>
      <xdr:rowOff>1</xdr:rowOff>
    </xdr:from>
    <xdr:to>
      <xdr:col>7</xdr:col>
      <xdr:colOff>485775</xdr:colOff>
      <xdr:row>5</xdr:row>
      <xdr:rowOff>114301</xdr:rowOff>
    </xdr:to>
    <xdr:sp macro="" textlink="">
      <xdr:nvSpPr>
        <xdr:cNvPr id="3" name="TextBox 2">
          <a:extLst>
            <a:ext uri="{FF2B5EF4-FFF2-40B4-BE49-F238E27FC236}">
              <a16:creationId xmlns:a16="http://schemas.microsoft.com/office/drawing/2014/main" id="{568FCAFB-76C5-44D1-87B0-2937F9B5056F}"/>
            </a:ext>
          </a:extLst>
        </xdr:cNvPr>
        <xdr:cNvSpPr txBox="1"/>
      </xdr:nvSpPr>
      <xdr:spPr>
        <a:xfrm>
          <a:off x="1114425" y="161926"/>
          <a:ext cx="363855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1.16. Emerging Market and Middle-Income Economies: Sovereign Spreads over 10-Year US Treasury Bond Yields, 2018–19 </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(I</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ndex=100 for 1/1/2018</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150" b="0" i="1">
            <a:solidFill>
              <a:srgbClr val="C4122F"/>
            </a:solidFill>
            <a:latin typeface="Arial" panose="020B0604020202020204" pitchFamily="34" charset="0"/>
            <a:cs typeface="Arial" panose="020B0604020202020204" pitchFamily="34" charset="0"/>
          </a:endParaRPr>
        </a:p>
      </xdr:txBody>
    </xdr:sp>
    <xdr:clientData/>
  </xdr:twoCellAnchor>
  <xdr:twoCellAnchor>
    <xdr:from>
      <xdr:col>1</xdr:col>
      <xdr:colOff>571500</xdr:colOff>
      <xdr:row>27</xdr:row>
      <xdr:rowOff>142875</xdr:rowOff>
    </xdr:from>
    <xdr:to>
      <xdr:col>10</xdr:col>
      <xdr:colOff>64362</xdr:colOff>
      <xdr:row>30</xdr:row>
      <xdr:rowOff>158202</xdr:rowOff>
    </xdr:to>
    <xdr:sp macro="" textlink="">
      <xdr:nvSpPr>
        <xdr:cNvPr id="4" name="TextBox 4">
          <a:extLst>
            <a:ext uri="{FF2B5EF4-FFF2-40B4-BE49-F238E27FC236}">
              <a16:creationId xmlns:a16="http://schemas.microsoft.com/office/drawing/2014/main" id="{410822A7-BD4A-4C06-9D28-CFB6A7CFB064}"/>
            </a:ext>
          </a:extLst>
        </xdr:cNvPr>
        <xdr:cNvSpPr txBox="1"/>
      </xdr:nvSpPr>
      <xdr:spPr>
        <a:xfrm>
          <a:off x="1181100" y="5172075"/>
          <a:ext cx="4979262" cy="58682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marL="0" marR="0" indent="0">
            <a:lnSpc>
              <a:spcPct val="110000"/>
            </a:lnSpc>
            <a:spcBef>
              <a:spcPts val="0"/>
            </a:spcBef>
            <a:spcAft>
              <a:spcPts val="0"/>
            </a:spcAft>
          </a:pPr>
          <a:r>
            <a:rPr lang="en-US" sz="800">
              <a:effectLst/>
              <a:latin typeface="HelveticaNeueLT Std Cn" panose="020B0506030502030204"/>
              <a:ea typeface="Calibri" panose="020F0502020204030204" pitchFamily="34" charset="0"/>
              <a:cs typeface="Helvetica" panose="020B0604020202020204" pitchFamily="34" charset="0"/>
            </a:rPr>
            <a:t>Source: Bloomberg Finance</a:t>
          </a:r>
          <a:r>
            <a:rPr lang="en-US" sz="800" baseline="0">
              <a:effectLst/>
              <a:latin typeface="HelveticaNeueLT Std Cn" panose="020B0506030502030204"/>
              <a:ea typeface="Calibri" panose="020F0502020204030204" pitchFamily="34" charset="0"/>
              <a:cs typeface="Helvetica" panose="020B0604020202020204" pitchFamily="34" charset="0"/>
            </a:rPr>
            <a:t> L.P.</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algn="l"/>
          <a:r>
            <a:rPr lang="en-US" sz="800" b="0" i="0" u="none" strike="noStrike" baseline="0">
              <a:latin typeface="HelveticaNeueLTCom-Cn"/>
            </a:rPr>
            <a:t>Note: bps = basis points; EM = emerging market. Data labels in the figure</a:t>
          </a:r>
        </a:p>
        <a:p>
          <a:pPr algn="l"/>
          <a:r>
            <a:rPr lang="en-US" sz="800" b="0" i="0" u="none" strike="noStrike" baseline="0">
              <a:latin typeface="HelveticaNeueLTCom-Cn"/>
            </a:rPr>
            <a:t>use International Organization for Standardization (ISO) country codes.</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800" baseline="30000">
              <a:effectLst/>
              <a:latin typeface="HelveticaNeueLT Std Cn" panose="020B0506030502030204"/>
              <a:ea typeface="Calibri" panose="020F0502020204030204" pitchFamily="34" charset="0"/>
              <a:cs typeface="Helvetica" panose="020B0604020202020204" pitchFamily="34" charset="0"/>
            </a:rPr>
            <a:t>1</a:t>
          </a:r>
          <a:r>
            <a:rPr lang="en-US" sz="800">
              <a:effectLst/>
              <a:latin typeface="HelveticaNeueLT Std Cn" panose="020B0506030502030204"/>
              <a:ea typeface="Calibri" panose="020F0502020204030204" pitchFamily="34" charset="0"/>
              <a:cs typeface="Helvetica" panose="020B0604020202020204" pitchFamily="34" charset="0"/>
            </a:rPr>
            <a:t> Actual sovereign spreads as of Mar</a:t>
          </a:r>
          <a:r>
            <a:rPr lang="en-US" sz="800" baseline="0">
              <a:effectLst/>
              <a:latin typeface="HelveticaNeueLT Std Cn" panose="020B0506030502030204"/>
              <a:ea typeface="Calibri" panose="020F0502020204030204" pitchFamily="34" charset="0"/>
              <a:cs typeface="Helvetica" panose="020B0604020202020204" pitchFamily="34" charset="0"/>
            </a:rPr>
            <a:t> 29</a:t>
          </a:r>
          <a:r>
            <a:rPr lang="en-US" sz="800">
              <a:effectLst/>
              <a:latin typeface="HelveticaNeueLT Std Cn" panose="020B0506030502030204"/>
              <a:ea typeface="Calibri" panose="020F0502020204030204" pitchFamily="34" charset="0"/>
              <a:cs typeface="Helvetica" panose="020B0604020202020204" pitchFamily="34" charset="0"/>
            </a:rPr>
            <a:t>, 2019.</a:t>
          </a:r>
          <a:endParaRPr lang="en-US" sz="800" baseline="0">
            <a:solidFill>
              <a:schemeClr val="tx1"/>
            </a:solidFill>
            <a:latin typeface="HelveticaNeueLT Std" panose="020B0604020202020204" pitchFamily="34" charset="0"/>
          </a:endParaRPr>
        </a:p>
      </xdr:txBody>
    </xdr:sp>
    <xdr:clientData/>
  </xdr:twoCellAnchor>
  <xdr:twoCellAnchor>
    <xdr:from>
      <xdr:col>1</xdr:col>
      <xdr:colOff>495300</xdr:colOff>
      <xdr:row>5</xdr:row>
      <xdr:rowOff>47624</xdr:rowOff>
    </xdr:from>
    <xdr:to>
      <xdr:col>7</xdr:col>
      <xdr:colOff>342900</xdr:colOff>
      <xdr:row>7</xdr:row>
      <xdr:rowOff>152399</xdr:rowOff>
    </xdr:to>
    <xdr:sp macro="" textlink="">
      <xdr:nvSpPr>
        <xdr:cNvPr id="5" name="TextBox 4">
          <a:extLst>
            <a:ext uri="{FF2B5EF4-FFF2-40B4-BE49-F238E27FC236}">
              <a16:creationId xmlns:a16="http://schemas.microsoft.com/office/drawing/2014/main" id="{38F63779-4E5C-41AF-B9B6-E4FC43D46849}"/>
            </a:ext>
          </a:extLst>
        </xdr:cNvPr>
        <xdr:cNvSpPr txBox="1"/>
      </xdr:nvSpPr>
      <xdr:spPr>
        <a:xfrm>
          <a:off x="1104900" y="857249"/>
          <a:ext cx="35052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Calibri" panose="020F0502020204030204" pitchFamily="34" charset="0"/>
              <a:cs typeface="Arial" panose="020B0604020202020204" pitchFamily="34" charset="0"/>
            </a:rPr>
            <a:t>Spreads have widened in many emerging markets over the past year.</a:t>
          </a:r>
          <a:endParaRPr lang="en-US" sz="1150" b="0" i="1">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4.xml><?xml version="1.0" encoding="utf-8"?>
<c:userShapes xmlns:c="http://schemas.openxmlformats.org/drawingml/2006/chart">
  <cdr:relSizeAnchor xmlns:cdr="http://schemas.openxmlformats.org/drawingml/2006/chartDrawing">
    <cdr:from>
      <cdr:x>0.00207</cdr:x>
      <cdr:y>0.19622</cdr:y>
    </cdr:from>
    <cdr:to>
      <cdr:x>0.20124</cdr:x>
      <cdr:y>0.42317</cdr:y>
    </cdr:to>
    <cdr:sp macro="" textlink="">
      <cdr:nvSpPr>
        <cdr:cNvPr id="4" name="TextBox 3">
          <a:extLst xmlns:a="http://schemas.openxmlformats.org/drawingml/2006/main">
            <a:ext uri="{FF2B5EF4-FFF2-40B4-BE49-F238E27FC236}">
              <a16:creationId xmlns:a16="http://schemas.microsoft.com/office/drawing/2014/main" id="{0A51F472-C65D-4B47-A52E-B6B8A0724B4B}"/>
            </a:ext>
          </a:extLst>
        </cdr:cNvPr>
        <cdr:cNvSpPr txBox="1"/>
      </cdr:nvSpPr>
      <cdr:spPr>
        <a:xfrm xmlns:a="http://schemas.openxmlformats.org/drawingml/2006/main">
          <a:off x="9524" y="7905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0.86417</cdr:x>
      <cdr:y>0.03593</cdr:y>
    </cdr:from>
    <cdr:to>
      <cdr:x>1</cdr:x>
      <cdr:y>0.85893</cdr:y>
    </cdr:to>
    <cdr:grpSp>
      <cdr:nvGrpSpPr>
        <cdr:cNvPr id="10" name="Group 9">
          <a:extLst xmlns:a="http://schemas.openxmlformats.org/drawingml/2006/main">
            <a:ext uri="{FF2B5EF4-FFF2-40B4-BE49-F238E27FC236}">
              <a16:creationId xmlns:a16="http://schemas.microsoft.com/office/drawing/2014/main" id="{CD566C6C-06EF-4699-9837-F617F4FEC284}"/>
            </a:ext>
          </a:extLst>
        </cdr:cNvPr>
        <cdr:cNvGrpSpPr/>
      </cdr:nvGrpSpPr>
      <cdr:grpSpPr>
        <a:xfrm xmlns:a="http://schemas.openxmlformats.org/drawingml/2006/main">
          <a:off x="3514731" y="134840"/>
          <a:ext cx="552444" cy="3088595"/>
          <a:chOff x="3967441" y="170802"/>
          <a:chExt cx="623611" cy="3315921"/>
        </a:xfrm>
      </cdr:grpSpPr>
      <cdr:sp macro="" textlink="">
        <cdr:nvSpPr>
          <cdr:cNvPr id="2" name="TextBox 2">
            <a:extLst xmlns:a="http://schemas.openxmlformats.org/drawingml/2006/main">
              <a:ext uri="{FF2B5EF4-FFF2-40B4-BE49-F238E27FC236}">
                <a16:creationId xmlns:a16="http://schemas.microsoft.com/office/drawing/2014/main" id="{426A20B9-EF8C-491B-8A81-B7D18DACCE0D}"/>
              </a:ext>
            </a:extLst>
          </cdr:cNvPr>
          <cdr:cNvSpPr txBox="1"/>
        </cdr:nvSpPr>
        <cdr:spPr>
          <a:xfrm xmlns:a="http://schemas.openxmlformats.org/drawingml/2006/main">
            <a:off x="3978198" y="2835023"/>
            <a:ext cx="612854" cy="35232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1">
                <a:solidFill>
                  <a:srgbClr val="002060"/>
                </a:solidFill>
                <a:latin typeface="HelveticaNeueLT Std Cn" panose="020B0506030502030204" pitchFamily="34" charset="0"/>
              </a:rPr>
              <a:t>MEX 207</a:t>
            </a:r>
          </a:p>
        </cdr:txBody>
      </cdr:sp>
      <cdr:sp macro="" textlink="">
        <cdr:nvSpPr>
          <cdr:cNvPr id="3" name="TextBox 2">
            <a:extLst xmlns:a="http://schemas.openxmlformats.org/drawingml/2006/main">
              <a:ext uri="{FF2B5EF4-FFF2-40B4-BE49-F238E27FC236}">
                <a16:creationId xmlns:a16="http://schemas.microsoft.com/office/drawing/2014/main" id="{426A20B9-EF8C-491B-8A81-B7D18DACCE0D}"/>
              </a:ext>
            </a:extLst>
          </cdr:cNvPr>
          <cdr:cNvSpPr txBox="1"/>
        </cdr:nvSpPr>
        <cdr:spPr>
          <a:xfrm xmlns:a="http://schemas.openxmlformats.org/drawingml/2006/main">
            <a:off x="3988947" y="2546136"/>
            <a:ext cx="602105" cy="35232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1">
                <a:solidFill>
                  <a:srgbClr val="00B050"/>
                </a:solidFill>
                <a:latin typeface="HelveticaNeueLT Std Cn" panose="020B0506030502030204" pitchFamily="34" charset="0"/>
              </a:rPr>
              <a:t>RUS 220</a:t>
            </a:r>
          </a:p>
        </cdr:txBody>
      </cdr:sp>
      <cdr:sp macro="" textlink="">
        <cdr:nvSpPr>
          <cdr:cNvPr id="5" name="TextBox 2">
            <a:extLst xmlns:a="http://schemas.openxmlformats.org/drawingml/2006/main">
              <a:ext uri="{FF2B5EF4-FFF2-40B4-BE49-F238E27FC236}">
                <a16:creationId xmlns:a16="http://schemas.microsoft.com/office/drawing/2014/main" id="{426A20B9-EF8C-491B-8A81-B7D18DACCE0D}"/>
              </a:ext>
            </a:extLst>
          </cdr:cNvPr>
          <cdr:cNvSpPr txBox="1"/>
        </cdr:nvSpPr>
        <cdr:spPr>
          <a:xfrm xmlns:a="http://schemas.openxmlformats.org/drawingml/2006/main">
            <a:off x="3978195" y="1958438"/>
            <a:ext cx="602105" cy="35232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1">
                <a:solidFill>
                  <a:srgbClr val="FF0000"/>
                </a:solidFill>
                <a:latin typeface="HelveticaNeueLT Std Cn" panose="020B0506030502030204" pitchFamily="34" charset="0"/>
              </a:rPr>
              <a:t>TUR 485</a:t>
            </a:r>
          </a:p>
        </cdr:txBody>
      </cdr:sp>
      <cdr:sp macro="" textlink="">
        <cdr:nvSpPr>
          <cdr:cNvPr id="6" name="TextBox 2">
            <a:extLst xmlns:a="http://schemas.openxmlformats.org/drawingml/2006/main">
              <a:ext uri="{FF2B5EF4-FFF2-40B4-BE49-F238E27FC236}">
                <a16:creationId xmlns:a16="http://schemas.microsoft.com/office/drawing/2014/main" id="{426A20B9-EF8C-491B-8A81-B7D18DACCE0D}"/>
              </a:ext>
            </a:extLst>
          </cdr:cNvPr>
          <cdr:cNvSpPr txBox="1"/>
        </cdr:nvSpPr>
        <cdr:spPr>
          <a:xfrm xmlns:a="http://schemas.openxmlformats.org/drawingml/2006/main">
            <a:off x="3988947" y="900399"/>
            <a:ext cx="602104" cy="3440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1">
                <a:solidFill>
                  <a:srgbClr val="00B0F0"/>
                </a:solidFill>
                <a:latin typeface="HelveticaNeueLT Std Cn" panose="020B0506030502030204" pitchFamily="34" charset="0"/>
              </a:rPr>
              <a:t>ARG 773</a:t>
            </a:r>
          </a:p>
          <a:p xmlns:a="http://schemas.openxmlformats.org/drawingml/2006/main">
            <a:endParaRPr lang="en-US" sz="1100" b="1">
              <a:solidFill>
                <a:schemeClr val="accent5"/>
              </a:solidFill>
            </a:endParaRPr>
          </a:p>
        </cdr:txBody>
      </cdr:sp>
      <cdr:sp macro="" textlink="">
        <cdr:nvSpPr>
          <cdr:cNvPr id="7" name="TextBox 2">
            <a:extLst xmlns:a="http://schemas.openxmlformats.org/drawingml/2006/main">
              <a:ext uri="{FF2B5EF4-FFF2-40B4-BE49-F238E27FC236}">
                <a16:creationId xmlns:a16="http://schemas.microsoft.com/office/drawing/2014/main" id="{76D4DFE1-1246-47E9-8F2B-1E7F299D68B0}"/>
              </a:ext>
            </a:extLst>
          </cdr:cNvPr>
          <cdr:cNvSpPr txBox="1"/>
        </cdr:nvSpPr>
        <cdr:spPr>
          <a:xfrm xmlns:a="http://schemas.openxmlformats.org/drawingml/2006/main">
            <a:off x="3967441" y="3134403"/>
            <a:ext cx="612856" cy="35232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1">
                <a:solidFill>
                  <a:srgbClr val="FFC000"/>
                </a:solidFill>
                <a:latin typeface="HelveticaNeueLT Std Cn" panose="020B0506030502030204" pitchFamily="34" charset="0"/>
                <a:cs typeface="Nirmala UI" panose="020B0502040204020203" pitchFamily="34" charset="0"/>
              </a:rPr>
              <a:t>BRA 253</a:t>
            </a:r>
          </a:p>
        </cdr:txBody>
      </cdr:sp>
      <cdr:sp macro="" textlink="">
        <cdr:nvSpPr>
          <cdr:cNvPr id="9" name="TextBox 2">
            <a:extLst xmlns:a="http://schemas.openxmlformats.org/drawingml/2006/main">
              <a:ext uri="{FF2B5EF4-FFF2-40B4-BE49-F238E27FC236}">
                <a16:creationId xmlns:a16="http://schemas.microsoft.com/office/drawing/2014/main" id="{392B31DE-ED37-4559-8AAB-999C56322035}"/>
              </a:ext>
            </a:extLst>
          </cdr:cNvPr>
          <cdr:cNvSpPr txBox="1"/>
        </cdr:nvSpPr>
        <cdr:spPr>
          <a:xfrm xmlns:a="http://schemas.openxmlformats.org/drawingml/2006/main">
            <a:off x="3978196" y="2272601"/>
            <a:ext cx="612856" cy="35232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1">
                <a:solidFill>
                  <a:srgbClr val="7030A0"/>
                </a:solidFill>
                <a:latin typeface="HelveticaNeueLT Std Cn" panose="020B0506030502030204" pitchFamily="34" charset="0"/>
              </a:rPr>
              <a:t>ZAF 290</a:t>
            </a:r>
          </a:p>
        </cdr:txBody>
      </cdr:sp>
      <cdr:sp macro="" textlink="">
        <cdr:nvSpPr>
          <cdr:cNvPr id="8" name="TextBox 7">
            <a:extLst xmlns:a="http://schemas.openxmlformats.org/drawingml/2006/main">
              <a:ext uri="{FF2B5EF4-FFF2-40B4-BE49-F238E27FC236}">
                <a16:creationId xmlns:a16="http://schemas.microsoft.com/office/drawing/2014/main" id="{637BEF4C-84A4-4B06-8A9B-2640B2636C30}"/>
              </a:ext>
            </a:extLst>
          </cdr:cNvPr>
          <cdr:cNvSpPr txBox="1"/>
        </cdr:nvSpPr>
        <cdr:spPr>
          <a:xfrm xmlns:a="http://schemas.openxmlformats.org/drawingml/2006/main">
            <a:off x="4000502" y="170802"/>
            <a:ext cx="590547" cy="6966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Helvetica" panose="020B0604020202020204" pitchFamily="34" charset="0"/>
                <a:cs typeface="Helvetica" panose="020B0604020202020204" pitchFamily="34" charset="0"/>
              </a:rPr>
              <a:t>EM spread (bps)</a:t>
            </a:r>
            <a:r>
              <a:rPr lang="en-US" sz="1100" baseline="30000">
                <a:effectLst/>
                <a:latin typeface="+mn-lt"/>
                <a:ea typeface="+mn-ea"/>
                <a:cs typeface="+mn-cs"/>
              </a:rPr>
              <a:t>1</a:t>
            </a:r>
            <a:r>
              <a:rPr lang="en-US" sz="1100">
                <a:effectLst/>
                <a:latin typeface="+mn-lt"/>
                <a:ea typeface="+mn-ea"/>
                <a:cs typeface="+mn-cs"/>
              </a:rPr>
              <a:t> </a:t>
            </a:r>
            <a:endParaRPr lang="en-US" sz="800">
              <a:latin typeface="Helvetica" panose="020B0604020202020204" pitchFamily="34" charset="0"/>
              <a:cs typeface="Helvetica" panose="020B0604020202020204" pitchFamily="34" charset="0"/>
            </a:endParaRPr>
          </a:p>
        </cdr:txBody>
      </cdr:sp>
    </cdr:grpSp>
  </cdr:relSizeAnchor>
</c:userShapes>
</file>

<file path=xl/drawings/drawing35.xml><?xml version="1.0" encoding="utf-8"?>
<xdr:wsDr xmlns:xdr="http://schemas.openxmlformats.org/drawingml/2006/spreadsheetDrawing" xmlns:a="http://schemas.openxmlformats.org/drawingml/2006/main">
  <xdr:twoCellAnchor>
    <xdr:from>
      <xdr:col>2</xdr:col>
      <xdr:colOff>247650</xdr:colOff>
      <xdr:row>0</xdr:row>
      <xdr:rowOff>161926</xdr:rowOff>
    </xdr:from>
    <xdr:to>
      <xdr:col>9</xdr:col>
      <xdr:colOff>257175</xdr:colOff>
      <xdr:row>4</xdr:row>
      <xdr:rowOff>9526</xdr:rowOff>
    </xdr:to>
    <xdr:sp macro="" textlink="">
      <xdr:nvSpPr>
        <xdr:cNvPr id="3" name="TextBox 2">
          <a:extLst>
            <a:ext uri="{FF2B5EF4-FFF2-40B4-BE49-F238E27FC236}">
              <a16:creationId xmlns:a16="http://schemas.microsoft.com/office/drawing/2014/main" id="{881A9154-F098-4C4E-8D05-04972C619D83}"/>
            </a:ext>
          </a:extLst>
        </xdr:cNvPr>
        <xdr:cNvSpPr txBox="1"/>
      </xdr:nvSpPr>
      <xdr:spPr>
        <a:xfrm>
          <a:off x="1466850" y="161926"/>
          <a:ext cx="427672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PMingLiU" panose="02020500000000000000" pitchFamily="18" charset="-120"/>
              <a:cs typeface="Arial" panose="020B0604020202020204" pitchFamily="34" charset="0"/>
            </a:rPr>
            <a:t>Figure 1.17. Emerging Market and Middle-Income Economies: General Government Revenues, 1998–2018 </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marL="0" marR="0" indent="0">
            <a:lnSpc>
              <a:spcPct val="110000"/>
            </a:lnSpc>
            <a:spcBef>
              <a:spcPts val="0"/>
            </a:spcBef>
            <a:spcAft>
              <a:spcPts val="0"/>
            </a:spcAft>
          </a:pPr>
          <a:r>
            <a:rPr lang="en-US" sz="1000">
              <a:solidFill>
                <a:srgbClr val="C4122F"/>
              </a:solidFill>
              <a:effectLst/>
              <a:latin typeface="HelveticaNeueLT Std Cn" panose="020B0506030502030204"/>
              <a:ea typeface="PMingLiU" panose="02020500000000000000" pitchFamily="18" charset="-120"/>
              <a:cs typeface="Arial" panose="020B0604020202020204" pitchFamily="34" charset="0"/>
            </a:rPr>
            <a:t>(</a:t>
          </a:r>
          <a:r>
            <a:rPr lang="en-US" sz="1000" i="1">
              <a:solidFill>
                <a:srgbClr val="C4122F"/>
              </a:solidFill>
              <a:effectLst/>
              <a:latin typeface="HelveticaNeueLT Std Cn" panose="020B0506030502030204"/>
              <a:ea typeface="PMingLiU" panose="02020500000000000000" pitchFamily="18" charset="-120"/>
              <a:cs typeface="Arial" panose="020B0604020202020204" pitchFamily="34" charset="0"/>
            </a:rPr>
            <a:t>Percent of GDP</a:t>
          </a:r>
          <a:r>
            <a:rPr lang="en-US" sz="1000">
              <a:solidFill>
                <a:srgbClr val="C4122F"/>
              </a:solidFill>
              <a:effectLst/>
              <a:latin typeface="HelveticaNeueLT Std Cn" panose="020B0506030502030204"/>
              <a:ea typeface="PMingLiU" panose="02020500000000000000" pitchFamily="18" charset="-120"/>
              <a:cs typeface="Arial" panose="020B0604020202020204" pitchFamily="34" charset="0"/>
            </a:rPr>
            <a:t>)</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2</xdr:col>
      <xdr:colOff>561975</xdr:colOff>
      <xdr:row>23</xdr:row>
      <xdr:rowOff>47625</xdr:rowOff>
    </xdr:from>
    <xdr:to>
      <xdr:col>9</xdr:col>
      <xdr:colOff>228600</xdr:colOff>
      <xdr:row>25</xdr:row>
      <xdr:rowOff>57150</xdr:rowOff>
    </xdr:to>
    <xdr:sp macro="" textlink="">
      <xdr:nvSpPr>
        <xdr:cNvPr id="4" name="TextBox 3">
          <a:extLst>
            <a:ext uri="{FF2B5EF4-FFF2-40B4-BE49-F238E27FC236}">
              <a16:creationId xmlns:a16="http://schemas.microsoft.com/office/drawing/2014/main" id="{2BC87488-F9C0-43D1-8833-537A3C21ABCC}"/>
            </a:ext>
          </a:extLst>
        </xdr:cNvPr>
        <xdr:cNvSpPr txBox="1"/>
      </xdr:nvSpPr>
      <xdr:spPr>
        <a:xfrm>
          <a:off x="1781175" y="4429125"/>
          <a:ext cx="39338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800">
              <a:effectLst/>
              <a:latin typeface="HelveticaNeueLT Std Cn" panose="020B0506030502030204"/>
              <a:ea typeface="Calibri" panose="020F0502020204030204" pitchFamily="34" charset="0"/>
              <a:cs typeface="Helvetica" panose="020B0604020202020204" pitchFamily="34" charset="0"/>
            </a:rPr>
            <a:t>Source: IMF, World Economic Outlook Database.</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800">
              <a:effectLst/>
              <a:latin typeface="HelveticaNeueLT Std Cn" panose="020B0506030502030204"/>
              <a:ea typeface="Calibri" panose="020F0502020204030204" pitchFamily="34" charset="0"/>
              <a:cs typeface="Helvetica" panose="020B0604020202020204" pitchFamily="34" charset="0"/>
            </a:rPr>
            <a:t>Note: EMMIEs: emerging market and middle-income economies.</a:t>
          </a:r>
          <a:endParaRPr lang="en-US" sz="800" b="0">
            <a:latin typeface="Arial" panose="020B0604020202020204" pitchFamily="34" charset="0"/>
            <a:cs typeface="Arial" panose="020B0604020202020204" pitchFamily="34" charset="0"/>
          </a:endParaRPr>
        </a:p>
      </xdr:txBody>
    </xdr:sp>
    <xdr:clientData/>
  </xdr:twoCellAnchor>
  <xdr:twoCellAnchor>
    <xdr:from>
      <xdr:col>2</xdr:col>
      <xdr:colOff>247650</xdr:colOff>
      <xdr:row>4</xdr:row>
      <xdr:rowOff>66675</xdr:rowOff>
    </xdr:from>
    <xdr:to>
      <xdr:col>8</xdr:col>
      <xdr:colOff>523875</xdr:colOff>
      <xdr:row>6</xdr:row>
      <xdr:rowOff>161925</xdr:rowOff>
    </xdr:to>
    <xdr:sp macro="" textlink="">
      <xdr:nvSpPr>
        <xdr:cNvPr id="8" name="TextBox 7">
          <a:extLst>
            <a:ext uri="{FF2B5EF4-FFF2-40B4-BE49-F238E27FC236}">
              <a16:creationId xmlns:a16="http://schemas.microsoft.com/office/drawing/2014/main" id="{3FAC88A0-B645-4396-896F-FD4C6D30B7F7}"/>
            </a:ext>
          </a:extLst>
        </xdr:cNvPr>
        <xdr:cNvSpPr txBox="1"/>
      </xdr:nvSpPr>
      <xdr:spPr>
        <a:xfrm>
          <a:off x="1466850" y="828675"/>
          <a:ext cx="39338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Revenue has remained broadly flat since 2010, despite a drop in non-tax revenue of oil exporters.</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2</xdr:col>
      <xdr:colOff>314325</xdr:colOff>
      <xdr:row>7</xdr:row>
      <xdr:rowOff>19050</xdr:rowOff>
    </xdr:from>
    <xdr:to>
      <xdr:col>8</xdr:col>
      <xdr:colOff>314325</xdr:colOff>
      <xdr:row>21</xdr:row>
      <xdr:rowOff>182881</xdr:rowOff>
    </xdr:to>
    <xdr:graphicFrame macro="">
      <xdr:nvGraphicFramePr>
        <xdr:cNvPr id="10" name="Chart 9">
          <a:extLst>
            <a:ext uri="{FF2B5EF4-FFF2-40B4-BE49-F238E27FC236}">
              <a16:creationId xmlns:a16="http://schemas.microsoft.com/office/drawing/2014/main" id="{65E5AB13-4539-4267-B549-241170B35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2</xdr:col>
      <xdr:colOff>76201</xdr:colOff>
      <xdr:row>7</xdr:row>
      <xdr:rowOff>114299</xdr:rowOff>
    </xdr:from>
    <xdr:to>
      <xdr:col>8</xdr:col>
      <xdr:colOff>76201</xdr:colOff>
      <xdr:row>21</xdr:row>
      <xdr:rowOff>190499</xdr:rowOff>
    </xdr:to>
    <xdr:graphicFrame macro="">
      <xdr:nvGraphicFramePr>
        <xdr:cNvPr id="5" name="Chart 4">
          <a:extLst>
            <a:ext uri="{FF2B5EF4-FFF2-40B4-BE49-F238E27FC236}">
              <a16:creationId xmlns:a16="http://schemas.microsoft.com/office/drawing/2014/main" id="{61C72503-4DC1-4357-984E-EEB62EAD2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28575</xdr:rowOff>
    </xdr:from>
    <xdr:to>
      <xdr:col>9</xdr:col>
      <xdr:colOff>95250</xdr:colOff>
      <xdr:row>4</xdr:row>
      <xdr:rowOff>28575</xdr:rowOff>
    </xdr:to>
    <xdr:sp macro="" textlink="">
      <xdr:nvSpPr>
        <xdr:cNvPr id="6" name="TextBox 5">
          <a:extLst>
            <a:ext uri="{FF2B5EF4-FFF2-40B4-BE49-F238E27FC236}">
              <a16:creationId xmlns:a16="http://schemas.microsoft.com/office/drawing/2014/main" id="{28554468-E503-433D-BFA1-50A319AB3FB7}"/>
            </a:ext>
          </a:extLst>
        </xdr:cNvPr>
        <xdr:cNvSpPr txBox="1"/>
      </xdr:nvSpPr>
      <xdr:spPr>
        <a:xfrm>
          <a:off x="1219200" y="219075"/>
          <a:ext cx="43624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1.18. Emerging Market and Middle-Income Economies: General Government Expenditures, 1998–2018 </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GDP</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2</xdr:col>
      <xdr:colOff>200025</xdr:colOff>
      <xdr:row>23</xdr:row>
      <xdr:rowOff>57150</xdr:rowOff>
    </xdr:from>
    <xdr:to>
      <xdr:col>8</xdr:col>
      <xdr:colOff>476250</xdr:colOff>
      <xdr:row>25</xdr:row>
      <xdr:rowOff>66675</xdr:rowOff>
    </xdr:to>
    <xdr:sp macro="" textlink="">
      <xdr:nvSpPr>
        <xdr:cNvPr id="7" name="TextBox 6">
          <a:extLst>
            <a:ext uri="{FF2B5EF4-FFF2-40B4-BE49-F238E27FC236}">
              <a16:creationId xmlns:a16="http://schemas.microsoft.com/office/drawing/2014/main" id="{63C28040-9CB8-4AF8-B67C-7B3D310DA7EA}"/>
            </a:ext>
          </a:extLst>
        </xdr:cNvPr>
        <xdr:cNvSpPr txBox="1"/>
      </xdr:nvSpPr>
      <xdr:spPr>
        <a:xfrm>
          <a:off x="1419225" y="4438650"/>
          <a:ext cx="39338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Source: IMF, World Economic Outlook Database.</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2</xdr:col>
      <xdr:colOff>66675</xdr:colOff>
      <xdr:row>4</xdr:row>
      <xdr:rowOff>114300</xdr:rowOff>
    </xdr:from>
    <xdr:to>
      <xdr:col>8</xdr:col>
      <xdr:colOff>342900</xdr:colOff>
      <xdr:row>7</xdr:row>
      <xdr:rowOff>19050</xdr:rowOff>
    </xdr:to>
    <xdr:sp macro="" textlink="">
      <xdr:nvSpPr>
        <xdr:cNvPr id="9" name="TextBox 8">
          <a:extLst>
            <a:ext uri="{FF2B5EF4-FFF2-40B4-BE49-F238E27FC236}">
              <a16:creationId xmlns:a16="http://schemas.microsoft.com/office/drawing/2014/main" id="{35FBB059-5878-4995-AFDC-22000DF932EB}"/>
            </a:ext>
          </a:extLst>
        </xdr:cNvPr>
        <xdr:cNvSpPr txBox="1"/>
      </xdr:nvSpPr>
      <xdr:spPr>
        <a:xfrm>
          <a:off x="1285875" y="876300"/>
          <a:ext cx="39338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Total expenditure has increased following the global financial crisis, but investment continued to fall.</a:t>
          </a:r>
          <a:endParaRPr lang="en-US" sz="12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0.56448</cdr:x>
      <cdr:y>0.03356</cdr:y>
    </cdr:from>
    <cdr:to>
      <cdr:x>0.92952</cdr:x>
      <cdr:y>0.11116</cdr:y>
    </cdr:to>
    <cdr:sp macro="" textlink="">
      <cdr:nvSpPr>
        <cdr:cNvPr id="2" name="TextBox 1">
          <a:extLst xmlns:a="http://schemas.openxmlformats.org/drawingml/2006/main">
            <a:ext uri="{FF2B5EF4-FFF2-40B4-BE49-F238E27FC236}">
              <a16:creationId xmlns:a16="http://schemas.microsoft.com/office/drawing/2014/main" id="{3802C4EA-D489-4E0F-958B-200996B53CF6}"/>
            </a:ext>
          </a:extLst>
        </cdr:cNvPr>
        <cdr:cNvSpPr txBox="1"/>
      </cdr:nvSpPr>
      <cdr:spPr>
        <a:xfrm xmlns:a="http://schemas.openxmlformats.org/drawingml/2006/main">
          <a:off x="2064642" y="88481"/>
          <a:ext cx="1335170" cy="2045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rgbClr val="002060"/>
              </a:solidFill>
              <a:latin typeface="HelveticaNeueLT Std Cn" panose="020B0506030502030204" pitchFamily="34" charset="0"/>
            </a:rPr>
            <a:t>Expenditures (RHS)</a:t>
          </a:r>
        </a:p>
      </cdr:txBody>
    </cdr:sp>
  </cdr:relSizeAnchor>
  <cdr:relSizeAnchor xmlns:cdr="http://schemas.openxmlformats.org/drawingml/2006/chartDrawing">
    <cdr:from>
      <cdr:x>0.65327</cdr:x>
      <cdr:y>0.48378</cdr:y>
    </cdr:from>
    <cdr:to>
      <cdr:x>0.95142</cdr:x>
      <cdr:y>0.56836</cdr:y>
    </cdr:to>
    <cdr:sp macro="" textlink="">
      <cdr:nvSpPr>
        <cdr:cNvPr id="3" name="TextBox 1">
          <a:extLst xmlns:a="http://schemas.openxmlformats.org/drawingml/2006/main">
            <a:ext uri="{FF2B5EF4-FFF2-40B4-BE49-F238E27FC236}">
              <a16:creationId xmlns:a16="http://schemas.microsoft.com/office/drawing/2014/main" id="{01311A52-86F2-4564-A76D-8C43DAAC233D}"/>
            </a:ext>
          </a:extLst>
        </cdr:cNvPr>
        <cdr:cNvSpPr txBox="1"/>
      </cdr:nvSpPr>
      <cdr:spPr>
        <a:xfrm xmlns:a="http://schemas.openxmlformats.org/drawingml/2006/main">
          <a:off x="2389409" y="1327096"/>
          <a:ext cx="1090514" cy="2320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bg1">
                  <a:lumMod val="65000"/>
                </a:schemeClr>
              </a:solidFill>
              <a:latin typeface="HelveticaNeueLT Std Cn" panose="020B0506030502030204" pitchFamily="34" charset="0"/>
            </a:rPr>
            <a:t>Social benefits</a:t>
          </a:r>
        </a:p>
      </cdr:txBody>
    </cdr:sp>
  </cdr:relSizeAnchor>
  <cdr:relSizeAnchor xmlns:cdr="http://schemas.openxmlformats.org/drawingml/2006/chartDrawing">
    <cdr:from>
      <cdr:x>0.51562</cdr:x>
      <cdr:y>0.60741</cdr:y>
    </cdr:from>
    <cdr:to>
      <cdr:x>1</cdr:x>
      <cdr:y>0.69335</cdr:y>
    </cdr:to>
    <cdr:sp macro="" textlink="">
      <cdr:nvSpPr>
        <cdr:cNvPr id="4" name="TextBox 1">
          <a:extLst xmlns:a="http://schemas.openxmlformats.org/drawingml/2006/main">
            <a:ext uri="{FF2B5EF4-FFF2-40B4-BE49-F238E27FC236}">
              <a16:creationId xmlns:a16="http://schemas.microsoft.com/office/drawing/2014/main" id="{60671610-3C9D-4AEF-85AB-6D7E66CE4EDE}"/>
            </a:ext>
          </a:extLst>
        </cdr:cNvPr>
        <cdr:cNvSpPr txBox="1"/>
      </cdr:nvSpPr>
      <cdr:spPr>
        <a:xfrm xmlns:a="http://schemas.openxmlformats.org/drawingml/2006/main">
          <a:off x="1885949" y="1666238"/>
          <a:ext cx="1771651" cy="235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1"/>
              </a:solidFill>
              <a:latin typeface="HelveticaNeueLT Std Cn" panose="020B0506030502030204" pitchFamily="34" charset="0"/>
            </a:rPr>
            <a:t>Employee compensation</a:t>
          </a:r>
        </a:p>
      </cdr:txBody>
    </cdr:sp>
  </cdr:relSizeAnchor>
  <cdr:relSizeAnchor xmlns:cdr="http://schemas.openxmlformats.org/drawingml/2006/chartDrawing">
    <cdr:from>
      <cdr:x>0.63268</cdr:x>
      <cdr:y>0.28814</cdr:y>
    </cdr:from>
    <cdr:to>
      <cdr:x>0.96134</cdr:x>
      <cdr:y>0.349</cdr:y>
    </cdr:to>
    <cdr:sp macro="" textlink="">
      <cdr:nvSpPr>
        <cdr:cNvPr id="5" name="TextBox 1">
          <a:extLst xmlns:a="http://schemas.openxmlformats.org/drawingml/2006/main">
            <a:ext uri="{FF2B5EF4-FFF2-40B4-BE49-F238E27FC236}">
              <a16:creationId xmlns:a16="http://schemas.microsoft.com/office/drawing/2014/main" id="{B1528DCD-F3F6-4E25-B6A5-142C59CEDA16}"/>
            </a:ext>
          </a:extLst>
        </cdr:cNvPr>
        <cdr:cNvSpPr txBox="1"/>
      </cdr:nvSpPr>
      <cdr:spPr>
        <a:xfrm xmlns:a="http://schemas.openxmlformats.org/drawingml/2006/main">
          <a:off x="2314090" y="759685"/>
          <a:ext cx="1202107" cy="1604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5"/>
              </a:solidFill>
              <a:latin typeface="HelveticaNeueLT Std Cn" panose="020B0506030502030204" pitchFamily="34" charset="0"/>
            </a:rPr>
            <a:t>Other expenses</a:t>
          </a:r>
        </a:p>
      </cdr:txBody>
    </cdr:sp>
  </cdr:relSizeAnchor>
  <cdr:relSizeAnchor xmlns:cdr="http://schemas.openxmlformats.org/drawingml/2006/chartDrawing">
    <cdr:from>
      <cdr:x>0.57292</cdr:x>
      <cdr:y>0.65818</cdr:y>
    </cdr:from>
    <cdr:to>
      <cdr:x>1</cdr:x>
      <cdr:y>0.71181</cdr:y>
    </cdr:to>
    <cdr:sp macro="" textlink="">
      <cdr:nvSpPr>
        <cdr:cNvPr id="6" name="TextBox 1">
          <a:extLst xmlns:a="http://schemas.openxmlformats.org/drawingml/2006/main">
            <a:ext uri="{FF2B5EF4-FFF2-40B4-BE49-F238E27FC236}">
              <a16:creationId xmlns:a16="http://schemas.microsoft.com/office/drawing/2014/main" id="{12F23A4D-82C3-4223-8FED-46C3AE6D49A7}"/>
            </a:ext>
          </a:extLst>
        </cdr:cNvPr>
        <cdr:cNvSpPr txBox="1"/>
      </cdr:nvSpPr>
      <cdr:spPr>
        <a:xfrm xmlns:a="http://schemas.openxmlformats.org/drawingml/2006/main">
          <a:off x="2095499" y="1805513"/>
          <a:ext cx="1562101" cy="1471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2"/>
              </a:solidFill>
              <a:latin typeface="HelveticaNeueLT Std Cn" panose="020B0506030502030204" pitchFamily="34" charset="0"/>
            </a:rPr>
            <a:t>Goods</a:t>
          </a:r>
          <a:r>
            <a:rPr lang="en-US" sz="800" b="1" baseline="0">
              <a:solidFill>
                <a:schemeClr val="accent2"/>
              </a:solidFill>
              <a:latin typeface="HelveticaNeueLT Std Cn" panose="020B0506030502030204" pitchFamily="34" charset="0"/>
            </a:rPr>
            <a:t> and services</a:t>
          </a:r>
          <a:endParaRPr lang="en-US" sz="800" b="1">
            <a:solidFill>
              <a:schemeClr val="accent2"/>
            </a:solidFill>
            <a:latin typeface="HelveticaNeueLT Std Cn" panose="020B0506030502030204" pitchFamily="34" charset="0"/>
          </a:endParaRPr>
        </a:p>
      </cdr:txBody>
    </cdr:sp>
  </cdr:relSizeAnchor>
  <cdr:relSizeAnchor xmlns:cdr="http://schemas.openxmlformats.org/drawingml/2006/chartDrawing">
    <cdr:from>
      <cdr:x>0.624</cdr:x>
      <cdr:y>0.74073</cdr:y>
    </cdr:from>
    <cdr:to>
      <cdr:x>0.99479</cdr:x>
      <cdr:y>0.812</cdr:y>
    </cdr:to>
    <cdr:sp macro="" textlink="">
      <cdr:nvSpPr>
        <cdr:cNvPr id="7" name="TextBox 1">
          <a:extLst xmlns:a="http://schemas.openxmlformats.org/drawingml/2006/main">
            <a:ext uri="{FF2B5EF4-FFF2-40B4-BE49-F238E27FC236}">
              <a16:creationId xmlns:a16="http://schemas.microsoft.com/office/drawing/2014/main" id="{D9DBA84C-370B-4D3B-ABE4-AF69CA413655}"/>
            </a:ext>
          </a:extLst>
        </cdr:cNvPr>
        <cdr:cNvSpPr txBox="1"/>
      </cdr:nvSpPr>
      <cdr:spPr>
        <a:xfrm xmlns:a="http://schemas.openxmlformats.org/drawingml/2006/main">
          <a:off x="2282348" y="2031980"/>
          <a:ext cx="1356202" cy="1955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4"/>
              </a:solidFill>
              <a:latin typeface="HelveticaNeueLT Std Cn" panose="020B0506030502030204" pitchFamily="34" charset="0"/>
            </a:rPr>
            <a:t>Interest expense</a:t>
          </a:r>
        </a:p>
      </cdr:txBody>
    </cdr:sp>
  </cdr:relSizeAnchor>
  <cdr:relSizeAnchor xmlns:cdr="http://schemas.openxmlformats.org/drawingml/2006/chartDrawing">
    <cdr:from>
      <cdr:x>0.05382</cdr:x>
      <cdr:y>0.80735</cdr:y>
    </cdr:from>
    <cdr:to>
      <cdr:x>0.41042</cdr:x>
      <cdr:y>0.89184</cdr:y>
    </cdr:to>
    <cdr:sp macro="" textlink="">
      <cdr:nvSpPr>
        <cdr:cNvPr id="8" name="TextBox 1">
          <a:extLst xmlns:a="http://schemas.openxmlformats.org/drawingml/2006/main">
            <a:ext uri="{FF2B5EF4-FFF2-40B4-BE49-F238E27FC236}">
              <a16:creationId xmlns:a16="http://schemas.microsoft.com/office/drawing/2014/main" id="{6458418E-4CEC-4451-9203-48F20E42A40A}"/>
            </a:ext>
          </a:extLst>
        </cdr:cNvPr>
        <cdr:cNvSpPr txBox="1"/>
      </cdr:nvSpPr>
      <cdr:spPr>
        <a:xfrm xmlns:a="http://schemas.openxmlformats.org/drawingml/2006/main">
          <a:off x="196858" y="2214716"/>
          <a:ext cx="1304300" cy="2317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solidFill>
                <a:schemeClr val="accent6"/>
              </a:solidFill>
              <a:latin typeface="HelveticaNeueLT Std Cn" panose="020B0506030502030204" pitchFamily="34" charset="0"/>
            </a:rPr>
            <a:t>Investment</a:t>
          </a:r>
        </a:p>
      </cdr:txBody>
    </cdr:sp>
  </cdr:relSizeAnchor>
</c:userShapes>
</file>

<file path=xl/drawings/drawing38.xml><?xml version="1.0" encoding="utf-8"?>
<xdr:wsDr xmlns:xdr="http://schemas.openxmlformats.org/drawingml/2006/spreadsheetDrawing" xmlns:a="http://schemas.openxmlformats.org/drawingml/2006/main">
  <xdr:twoCellAnchor>
    <xdr:from>
      <xdr:col>1</xdr:col>
      <xdr:colOff>504825</xdr:colOff>
      <xdr:row>8</xdr:row>
      <xdr:rowOff>115419</xdr:rowOff>
    </xdr:from>
    <xdr:to>
      <xdr:col>7</xdr:col>
      <xdr:colOff>346075</xdr:colOff>
      <xdr:row>23</xdr:row>
      <xdr:rowOff>96369</xdr:rowOff>
    </xdr:to>
    <xdr:graphicFrame macro="">
      <xdr:nvGraphicFramePr>
        <xdr:cNvPr id="2" name="Chart 1">
          <a:extLst>
            <a:ext uri="{FF2B5EF4-FFF2-40B4-BE49-F238E27FC236}">
              <a16:creationId xmlns:a16="http://schemas.microsoft.com/office/drawing/2014/main" id="{CD3348AD-BABA-47C5-88AC-FA9AC1A2E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53068</xdr:colOff>
      <xdr:row>2</xdr:row>
      <xdr:rowOff>152399</xdr:rowOff>
    </xdr:from>
    <xdr:to>
      <xdr:col>9</xdr:col>
      <xdr:colOff>104775</xdr:colOff>
      <xdr:row>5</xdr:row>
      <xdr:rowOff>180974</xdr:rowOff>
    </xdr:to>
    <xdr:sp macro="" textlink="">
      <xdr:nvSpPr>
        <xdr:cNvPr id="3" name="TextBox 2">
          <a:extLst>
            <a:ext uri="{FF2B5EF4-FFF2-40B4-BE49-F238E27FC236}">
              <a16:creationId xmlns:a16="http://schemas.microsoft.com/office/drawing/2014/main" id="{B001DBAE-568D-4260-8107-21D0BC7EB2DB}"/>
            </a:ext>
          </a:extLst>
        </xdr:cNvPr>
        <xdr:cNvSpPr txBox="1"/>
      </xdr:nvSpPr>
      <xdr:spPr>
        <a:xfrm>
          <a:off x="1272268" y="533399"/>
          <a:ext cx="4318907"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1.19. Emerging Market and Middle-Income Economies: Change in General Government Expenditures, 2012–18</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GDP</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2</xdr:col>
      <xdr:colOff>47625</xdr:colOff>
      <xdr:row>6</xdr:row>
      <xdr:rowOff>57150</xdr:rowOff>
    </xdr:from>
    <xdr:to>
      <xdr:col>9</xdr:col>
      <xdr:colOff>99332</xdr:colOff>
      <xdr:row>8</xdr:row>
      <xdr:rowOff>152400</xdr:rowOff>
    </xdr:to>
    <xdr:sp macro="" textlink="">
      <xdr:nvSpPr>
        <xdr:cNvPr id="4" name="TextBox 3">
          <a:extLst>
            <a:ext uri="{FF2B5EF4-FFF2-40B4-BE49-F238E27FC236}">
              <a16:creationId xmlns:a16="http://schemas.microsoft.com/office/drawing/2014/main" id="{D4A0A791-20CF-44A2-8E85-EFBF6E00D823}"/>
            </a:ext>
          </a:extLst>
        </xdr:cNvPr>
        <xdr:cNvSpPr txBox="1"/>
      </xdr:nvSpPr>
      <xdr:spPr>
        <a:xfrm>
          <a:off x="1266825" y="1200150"/>
          <a:ext cx="431890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effectLst/>
              <a:latin typeface="HelveticaNeueLT Std Cn" panose="020B0506030502030204"/>
              <a:ea typeface="Calibri" panose="020F0502020204030204" pitchFamily="34" charset="0"/>
              <a:cs typeface="Arial" panose="020B0604020202020204" pitchFamily="34" charset="0"/>
            </a:rPr>
            <a:t>Spending on social benefits and interest increased substantially since 2012.</a:t>
          </a:r>
          <a:r>
            <a:rPr lang="en-US" sz="1200" b="1">
              <a:solidFill>
                <a:srgbClr val="C4122F"/>
              </a:solidFill>
              <a:effectLst/>
              <a:latin typeface="HelveticaNeueLT Std Cn" panose="020B0506030502030204"/>
              <a:ea typeface="Calibri" panose="020F0502020204030204" pitchFamily="34" charset="0"/>
              <a:cs typeface="Arial" panose="020B0604020202020204" pitchFamily="34" charset="0"/>
            </a:rPr>
            <a:t> </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2</xdr:col>
      <xdr:colOff>0</xdr:colOff>
      <xdr:row>25</xdr:row>
      <xdr:rowOff>0</xdr:rowOff>
    </xdr:from>
    <xdr:to>
      <xdr:col>9</xdr:col>
      <xdr:colOff>51707</xdr:colOff>
      <xdr:row>27</xdr:row>
      <xdr:rowOff>95250</xdr:rowOff>
    </xdr:to>
    <xdr:sp macro="" textlink="">
      <xdr:nvSpPr>
        <xdr:cNvPr id="5" name="TextBox 4">
          <a:extLst>
            <a:ext uri="{FF2B5EF4-FFF2-40B4-BE49-F238E27FC236}">
              <a16:creationId xmlns:a16="http://schemas.microsoft.com/office/drawing/2014/main" id="{3D608523-6E8C-4091-AD9E-FC9901E2B491}"/>
            </a:ext>
          </a:extLst>
        </xdr:cNvPr>
        <xdr:cNvSpPr txBox="1"/>
      </xdr:nvSpPr>
      <xdr:spPr>
        <a:xfrm>
          <a:off x="1219200" y="4762500"/>
          <a:ext cx="431890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1000">
              <a:effectLst/>
              <a:latin typeface="HelveticaNeueLT Std Cn" panose="020B0506030502030204"/>
              <a:ea typeface="Calibri" panose="020F0502020204030204" pitchFamily="34" charset="0"/>
              <a:cs typeface="Helvetica" panose="020B0604020202020204" pitchFamily="34" charset="0"/>
            </a:rPr>
            <a:t>Source: IMF, World Economic Outlook Database.</a:t>
          </a:r>
          <a:endParaRPr lang="en-US" sz="1400">
            <a:effectLst/>
            <a:latin typeface="Garamond" panose="02020404030301010803" pitchFamily="18" charset="0"/>
            <a:ea typeface="Calibri" panose="020F0502020204030204" pitchFamily="34" charset="0"/>
            <a:cs typeface="Times New Roman" panose="02020603050405020304" pitchFamily="18" charset="0"/>
          </a:endParaRPr>
        </a:p>
        <a:p>
          <a:r>
            <a:rPr lang="en-US" sz="1000">
              <a:effectLst/>
              <a:latin typeface="HelveticaNeueLT Std Cn" panose="020B0506030502030204"/>
              <a:ea typeface="Calibri" panose="020F0502020204030204" pitchFamily="34" charset="0"/>
              <a:cs typeface="Helvetica" panose="020B0604020202020204" pitchFamily="34" charset="0"/>
            </a:rPr>
            <a:t>Note: EMMIEs: emerging market and middle-income economies.</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xdr:col>
      <xdr:colOff>47625</xdr:colOff>
      <xdr:row>7</xdr:row>
      <xdr:rowOff>128059</xdr:rowOff>
    </xdr:from>
    <xdr:to>
      <xdr:col>6</xdr:col>
      <xdr:colOff>581025</xdr:colOff>
      <xdr:row>24</xdr:row>
      <xdr:rowOff>27094</xdr:rowOff>
    </xdr:to>
    <xdr:graphicFrame macro="">
      <xdr:nvGraphicFramePr>
        <xdr:cNvPr id="2" name="Chart 1">
          <a:extLst>
            <a:ext uri="{FF2B5EF4-FFF2-40B4-BE49-F238E27FC236}">
              <a16:creationId xmlns:a16="http://schemas.microsoft.com/office/drawing/2014/main" id="{9C07E0ED-A418-41A5-B518-CAB8BF9DA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77259</xdr:colOff>
      <xdr:row>1</xdr:row>
      <xdr:rowOff>152400</xdr:rowOff>
    </xdr:from>
    <xdr:to>
      <xdr:col>7</xdr:col>
      <xdr:colOff>133350</xdr:colOff>
      <xdr:row>5</xdr:row>
      <xdr:rowOff>76200</xdr:rowOff>
    </xdr:to>
    <xdr:sp macro="" textlink="">
      <xdr:nvSpPr>
        <xdr:cNvPr id="3" name="TextBox 2">
          <a:extLst>
            <a:ext uri="{FF2B5EF4-FFF2-40B4-BE49-F238E27FC236}">
              <a16:creationId xmlns:a16="http://schemas.microsoft.com/office/drawing/2014/main" id="{4EE65B3E-C075-4F83-AF2F-A41B9F4B00D5}"/>
            </a:ext>
          </a:extLst>
        </xdr:cNvPr>
        <xdr:cNvSpPr txBox="1"/>
      </xdr:nvSpPr>
      <xdr:spPr>
        <a:xfrm>
          <a:off x="686859" y="314325"/>
          <a:ext cx="3713691"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1.20. Low-Income Developing Countries: General Government Overall Balance, 2012–24</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GDP</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15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190500</xdr:colOff>
      <xdr:row>25</xdr:row>
      <xdr:rowOff>76199</xdr:rowOff>
    </xdr:from>
    <xdr:to>
      <xdr:col>7</xdr:col>
      <xdr:colOff>47625</xdr:colOff>
      <xdr:row>28</xdr:row>
      <xdr:rowOff>38099</xdr:rowOff>
    </xdr:to>
    <xdr:sp macro="" textlink="">
      <xdr:nvSpPr>
        <xdr:cNvPr id="4" name="TextBox 3">
          <a:extLst>
            <a:ext uri="{FF2B5EF4-FFF2-40B4-BE49-F238E27FC236}">
              <a16:creationId xmlns:a16="http://schemas.microsoft.com/office/drawing/2014/main" id="{D00BBDB9-16CF-431F-A1D5-CEDDC554B302}"/>
            </a:ext>
          </a:extLst>
        </xdr:cNvPr>
        <xdr:cNvSpPr txBox="1"/>
      </xdr:nvSpPr>
      <xdr:spPr>
        <a:xfrm>
          <a:off x="800100" y="4124324"/>
          <a:ext cx="35147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800">
              <a:effectLst/>
              <a:latin typeface="HelveticaNeueLT Std Cn" panose="020B0506030502030204"/>
              <a:ea typeface="Calibri" panose="020F0502020204030204" pitchFamily="34" charset="0"/>
              <a:cs typeface="Helvetica" panose="020B0604020202020204" pitchFamily="34" charset="0"/>
            </a:rPr>
            <a:t>Source: IMF, World Economic Outlook Database.</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800">
              <a:effectLst/>
              <a:latin typeface="HelveticaNeueLT Std Cn" panose="020B0506030502030204"/>
              <a:ea typeface="Calibri" panose="020F0502020204030204" pitchFamily="34" charset="0"/>
              <a:cs typeface="Helvetica" panose="020B0604020202020204" pitchFamily="34" charset="0"/>
            </a:rPr>
            <a:t>Note: LIDCs: low-income developing countries.</a:t>
          </a:r>
          <a:endParaRPr lang="en-US" sz="800" b="0">
            <a:latin typeface="HelveticaNeueLT Std Cn" panose="020B0506030502030204" pitchFamily="34" charset="0"/>
            <a:cs typeface="Arial" panose="020B0604020202020204" pitchFamily="34" charset="0"/>
          </a:endParaRPr>
        </a:p>
      </xdr:txBody>
    </xdr:sp>
    <xdr:clientData/>
  </xdr:twoCellAnchor>
  <xdr:twoCellAnchor>
    <xdr:from>
      <xdr:col>1</xdr:col>
      <xdr:colOff>57150</xdr:colOff>
      <xdr:row>5</xdr:row>
      <xdr:rowOff>57150</xdr:rowOff>
    </xdr:from>
    <xdr:to>
      <xdr:col>7</xdr:col>
      <xdr:colOff>113241</xdr:colOff>
      <xdr:row>7</xdr:row>
      <xdr:rowOff>133350</xdr:rowOff>
    </xdr:to>
    <xdr:sp macro="" textlink="">
      <xdr:nvSpPr>
        <xdr:cNvPr id="5" name="TextBox 4">
          <a:extLst>
            <a:ext uri="{FF2B5EF4-FFF2-40B4-BE49-F238E27FC236}">
              <a16:creationId xmlns:a16="http://schemas.microsoft.com/office/drawing/2014/main" id="{34465ABC-B778-4AE8-9386-DCE31EBE3A99}"/>
            </a:ext>
          </a:extLst>
        </xdr:cNvPr>
        <xdr:cNvSpPr txBox="1"/>
      </xdr:nvSpPr>
      <xdr:spPr>
        <a:xfrm>
          <a:off x="666750" y="866775"/>
          <a:ext cx="371369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1000">
              <a:effectLst/>
              <a:latin typeface="HelveticaNeueLT Std Cn" panose="020B0506030502030204"/>
              <a:ea typeface="Calibri" panose="020F0502020204030204" pitchFamily="34" charset="0"/>
              <a:cs typeface="Arial" panose="020B0604020202020204" pitchFamily="34" charset="0"/>
            </a:rPr>
            <a:t>The average fiscal deficit has bottomed out in low-income developing countries.</a:t>
          </a:r>
          <a:endParaRPr lang="en-US" sz="115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0</xdr:colOff>
      <xdr:row>63</xdr:row>
      <xdr:rowOff>0</xdr:rowOff>
    </xdr:from>
    <xdr:to>
      <xdr:col>15</xdr:col>
      <xdr:colOff>9525</xdr:colOff>
      <xdr:row>66</xdr:row>
      <xdr:rowOff>155460</xdr:rowOff>
    </xdr:to>
    <xdr:sp macro="" textlink="">
      <xdr:nvSpPr>
        <xdr:cNvPr id="2" name="Text Box 1">
          <a:extLst>
            <a:ext uri="{FF2B5EF4-FFF2-40B4-BE49-F238E27FC236}">
              <a16:creationId xmlns:a16="http://schemas.microsoft.com/office/drawing/2014/main" id="{D04CE554-3853-4379-BBFD-6CBDBFC5D201}"/>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 name="Text Box 1">
          <a:extLst>
            <a:ext uri="{FF2B5EF4-FFF2-40B4-BE49-F238E27FC236}">
              <a16:creationId xmlns:a16="http://schemas.microsoft.com/office/drawing/2014/main" id="{762916D4-2D6A-4A91-AC95-3A6605B9F8CC}"/>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4" name="Text Box 1">
          <a:extLst>
            <a:ext uri="{FF2B5EF4-FFF2-40B4-BE49-F238E27FC236}">
              <a16:creationId xmlns:a16="http://schemas.microsoft.com/office/drawing/2014/main" id="{67355AFC-7CC5-4349-B08F-FC6A8DF4FB20}"/>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5" name="Text Box 1">
          <a:extLst>
            <a:ext uri="{FF2B5EF4-FFF2-40B4-BE49-F238E27FC236}">
              <a16:creationId xmlns:a16="http://schemas.microsoft.com/office/drawing/2014/main" id="{E5498746-D9A5-4972-A58C-31539EBCAEAD}"/>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6" name="Text Box 1">
          <a:extLst>
            <a:ext uri="{FF2B5EF4-FFF2-40B4-BE49-F238E27FC236}">
              <a16:creationId xmlns:a16="http://schemas.microsoft.com/office/drawing/2014/main" id="{ED8D55BB-F952-4026-849E-72F002976E48}"/>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7" name="Text Box 1">
          <a:extLst>
            <a:ext uri="{FF2B5EF4-FFF2-40B4-BE49-F238E27FC236}">
              <a16:creationId xmlns:a16="http://schemas.microsoft.com/office/drawing/2014/main" id="{9658FC0C-D03B-40B0-9264-58F8CEE444A2}"/>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8" name="Text Box 1">
          <a:extLst>
            <a:ext uri="{FF2B5EF4-FFF2-40B4-BE49-F238E27FC236}">
              <a16:creationId xmlns:a16="http://schemas.microsoft.com/office/drawing/2014/main" id="{74285541-5EBD-4C1D-9763-348FFFD44109}"/>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9" name="Text Box 1">
          <a:extLst>
            <a:ext uri="{FF2B5EF4-FFF2-40B4-BE49-F238E27FC236}">
              <a16:creationId xmlns:a16="http://schemas.microsoft.com/office/drawing/2014/main" id="{27AD31D2-0D48-4057-B81F-1E0F349B4E4D}"/>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279964</xdr:rowOff>
    </xdr:to>
    <xdr:sp macro="" textlink="">
      <xdr:nvSpPr>
        <xdr:cNvPr id="10" name="Text Box 1">
          <a:extLst>
            <a:ext uri="{FF2B5EF4-FFF2-40B4-BE49-F238E27FC236}">
              <a16:creationId xmlns:a16="http://schemas.microsoft.com/office/drawing/2014/main" id="{9155C959-4DD0-4141-A76B-23047550D263}"/>
            </a:ext>
          </a:extLst>
        </xdr:cNvPr>
        <xdr:cNvSpPr txBox="1">
          <a:spLocks noChangeArrowheads="1"/>
        </xdr:cNvSpPr>
      </xdr:nvSpPr>
      <xdr:spPr bwMode="auto">
        <a:xfrm>
          <a:off x="8648700" y="8496300"/>
          <a:ext cx="9525" cy="508564"/>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279964</xdr:rowOff>
    </xdr:to>
    <xdr:sp macro="" textlink="">
      <xdr:nvSpPr>
        <xdr:cNvPr id="11" name="Text Box 1">
          <a:extLst>
            <a:ext uri="{FF2B5EF4-FFF2-40B4-BE49-F238E27FC236}">
              <a16:creationId xmlns:a16="http://schemas.microsoft.com/office/drawing/2014/main" id="{C4C28407-3A91-4B20-9151-B3F36D7A81F1}"/>
            </a:ext>
          </a:extLst>
        </xdr:cNvPr>
        <xdr:cNvSpPr txBox="1">
          <a:spLocks noChangeArrowheads="1"/>
        </xdr:cNvSpPr>
      </xdr:nvSpPr>
      <xdr:spPr bwMode="auto">
        <a:xfrm>
          <a:off x="8648700" y="8496300"/>
          <a:ext cx="9525" cy="508564"/>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65</xdr:row>
      <xdr:rowOff>135051</xdr:rowOff>
    </xdr:to>
    <xdr:sp macro="" textlink="">
      <xdr:nvSpPr>
        <xdr:cNvPr id="12" name="Text Box 1">
          <a:extLst>
            <a:ext uri="{FF2B5EF4-FFF2-40B4-BE49-F238E27FC236}">
              <a16:creationId xmlns:a16="http://schemas.microsoft.com/office/drawing/2014/main" id="{52918767-17D1-4C3A-9CC5-31546AAB046A}"/>
            </a:ext>
          </a:extLst>
        </xdr:cNvPr>
        <xdr:cNvSpPr txBox="1">
          <a:spLocks noChangeArrowheads="1"/>
        </xdr:cNvSpPr>
      </xdr:nvSpPr>
      <xdr:spPr bwMode="auto">
        <a:xfrm>
          <a:off x="8648700" y="8496300"/>
          <a:ext cx="9525" cy="192201"/>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57152</xdr:rowOff>
    </xdr:to>
    <xdr:sp macro="" textlink="">
      <xdr:nvSpPr>
        <xdr:cNvPr id="13" name="Text Box 1">
          <a:extLst>
            <a:ext uri="{FF2B5EF4-FFF2-40B4-BE49-F238E27FC236}">
              <a16:creationId xmlns:a16="http://schemas.microsoft.com/office/drawing/2014/main" id="{A8447493-9C39-4636-BF14-2EC288413027}"/>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57152</xdr:rowOff>
    </xdr:to>
    <xdr:sp macro="" textlink="">
      <xdr:nvSpPr>
        <xdr:cNvPr id="14" name="Text Box 1">
          <a:extLst>
            <a:ext uri="{FF2B5EF4-FFF2-40B4-BE49-F238E27FC236}">
              <a16:creationId xmlns:a16="http://schemas.microsoft.com/office/drawing/2014/main" id="{4EC72966-B003-4A25-AEDE-01CEE205E846}"/>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57152</xdr:rowOff>
    </xdr:to>
    <xdr:sp macro="" textlink="">
      <xdr:nvSpPr>
        <xdr:cNvPr id="15" name="Text Box 1">
          <a:extLst>
            <a:ext uri="{FF2B5EF4-FFF2-40B4-BE49-F238E27FC236}">
              <a16:creationId xmlns:a16="http://schemas.microsoft.com/office/drawing/2014/main" id="{7418B1A3-0041-4E5C-8BBE-B87DED09B6B6}"/>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16" name="Text Box 1">
          <a:extLst>
            <a:ext uri="{FF2B5EF4-FFF2-40B4-BE49-F238E27FC236}">
              <a16:creationId xmlns:a16="http://schemas.microsoft.com/office/drawing/2014/main" id="{84F7C784-F002-4591-8AAC-60705E39C859}"/>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17" name="Text Box 1">
          <a:extLst>
            <a:ext uri="{FF2B5EF4-FFF2-40B4-BE49-F238E27FC236}">
              <a16:creationId xmlns:a16="http://schemas.microsoft.com/office/drawing/2014/main" id="{196F59EB-F2B9-4C47-927D-24B0615E29A6}"/>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18" name="Text Box 1">
          <a:extLst>
            <a:ext uri="{FF2B5EF4-FFF2-40B4-BE49-F238E27FC236}">
              <a16:creationId xmlns:a16="http://schemas.microsoft.com/office/drawing/2014/main" id="{54733E53-9EEE-4EF0-AE3B-8ADD8082F744}"/>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19" name="Text Box 1">
          <a:extLst>
            <a:ext uri="{FF2B5EF4-FFF2-40B4-BE49-F238E27FC236}">
              <a16:creationId xmlns:a16="http://schemas.microsoft.com/office/drawing/2014/main" id="{57D32162-291C-4F80-90B4-981A575B966C}"/>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0" name="Text Box 1">
          <a:extLst>
            <a:ext uri="{FF2B5EF4-FFF2-40B4-BE49-F238E27FC236}">
              <a16:creationId xmlns:a16="http://schemas.microsoft.com/office/drawing/2014/main" id="{02A48F16-C715-4807-8354-0C86C808E4DE}"/>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1" name="Text Box 1">
          <a:extLst>
            <a:ext uri="{FF2B5EF4-FFF2-40B4-BE49-F238E27FC236}">
              <a16:creationId xmlns:a16="http://schemas.microsoft.com/office/drawing/2014/main" id="{BF50E474-DC11-46CB-9AB2-FBB7E3E53FC7}"/>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2" name="Text Box 1">
          <a:extLst>
            <a:ext uri="{FF2B5EF4-FFF2-40B4-BE49-F238E27FC236}">
              <a16:creationId xmlns:a16="http://schemas.microsoft.com/office/drawing/2014/main" id="{512F9CA9-6529-4FB6-B119-4BFDF0BFCA04}"/>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3" name="Text Box 1">
          <a:extLst>
            <a:ext uri="{FF2B5EF4-FFF2-40B4-BE49-F238E27FC236}">
              <a16:creationId xmlns:a16="http://schemas.microsoft.com/office/drawing/2014/main" id="{5776B5BD-3829-4D18-96CE-A8BDB75B9384}"/>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4" name="Text Box 1">
          <a:extLst>
            <a:ext uri="{FF2B5EF4-FFF2-40B4-BE49-F238E27FC236}">
              <a16:creationId xmlns:a16="http://schemas.microsoft.com/office/drawing/2014/main" id="{5C1983C4-D9CF-497A-9BDF-8550410AD71A}"/>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5" name="Text Box 1">
          <a:extLst>
            <a:ext uri="{FF2B5EF4-FFF2-40B4-BE49-F238E27FC236}">
              <a16:creationId xmlns:a16="http://schemas.microsoft.com/office/drawing/2014/main" id="{F8047991-D94E-4952-A0D0-DC39648743BD}"/>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6" name="Text Box 1">
          <a:extLst>
            <a:ext uri="{FF2B5EF4-FFF2-40B4-BE49-F238E27FC236}">
              <a16:creationId xmlns:a16="http://schemas.microsoft.com/office/drawing/2014/main" id="{A325AA5C-644C-4820-B147-E213FB3086BD}"/>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7" name="Text Box 1">
          <a:extLst>
            <a:ext uri="{FF2B5EF4-FFF2-40B4-BE49-F238E27FC236}">
              <a16:creationId xmlns:a16="http://schemas.microsoft.com/office/drawing/2014/main" id="{3252D939-0FB3-45F2-A51B-6E5C39AA4C0A}"/>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8" name="Text Box 1">
          <a:extLst>
            <a:ext uri="{FF2B5EF4-FFF2-40B4-BE49-F238E27FC236}">
              <a16:creationId xmlns:a16="http://schemas.microsoft.com/office/drawing/2014/main" id="{7F9B9F47-A5EA-4DAD-864E-C1CFAEA960AC}"/>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29" name="Text Box 1">
          <a:extLst>
            <a:ext uri="{FF2B5EF4-FFF2-40B4-BE49-F238E27FC236}">
              <a16:creationId xmlns:a16="http://schemas.microsoft.com/office/drawing/2014/main" id="{A16B32F8-FB83-4C1B-880D-64F69F61E6EE}"/>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0" name="Text Box 1">
          <a:extLst>
            <a:ext uri="{FF2B5EF4-FFF2-40B4-BE49-F238E27FC236}">
              <a16:creationId xmlns:a16="http://schemas.microsoft.com/office/drawing/2014/main" id="{CB79E58C-3F2B-4FD8-94AF-CBC760E3CB02}"/>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1" name="Text Box 1">
          <a:extLst>
            <a:ext uri="{FF2B5EF4-FFF2-40B4-BE49-F238E27FC236}">
              <a16:creationId xmlns:a16="http://schemas.microsoft.com/office/drawing/2014/main" id="{8721D67C-00E3-442B-9BE4-921893EA4802}"/>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2" name="Text Box 1">
          <a:extLst>
            <a:ext uri="{FF2B5EF4-FFF2-40B4-BE49-F238E27FC236}">
              <a16:creationId xmlns:a16="http://schemas.microsoft.com/office/drawing/2014/main" id="{B843077D-BABF-411A-A805-D9F18AB03D9E}"/>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279964</xdr:rowOff>
    </xdr:to>
    <xdr:sp macro="" textlink="">
      <xdr:nvSpPr>
        <xdr:cNvPr id="33" name="Text Box 1">
          <a:extLst>
            <a:ext uri="{FF2B5EF4-FFF2-40B4-BE49-F238E27FC236}">
              <a16:creationId xmlns:a16="http://schemas.microsoft.com/office/drawing/2014/main" id="{37399A95-F1A3-4BE5-A1CE-5F9F17F52D62}"/>
            </a:ext>
          </a:extLst>
        </xdr:cNvPr>
        <xdr:cNvSpPr txBox="1">
          <a:spLocks noChangeArrowheads="1"/>
        </xdr:cNvSpPr>
      </xdr:nvSpPr>
      <xdr:spPr bwMode="auto">
        <a:xfrm>
          <a:off x="8648700" y="8496300"/>
          <a:ext cx="9525" cy="508564"/>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4" name="Text Box 1">
          <a:extLst>
            <a:ext uri="{FF2B5EF4-FFF2-40B4-BE49-F238E27FC236}">
              <a16:creationId xmlns:a16="http://schemas.microsoft.com/office/drawing/2014/main" id="{BACC2564-F998-4711-A737-FC0D23D6E402}"/>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5" name="Text Box 1">
          <a:extLst>
            <a:ext uri="{FF2B5EF4-FFF2-40B4-BE49-F238E27FC236}">
              <a16:creationId xmlns:a16="http://schemas.microsoft.com/office/drawing/2014/main" id="{C5A3057E-F699-4CC2-9A63-5AABF2BF09AE}"/>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6" name="Text Box 1">
          <a:extLst>
            <a:ext uri="{FF2B5EF4-FFF2-40B4-BE49-F238E27FC236}">
              <a16:creationId xmlns:a16="http://schemas.microsoft.com/office/drawing/2014/main" id="{3350A546-00F5-4821-9972-F8B7CED66E6C}"/>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7" name="Text Box 1">
          <a:extLst>
            <a:ext uri="{FF2B5EF4-FFF2-40B4-BE49-F238E27FC236}">
              <a16:creationId xmlns:a16="http://schemas.microsoft.com/office/drawing/2014/main" id="{3AAE121E-8EEF-4131-BD37-8869CEF9A726}"/>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8" name="Text Box 1">
          <a:extLst>
            <a:ext uri="{FF2B5EF4-FFF2-40B4-BE49-F238E27FC236}">
              <a16:creationId xmlns:a16="http://schemas.microsoft.com/office/drawing/2014/main" id="{B614455F-D2E3-409A-BA1B-33EC9DB5C617}"/>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39" name="Text Box 1">
          <a:extLst>
            <a:ext uri="{FF2B5EF4-FFF2-40B4-BE49-F238E27FC236}">
              <a16:creationId xmlns:a16="http://schemas.microsoft.com/office/drawing/2014/main" id="{0FE3C981-1E1F-4F2C-8864-70DE29E79C92}"/>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63</xdr:row>
      <xdr:rowOff>0</xdr:rowOff>
    </xdr:from>
    <xdr:to>
      <xdr:col>15</xdr:col>
      <xdr:colOff>9525</xdr:colOff>
      <xdr:row>66</xdr:row>
      <xdr:rowOff>155460</xdr:rowOff>
    </xdr:to>
    <xdr:sp macro="" textlink="">
      <xdr:nvSpPr>
        <xdr:cNvPr id="40" name="Text Box 1">
          <a:extLst>
            <a:ext uri="{FF2B5EF4-FFF2-40B4-BE49-F238E27FC236}">
              <a16:creationId xmlns:a16="http://schemas.microsoft.com/office/drawing/2014/main" id="{F21A03DD-8E27-47D0-940F-2D60B1D1521B}"/>
            </a:ext>
          </a:extLst>
        </xdr:cNvPr>
        <xdr:cNvSpPr txBox="1">
          <a:spLocks noChangeArrowheads="1"/>
        </xdr:cNvSpPr>
      </xdr:nvSpPr>
      <xdr:spPr bwMode="auto">
        <a:xfrm>
          <a:off x="8648700" y="8496300"/>
          <a:ext cx="9525" cy="384060"/>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85727</xdr:rowOff>
    </xdr:to>
    <xdr:sp macro="" textlink="">
      <xdr:nvSpPr>
        <xdr:cNvPr id="41" name="Text Box 1">
          <a:extLst>
            <a:ext uri="{FF2B5EF4-FFF2-40B4-BE49-F238E27FC236}">
              <a16:creationId xmlns:a16="http://schemas.microsoft.com/office/drawing/2014/main" id="{76AF66B1-C1A1-4A8C-B432-A719A69C9FB7}"/>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85727</xdr:rowOff>
    </xdr:to>
    <xdr:sp macro="" textlink="">
      <xdr:nvSpPr>
        <xdr:cNvPr id="42" name="Text Box 1">
          <a:extLst>
            <a:ext uri="{FF2B5EF4-FFF2-40B4-BE49-F238E27FC236}">
              <a16:creationId xmlns:a16="http://schemas.microsoft.com/office/drawing/2014/main" id="{BD95D32F-634D-43D1-BD78-BC1572144710}"/>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85727</xdr:rowOff>
    </xdr:to>
    <xdr:sp macro="" textlink="">
      <xdr:nvSpPr>
        <xdr:cNvPr id="43" name="Text Box 1">
          <a:extLst>
            <a:ext uri="{FF2B5EF4-FFF2-40B4-BE49-F238E27FC236}">
              <a16:creationId xmlns:a16="http://schemas.microsoft.com/office/drawing/2014/main" id="{4C9710A4-24BE-4D00-96E7-13201CD3CC1B}"/>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twoCellAnchor>
  <xdr:twoCellAnchor editAs="oneCell">
    <xdr:from>
      <xdr:col>15</xdr:col>
      <xdr:colOff>0</xdr:colOff>
      <xdr:row>67</xdr:row>
      <xdr:rowOff>0</xdr:rowOff>
    </xdr:from>
    <xdr:to>
      <xdr:col>15</xdr:col>
      <xdr:colOff>9525</xdr:colOff>
      <xdr:row>67</xdr:row>
      <xdr:rowOff>209552</xdr:rowOff>
    </xdr:to>
    <xdr:sp macro="" textlink="">
      <xdr:nvSpPr>
        <xdr:cNvPr id="44" name="Text Box 1">
          <a:extLst>
            <a:ext uri="{FF2B5EF4-FFF2-40B4-BE49-F238E27FC236}">
              <a16:creationId xmlns:a16="http://schemas.microsoft.com/office/drawing/2014/main" id="{0E117FD8-32D2-45C8-8A4D-913458082166}"/>
            </a:ext>
          </a:extLst>
        </xdr:cNvPr>
        <xdr:cNvSpPr txBox="1">
          <a:spLocks noChangeArrowheads="1"/>
        </xdr:cNvSpPr>
      </xdr:nvSpPr>
      <xdr:spPr bwMode="auto">
        <a:xfrm>
          <a:off x="8648700" y="9163050"/>
          <a:ext cx="9525" cy="209552"/>
        </a:xfrm>
        <a:prstGeom prst="rect">
          <a:avLst/>
        </a:prstGeom>
        <a:noFill/>
        <a:ln w="9525">
          <a:noFill/>
          <a:miter lim="800000"/>
          <a:headEnd/>
          <a:tailEnd/>
        </a:ln>
      </xdr:spPr>
    </xdr:sp>
    <xdr:clientData/>
  </xdr:twoCellAnchor>
  <xdr:twoCellAnchor editAs="oneCell">
    <xdr:from>
      <xdr:col>15</xdr:col>
      <xdr:colOff>0</xdr:colOff>
      <xdr:row>67</xdr:row>
      <xdr:rowOff>0</xdr:rowOff>
    </xdr:from>
    <xdr:to>
      <xdr:col>15</xdr:col>
      <xdr:colOff>9525</xdr:colOff>
      <xdr:row>67</xdr:row>
      <xdr:rowOff>209552</xdr:rowOff>
    </xdr:to>
    <xdr:sp macro="" textlink="">
      <xdr:nvSpPr>
        <xdr:cNvPr id="45" name="Text Box 1">
          <a:extLst>
            <a:ext uri="{FF2B5EF4-FFF2-40B4-BE49-F238E27FC236}">
              <a16:creationId xmlns:a16="http://schemas.microsoft.com/office/drawing/2014/main" id="{31E72BD5-D016-4502-A45B-1A3BD90ACB95}"/>
            </a:ext>
          </a:extLst>
        </xdr:cNvPr>
        <xdr:cNvSpPr txBox="1">
          <a:spLocks noChangeArrowheads="1"/>
        </xdr:cNvSpPr>
      </xdr:nvSpPr>
      <xdr:spPr bwMode="auto">
        <a:xfrm>
          <a:off x="8648700" y="9163050"/>
          <a:ext cx="9525" cy="209552"/>
        </a:xfrm>
        <a:prstGeom prst="rect">
          <a:avLst/>
        </a:prstGeom>
        <a:noFill/>
        <a:ln w="9525">
          <a:noFill/>
          <a:miter lim="800000"/>
          <a:headEnd/>
          <a:tailEnd/>
        </a:ln>
      </xdr:spPr>
    </xdr:sp>
    <xdr:clientData/>
  </xdr:twoCellAnchor>
  <xdr:twoCellAnchor editAs="oneCell">
    <xdr:from>
      <xdr:col>15</xdr:col>
      <xdr:colOff>0</xdr:colOff>
      <xdr:row>67</xdr:row>
      <xdr:rowOff>0</xdr:rowOff>
    </xdr:from>
    <xdr:to>
      <xdr:col>15</xdr:col>
      <xdr:colOff>9525</xdr:colOff>
      <xdr:row>67</xdr:row>
      <xdr:rowOff>209552</xdr:rowOff>
    </xdr:to>
    <xdr:sp macro="" textlink="">
      <xdr:nvSpPr>
        <xdr:cNvPr id="46" name="Text Box 1">
          <a:extLst>
            <a:ext uri="{FF2B5EF4-FFF2-40B4-BE49-F238E27FC236}">
              <a16:creationId xmlns:a16="http://schemas.microsoft.com/office/drawing/2014/main" id="{70CA6003-D12C-44F0-8242-871FE7395040}"/>
            </a:ext>
          </a:extLst>
        </xdr:cNvPr>
        <xdr:cNvSpPr txBox="1">
          <a:spLocks noChangeArrowheads="1"/>
        </xdr:cNvSpPr>
      </xdr:nvSpPr>
      <xdr:spPr bwMode="auto">
        <a:xfrm>
          <a:off x="8648700" y="9163050"/>
          <a:ext cx="9525" cy="209552"/>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57152</xdr:rowOff>
    </xdr:to>
    <xdr:sp macro="" textlink="">
      <xdr:nvSpPr>
        <xdr:cNvPr id="47" name="Text Box 1">
          <a:extLst>
            <a:ext uri="{FF2B5EF4-FFF2-40B4-BE49-F238E27FC236}">
              <a16:creationId xmlns:a16="http://schemas.microsoft.com/office/drawing/2014/main" id="{1CDCAE6B-BD48-4C35-A097-A9C53CEB5013}"/>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57152</xdr:rowOff>
    </xdr:to>
    <xdr:sp macro="" textlink="">
      <xdr:nvSpPr>
        <xdr:cNvPr id="48" name="Text Box 1">
          <a:extLst>
            <a:ext uri="{FF2B5EF4-FFF2-40B4-BE49-F238E27FC236}">
              <a16:creationId xmlns:a16="http://schemas.microsoft.com/office/drawing/2014/main" id="{EA3734C8-4676-4D0A-B720-6FBD015A7D65}"/>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57152</xdr:rowOff>
    </xdr:to>
    <xdr:sp macro="" textlink="">
      <xdr:nvSpPr>
        <xdr:cNvPr id="49" name="Text Box 1">
          <a:extLst>
            <a:ext uri="{FF2B5EF4-FFF2-40B4-BE49-F238E27FC236}">
              <a16:creationId xmlns:a16="http://schemas.microsoft.com/office/drawing/2014/main" id="{B463F31E-EE43-4EBB-9052-C248F6C3708C}"/>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85727</xdr:rowOff>
    </xdr:to>
    <xdr:sp macro="" textlink="">
      <xdr:nvSpPr>
        <xdr:cNvPr id="50" name="Text Box 1">
          <a:extLst>
            <a:ext uri="{FF2B5EF4-FFF2-40B4-BE49-F238E27FC236}">
              <a16:creationId xmlns:a16="http://schemas.microsoft.com/office/drawing/2014/main" id="{3AE38FE7-8C52-416E-8758-817F51C71C03}"/>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85727</xdr:rowOff>
    </xdr:to>
    <xdr:sp macro="" textlink="">
      <xdr:nvSpPr>
        <xdr:cNvPr id="51" name="Text Box 1">
          <a:extLst>
            <a:ext uri="{FF2B5EF4-FFF2-40B4-BE49-F238E27FC236}">
              <a16:creationId xmlns:a16="http://schemas.microsoft.com/office/drawing/2014/main" id="{FB03CA51-C470-446D-971E-5ECFECD9A801}"/>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85727</xdr:rowOff>
    </xdr:to>
    <xdr:sp macro="" textlink="">
      <xdr:nvSpPr>
        <xdr:cNvPr id="52" name="Text Box 1">
          <a:extLst>
            <a:ext uri="{FF2B5EF4-FFF2-40B4-BE49-F238E27FC236}">
              <a16:creationId xmlns:a16="http://schemas.microsoft.com/office/drawing/2014/main" id="{B55445D1-ED1D-4561-AF61-2FB4BBED3CBF}"/>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57151</xdr:rowOff>
    </xdr:to>
    <xdr:sp macro="" textlink="">
      <xdr:nvSpPr>
        <xdr:cNvPr id="53" name="Text Box 1">
          <a:extLst>
            <a:ext uri="{FF2B5EF4-FFF2-40B4-BE49-F238E27FC236}">
              <a16:creationId xmlns:a16="http://schemas.microsoft.com/office/drawing/2014/main" id="{69BE663D-3C92-46BF-A0AF-D31754566C58}"/>
            </a:ext>
          </a:extLst>
        </xdr:cNvPr>
        <xdr:cNvSpPr txBox="1">
          <a:spLocks noChangeArrowheads="1"/>
        </xdr:cNvSpPr>
      </xdr:nvSpPr>
      <xdr:spPr bwMode="auto">
        <a:xfrm>
          <a:off x="8648700" y="9486900"/>
          <a:ext cx="9525" cy="209551"/>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57151</xdr:rowOff>
    </xdr:to>
    <xdr:sp macro="" textlink="">
      <xdr:nvSpPr>
        <xdr:cNvPr id="54" name="Text Box 1">
          <a:extLst>
            <a:ext uri="{FF2B5EF4-FFF2-40B4-BE49-F238E27FC236}">
              <a16:creationId xmlns:a16="http://schemas.microsoft.com/office/drawing/2014/main" id="{15401FC4-859A-445E-8657-6BBD0F263C80}"/>
            </a:ext>
          </a:extLst>
        </xdr:cNvPr>
        <xdr:cNvSpPr txBox="1">
          <a:spLocks noChangeArrowheads="1"/>
        </xdr:cNvSpPr>
      </xdr:nvSpPr>
      <xdr:spPr bwMode="auto">
        <a:xfrm>
          <a:off x="8648700" y="9486900"/>
          <a:ext cx="9525" cy="209551"/>
        </a:xfrm>
        <a:prstGeom prst="rect">
          <a:avLst/>
        </a:prstGeom>
        <a:noFill/>
        <a:ln w="9525">
          <a:noFill/>
          <a:miter lim="800000"/>
          <a:headEnd/>
          <a:tailEnd/>
        </a:ln>
      </xdr:spPr>
    </xdr:sp>
    <xdr:clientData/>
  </xdr:twoCellAnchor>
  <xdr:twoCellAnchor editAs="oneCell">
    <xdr:from>
      <xdr:col>15</xdr:col>
      <xdr:colOff>0</xdr:colOff>
      <xdr:row>68</xdr:row>
      <xdr:rowOff>0</xdr:rowOff>
    </xdr:from>
    <xdr:to>
      <xdr:col>15</xdr:col>
      <xdr:colOff>9525</xdr:colOff>
      <xdr:row>69</xdr:row>
      <xdr:rowOff>57151</xdr:rowOff>
    </xdr:to>
    <xdr:sp macro="" textlink="">
      <xdr:nvSpPr>
        <xdr:cNvPr id="55" name="Text Box 1">
          <a:extLst>
            <a:ext uri="{FF2B5EF4-FFF2-40B4-BE49-F238E27FC236}">
              <a16:creationId xmlns:a16="http://schemas.microsoft.com/office/drawing/2014/main" id="{C45EBD30-A5ED-4A95-A991-42A4E784BEE4}"/>
            </a:ext>
          </a:extLst>
        </xdr:cNvPr>
        <xdr:cNvSpPr txBox="1">
          <a:spLocks noChangeArrowheads="1"/>
        </xdr:cNvSpPr>
      </xdr:nvSpPr>
      <xdr:spPr bwMode="auto">
        <a:xfrm>
          <a:off x="8648700" y="9486900"/>
          <a:ext cx="9525" cy="209551"/>
        </a:xfrm>
        <a:prstGeom prst="rect">
          <a:avLst/>
        </a:prstGeom>
        <a:noFill/>
        <a:ln w="9525">
          <a:noFill/>
          <a:miter lim="800000"/>
          <a:headEnd/>
          <a:tailEnd/>
        </a:ln>
      </xdr:spPr>
    </xdr:sp>
    <xdr:clientData/>
  </xdr:twoCellAnchor>
  <xdr:oneCellAnchor>
    <xdr:from>
      <xdr:col>15</xdr:col>
      <xdr:colOff>0</xdr:colOff>
      <xdr:row>68</xdr:row>
      <xdr:rowOff>0</xdr:rowOff>
    </xdr:from>
    <xdr:ext cx="9525" cy="209552"/>
    <xdr:sp macro="" textlink="">
      <xdr:nvSpPr>
        <xdr:cNvPr id="56" name="Text Box 1">
          <a:extLst>
            <a:ext uri="{FF2B5EF4-FFF2-40B4-BE49-F238E27FC236}">
              <a16:creationId xmlns:a16="http://schemas.microsoft.com/office/drawing/2014/main" id="{8206E9C6-3591-4FB7-915C-2D7699948AEA}"/>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oneCellAnchor>
  <xdr:oneCellAnchor>
    <xdr:from>
      <xdr:col>15</xdr:col>
      <xdr:colOff>0</xdr:colOff>
      <xdr:row>68</xdr:row>
      <xdr:rowOff>0</xdr:rowOff>
    </xdr:from>
    <xdr:ext cx="9525" cy="209552"/>
    <xdr:sp macro="" textlink="">
      <xdr:nvSpPr>
        <xdr:cNvPr id="57" name="Text Box 1">
          <a:extLst>
            <a:ext uri="{FF2B5EF4-FFF2-40B4-BE49-F238E27FC236}">
              <a16:creationId xmlns:a16="http://schemas.microsoft.com/office/drawing/2014/main" id="{D31DEEB7-8556-48FC-B40E-B57FE3548BDA}"/>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oneCellAnchor>
  <xdr:oneCellAnchor>
    <xdr:from>
      <xdr:col>15</xdr:col>
      <xdr:colOff>0</xdr:colOff>
      <xdr:row>68</xdr:row>
      <xdr:rowOff>0</xdr:rowOff>
    </xdr:from>
    <xdr:ext cx="9525" cy="209552"/>
    <xdr:sp macro="" textlink="">
      <xdr:nvSpPr>
        <xdr:cNvPr id="58" name="Text Box 1">
          <a:extLst>
            <a:ext uri="{FF2B5EF4-FFF2-40B4-BE49-F238E27FC236}">
              <a16:creationId xmlns:a16="http://schemas.microsoft.com/office/drawing/2014/main" id="{AFA8E1B5-63B5-442A-9CF4-E8768EC1E41A}"/>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oneCellAnchor>
  <xdr:oneCellAnchor>
    <xdr:from>
      <xdr:col>15</xdr:col>
      <xdr:colOff>0</xdr:colOff>
      <xdr:row>68</xdr:row>
      <xdr:rowOff>0</xdr:rowOff>
    </xdr:from>
    <xdr:ext cx="9525" cy="238127"/>
    <xdr:sp macro="" textlink="">
      <xdr:nvSpPr>
        <xdr:cNvPr id="59" name="Text Box 1">
          <a:extLst>
            <a:ext uri="{FF2B5EF4-FFF2-40B4-BE49-F238E27FC236}">
              <a16:creationId xmlns:a16="http://schemas.microsoft.com/office/drawing/2014/main" id="{6F4B7CCA-9CF0-4DAB-9B07-8EC0E6295B57}"/>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oneCellAnchor>
  <xdr:oneCellAnchor>
    <xdr:from>
      <xdr:col>15</xdr:col>
      <xdr:colOff>0</xdr:colOff>
      <xdr:row>68</xdr:row>
      <xdr:rowOff>0</xdr:rowOff>
    </xdr:from>
    <xdr:ext cx="9525" cy="238127"/>
    <xdr:sp macro="" textlink="">
      <xdr:nvSpPr>
        <xdr:cNvPr id="60" name="Text Box 1">
          <a:extLst>
            <a:ext uri="{FF2B5EF4-FFF2-40B4-BE49-F238E27FC236}">
              <a16:creationId xmlns:a16="http://schemas.microsoft.com/office/drawing/2014/main" id="{937D6F06-1F74-4BD4-9B03-52A95ABA35D9}"/>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oneCellAnchor>
  <xdr:oneCellAnchor>
    <xdr:from>
      <xdr:col>15</xdr:col>
      <xdr:colOff>0</xdr:colOff>
      <xdr:row>68</xdr:row>
      <xdr:rowOff>0</xdr:rowOff>
    </xdr:from>
    <xdr:ext cx="9525" cy="238127"/>
    <xdr:sp macro="" textlink="">
      <xdr:nvSpPr>
        <xdr:cNvPr id="61" name="Text Box 1">
          <a:extLst>
            <a:ext uri="{FF2B5EF4-FFF2-40B4-BE49-F238E27FC236}">
              <a16:creationId xmlns:a16="http://schemas.microsoft.com/office/drawing/2014/main" id="{B41AEE9A-E7F2-4FD5-95BE-DE8623C1E7E4}"/>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oneCellAnchor>
  <xdr:oneCellAnchor>
    <xdr:from>
      <xdr:col>15</xdr:col>
      <xdr:colOff>0</xdr:colOff>
      <xdr:row>68</xdr:row>
      <xdr:rowOff>0</xdr:rowOff>
    </xdr:from>
    <xdr:ext cx="9525" cy="209552"/>
    <xdr:sp macro="" textlink="">
      <xdr:nvSpPr>
        <xdr:cNvPr id="62" name="Text Box 1">
          <a:extLst>
            <a:ext uri="{FF2B5EF4-FFF2-40B4-BE49-F238E27FC236}">
              <a16:creationId xmlns:a16="http://schemas.microsoft.com/office/drawing/2014/main" id="{D0465FEF-6024-4634-98AD-EAD02C9EDC8E}"/>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oneCellAnchor>
  <xdr:oneCellAnchor>
    <xdr:from>
      <xdr:col>15</xdr:col>
      <xdr:colOff>0</xdr:colOff>
      <xdr:row>68</xdr:row>
      <xdr:rowOff>0</xdr:rowOff>
    </xdr:from>
    <xdr:ext cx="9525" cy="209552"/>
    <xdr:sp macro="" textlink="">
      <xdr:nvSpPr>
        <xdr:cNvPr id="63" name="Text Box 1">
          <a:extLst>
            <a:ext uri="{FF2B5EF4-FFF2-40B4-BE49-F238E27FC236}">
              <a16:creationId xmlns:a16="http://schemas.microsoft.com/office/drawing/2014/main" id="{8DD256D1-4A4D-433B-BE75-D43D032249A5}"/>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oneCellAnchor>
  <xdr:oneCellAnchor>
    <xdr:from>
      <xdr:col>15</xdr:col>
      <xdr:colOff>0</xdr:colOff>
      <xdr:row>68</xdr:row>
      <xdr:rowOff>0</xdr:rowOff>
    </xdr:from>
    <xdr:ext cx="9525" cy="209552"/>
    <xdr:sp macro="" textlink="">
      <xdr:nvSpPr>
        <xdr:cNvPr id="64" name="Text Box 1">
          <a:extLst>
            <a:ext uri="{FF2B5EF4-FFF2-40B4-BE49-F238E27FC236}">
              <a16:creationId xmlns:a16="http://schemas.microsoft.com/office/drawing/2014/main" id="{308229CC-0208-4418-B8CB-89FD2600A7A4}"/>
            </a:ext>
          </a:extLst>
        </xdr:cNvPr>
        <xdr:cNvSpPr txBox="1">
          <a:spLocks noChangeArrowheads="1"/>
        </xdr:cNvSpPr>
      </xdr:nvSpPr>
      <xdr:spPr bwMode="auto">
        <a:xfrm>
          <a:off x="8648700" y="9486900"/>
          <a:ext cx="9525" cy="209552"/>
        </a:xfrm>
        <a:prstGeom prst="rect">
          <a:avLst/>
        </a:prstGeom>
        <a:noFill/>
        <a:ln w="9525">
          <a:noFill/>
          <a:miter lim="800000"/>
          <a:headEnd/>
          <a:tailEnd/>
        </a:ln>
      </xdr:spPr>
    </xdr:sp>
    <xdr:clientData/>
  </xdr:oneCellAnchor>
  <xdr:oneCellAnchor>
    <xdr:from>
      <xdr:col>15</xdr:col>
      <xdr:colOff>0</xdr:colOff>
      <xdr:row>68</xdr:row>
      <xdr:rowOff>0</xdr:rowOff>
    </xdr:from>
    <xdr:ext cx="9525" cy="238127"/>
    <xdr:sp macro="" textlink="">
      <xdr:nvSpPr>
        <xdr:cNvPr id="65" name="Text Box 1">
          <a:extLst>
            <a:ext uri="{FF2B5EF4-FFF2-40B4-BE49-F238E27FC236}">
              <a16:creationId xmlns:a16="http://schemas.microsoft.com/office/drawing/2014/main" id="{885D94D6-0014-41CE-932E-336B662AD710}"/>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oneCellAnchor>
  <xdr:oneCellAnchor>
    <xdr:from>
      <xdr:col>15</xdr:col>
      <xdr:colOff>0</xdr:colOff>
      <xdr:row>68</xdr:row>
      <xdr:rowOff>0</xdr:rowOff>
    </xdr:from>
    <xdr:ext cx="9525" cy="238127"/>
    <xdr:sp macro="" textlink="">
      <xdr:nvSpPr>
        <xdr:cNvPr id="66" name="Text Box 1">
          <a:extLst>
            <a:ext uri="{FF2B5EF4-FFF2-40B4-BE49-F238E27FC236}">
              <a16:creationId xmlns:a16="http://schemas.microsoft.com/office/drawing/2014/main" id="{A538E92C-D283-490C-A2C8-68719C444123}"/>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oneCellAnchor>
  <xdr:oneCellAnchor>
    <xdr:from>
      <xdr:col>15</xdr:col>
      <xdr:colOff>0</xdr:colOff>
      <xdr:row>68</xdr:row>
      <xdr:rowOff>0</xdr:rowOff>
    </xdr:from>
    <xdr:ext cx="9525" cy="238127"/>
    <xdr:sp macro="" textlink="">
      <xdr:nvSpPr>
        <xdr:cNvPr id="67" name="Text Box 1">
          <a:extLst>
            <a:ext uri="{FF2B5EF4-FFF2-40B4-BE49-F238E27FC236}">
              <a16:creationId xmlns:a16="http://schemas.microsoft.com/office/drawing/2014/main" id="{A6A33289-9C20-4DF1-BC32-5763B8549528}"/>
            </a:ext>
          </a:extLst>
        </xdr:cNvPr>
        <xdr:cNvSpPr txBox="1">
          <a:spLocks noChangeArrowheads="1"/>
        </xdr:cNvSpPr>
      </xdr:nvSpPr>
      <xdr:spPr bwMode="auto">
        <a:xfrm>
          <a:off x="8648700" y="9486900"/>
          <a:ext cx="9525" cy="238127"/>
        </a:xfrm>
        <a:prstGeom prst="rect">
          <a:avLst/>
        </a:prstGeom>
        <a:noFill/>
        <a:ln w="9525">
          <a:noFill/>
          <a:miter lim="800000"/>
          <a:headEnd/>
          <a:tailEnd/>
        </a:ln>
      </xdr:spPr>
    </xdr:sp>
    <xdr:clientData/>
  </xdr:oneCellAnchor>
  <xdr:oneCellAnchor>
    <xdr:from>
      <xdr:col>15</xdr:col>
      <xdr:colOff>0</xdr:colOff>
      <xdr:row>68</xdr:row>
      <xdr:rowOff>0</xdr:rowOff>
    </xdr:from>
    <xdr:ext cx="9525" cy="209551"/>
    <xdr:sp macro="" textlink="">
      <xdr:nvSpPr>
        <xdr:cNvPr id="68" name="Text Box 1">
          <a:extLst>
            <a:ext uri="{FF2B5EF4-FFF2-40B4-BE49-F238E27FC236}">
              <a16:creationId xmlns:a16="http://schemas.microsoft.com/office/drawing/2014/main" id="{91342BCB-7DF2-4821-83FB-BAA5D32CF547}"/>
            </a:ext>
          </a:extLst>
        </xdr:cNvPr>
        <xdr:cNvSpPr txBox="1">
          <a:spLocks noChangeArrowheads="1"/>
        </xdr:cNvSpPr>
      </xdr:nvSpPr>
      <xdr:spPr bwMode="auto">
        <a:xfrm>
          <a:off x="8648700" y="9486900"/>
          <a:ext cx="9525" cy="209551"/>
        </a:xfrm>
        <a:prstGeom prst="rect">
          <a:avLst/>
        </a:prstGeom>
        <a:noFill/>
        <a:ln w="9525">
          <a:noFill/>
          <a:miter lim="800000"/>
          <a:headEnd/>
          <a:tailEnd/>
        </a:ln>
      </xdr:spPr>
    </xdr:sp>
    <xdr:clientData/>
  </xdr:oneCellAnchor>
  <xdr:oneCellAnchor>
    <xdr:from>
      <xdr:col>15</xdr:col>
      <xdr:colOff>0</xdr:colOff>
      <xdr:row>68</xdr:row>
      <xdr:rowOff>0</xdr:rowOff>
    </xdr:from>
    <xdr:ext cx="9525" cy="209551"/>
    <xdr:sp macro="" textlink="">
      <xdr:nvSpPr>
        <xdr:cNvPr id="69" name="Text Box 1">
          <a:extLst>
            <a:ext uri="{FF2B5EF4-FFF2-40B4-BE49-F238E27FC236}">
              <a16:creationId xmlns:a16="http://schemas.microsoft.com/office/drawing/2014/main" id="{8BCB625B-C14B-4C4B-8FE4-9376EC7CCC0E}"/>
            </a:ext>
          </a:extLst>
        </xdr:cNvPr>
        <xdr:cNvSpPr txBox="1">
          <a:spLocks noChangeArrowheads="1"/>
        </xdr:cNvSpPr>
      </xdr:nvSpPr>
      <xdr:spPr bwMode="auto">
        <a:xfrm>
          <a:off x="8648700" y="9486900"/>
          <a:ext cx="9525" cy="209551"/>
        </a:xfrm>
        <a:prstGeom prst="rect">
          <a:avLst/>
        </a:prstGeom>
        <a:noFill/>
        <a:ln w="9525">
          <a:noFill/>
          <a:miter lim="800000"/>
          <a:headEnd/>
          <a:tailEnd/>
        </a:ln>
      </xdr:spPr>
    </xdr:sp>
    <xdr:clientData/>
  </xdr:oneCellAnchor>
  <xdr:oneCellAnchor>
    <xdr:from>
      <xdr:col>15</xdr:col>
      <xdr:colOff>0</xdr:colOff>
      <xdr:row>68</xdr:row>
      <xdr:rowOff>0</xdr:rowOff>
    </xdr:from>
    <xdr:ext cx="9525" cy="209551"/>
    <xdr:sp macro="" textlink="">
      <xdr:nvSpPr>
        <xdr:cNvPr id="70" name="Text Box 1">
          <a:extLst>
            <a:ext uri="{FF2B5EF4-FFF2-40B4-BE49-F238E27FC236}">
              <a16:creationId xmlns:a16="http://schemas.microsoft.com/office/drawing/2014/main" id="{DA7F3DED-1911-400F-9C7D-E92BD5EF11EE}"/>
            </a:ext>
          </a:extLst>
        </xdr:cNvPr>
        <xdr:cNvSpPr txBox="1">
          <a:spLocks noChangeArrowheads="1"/>
        </xdr:cNvSpPr>
      </xdr:nvSpPr>
      <xdr:spPr bwMode="auto">
        <a:xfrm>
          <a:off x="8648700" y="9486900"/>
          <a:ext cx="9525" cy="209551"/>
        </a:xfrm>
        <a:prstGeom prst="rect">
          <a:avLst/>
        </a:prstGeom>
        <a:noFill/>
        <a:ln w="9525">
          <a:noFill/>
          <a:miter lim="800000"/>
          <a:headEnd/>
          <a:tailEnd/>
        </a:ln>
      </xdr:spPr>
    </xdr:sp>
    <xdr:clientData/>
  </xdr:oneCellAnchor>
</xdr:wsDr>
</file>

<file path=xl/drawings/drawing40.xml><?xml version="1.0" encoding="utf-8"?>
<xdr:wsDr xmlns:xdr="http://schemas.openxmlformats.org/drawingml/2006/spreadsheetDrawing" xmlns:a="http://schemas.openxmlformats.org/drawingml/2006/main">
  <xdr:twoCellAnchor>
    <xdr:from>
      <xdr:col>1</xdr:col>
      <xdr:colOff>552450</xdr:colOff>
      <xdr:row>7</xdr:row>
      <xdr:rowOff>133351</xdr:rowOff>
    </xdr:from>
    <xdr:to>
      <xdr:col>7</xdr:col>
      <xdr:colOff>552450</xdr:colOff>
      <xdr:row>24</xdr:row>
      <xdr:rowOff>123826</xdr:rowOff>
    </xdr:to>
    <xdr:graphicFrame macro="">
      <xdr:nvGraphicFramePr>
        <xdr:cNvPr id="2" name="Chart 1">
          <a:extLst>
            <a:ext uri="{FF2B5EF4-FFF2-40B4-BE49-F238E27FC236}">
              <a16:creationId xmlns:a16="http://schemas.microsoft.com/office/drawing/2014/main" id="{3B7EF791-C048-42A7-AD34-BFDC864B6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25</xdr:row>
      <xdr:rowOff>123825</xdr:rowOff>
    </xdr:from>
    <xdr:to>
      <xdr:col>7</xdr:col>
      <xdr:colOff>352425</xdr:colOff>
      <xdr:row>28</xdr:row>
      <xdr:rowOff>28575</xdr:rowOff>
    </xdr:to>
    <xdr:sp macro="" textlink="">
      <xdr:nvSpPr>
        <xdr:cNvPr id="3" name="TextBox 2">
          <a:extLst>
            <a:ext uri="{FF2B5EF4-FFF2-40B4-BE49-F238E27FC236}">
              <a16:creationId xmlns:a16="http://schemas.microsoft.com/office/drawing/2014/main" id="{40CDEEC0-EC7D-48BF-96AC-4B00E294CE9D}"/>
            </a:ext>
          </a:extLst>
        </xdr:cNvPr>
        <xdr:cNvSpPr txBox="1"/>
      </xdr:nvSpPr>
      <xdr:spPr>
        <a:xfrm>
          <a:off x="1066800" y="4171950"/>
          <a:ext cx="35528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a:latin typeface="HelveticaNeueLT Std Cn" panose="020B0506030502030204" pitchFamily="34" charset="0"/>
              <a:cs typeface="Arial" panose="020B0604020202020204" pitchFamily="34" charset="0"/>
            </a:rPr>
            <a:t>Source:</a:t>
          </a:r>
          <a:r>
            <a:rPr lang="en-US" sz="1000" b="0" baseline="0">
              <a:latin typeface="HelveticaNeueLT Std Cn" panose="020B0506030502030204" pitchFamily="34" charset="0"/>
              <a:cs typeface="Arial" panose="020B0604020202020204" pitchFamily="34" charset="0"/>
            </a:rPr>
            <a:t> IMF, World Economic Outlook Database.</a:t>
          </a:r>
          <a:endParaRPr lang="en-US" sz="1000" b="0">
            <a:latin typeface="HelveticaNeueLT Std Cn" panose="020B0506030502030204" pitchFamily="34" charset="0"/>
            <a:cs typeface="Arial" panose="020B0604020202020204" pitchFamily="34" charset="0"/>
          </a:endParaRPr>
        </a:p>
      </xdr:txBody>
    </xdr:sp>
    <xdr:clientData/>
  </xdr:twoCellAnchor>
  <xdr:twoCellAnchor>
    <xdr:from>
      <xdr:col>1</xdr:col>
      <xdr:colOff>590550</xdr:colOff>
      <xdr:row>2</xdr:row>
      <xdr:rowOff>0</xdr:rowOff>
    </xdr:from>
    <xdr:to>
      <xdr:col>8</xdr:col>
      <xdr:colOff>247650</xdr:colOff>
      <xdr:row>5</xdr:row>
      <xdr:rowOff>104775</xdr:rowOff>
    </xdr:to>
    <xdr:sp macro="" textlink="">
      <xdr:nvSpPr>
        <xdr:cNvPr id="4" name="TextBox 3">
          <a:extLst>
            <a:ext uri="{FF2B5EF4-FFF2-40B4-BE49-F238E27FC236}">
              <a16:creationId xmlns:a16="http://schemas.microsoft.com/office/drawing/2014/main" id="{E89A72D5-AF78-4DC6-980F-F6E33681D89D}"/>
            </a:ext>
          </a:extLst>
        </xdr:cNvPr>
        <xdr:cNvSpPr txBox="1"/>
      </xdr:nvSpPr>
      <xdr:spPr>
        <a:xfrm>
          <a:off x="1200150" y="323850"/>
          <a:ext cx="39243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1.21. Low-Income Developing Countries: General Government Revenue and Expense, 2012–24</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GDP</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581025</xdr:colOff>
      <xdr:row>5</xdr:row>
      <xdr:rowOff>57150</xdr:rowOff>
    </xdr:from>
    <xdr:to>
      <xdr:col>8</xdr:col>
      <xdr:colOff>238125</xdr:colOff>
      <xdr:row>7</xdr:row>
      <xdr:rowOff>133350</xdr:rowOff>
    </xdr:to>
    <xdr:sp macro="" textlink="">
      <xdr:nvSpPr>
        <xdr:cNvPr id="5" name="TextBox 4">
          <a:extLst>
            <a:ext uri="{FF2B5EF4-FFF2-40B4-BE49-F238E27FC236}">
              <a16:creationId xmlns:a16="http://schemas.microsoft.com/office/drawing/2014/main" id="{CB2F412C-CB19-4DB1-BF4F-0DC34EF365E0}"/>
            </a:ext>
          </a:extLst>
        </xdr:cNvPr>
        <xdr:cNvSpPr txBox="1"/>
      </xdr:nvSpPr>
      <xdr:spPr>
        <a:xfrm>
          <a:off x="1190625" y="866775"/>
          <a:ext cx="39243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a:lnSpc>
              <a:spcPct val="110000"/>
            </a:lnSpc>
            <a:spcBef>
              <a:spcPts val="0"/>
            </a:spcBef>
            <a:spcAft>
              <a:spcPts val="0"/>
            </a:spcAft>
          </a:pPr>
          <a:r>
            <a:rPr lang="en-US" sz="1000">
              <a:effectLst/>
              <a:latin typeface="HelveticaNeueLT Std Cn" panose="020B0506030502030204"/>
              <a:ea typeface="Calibri" panose="020F0502020204030204" pitchFamily="34" charset="0"/>
              <a:cs typeface="Arial" panose="020B0604020202020204" pitchFamily="34" charset="0"/>
            </a:rPr>
            <a:t>In line with commodity price developments, revenues and expenditures rose notably in commodity exporters in 2017-18.</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41.xml><?xml version="1.0" encoding="utf-8"?>
<c:userShapes xmlns:c="http://schemas.openxmlformats.org/drawingml/2006/chart">
  <cdr:relSizeAnchor xmlns:cdr="http://schemas.openxmlformats.org/drawingml/2006/chartDrawing">
    <cdr:from>
      <cdr:x>0.59115</cdr:x>
      <cdr:y>0.0483</cdr:y>
    </cdr:from>
    <cdr:to>
      <cdr:x>0.98958</cdr:x>
      <cdr:y>0.87847</cdr:y>
    </cdr:to>
    <cdr:sp macro="" textlink="">
      <cdr:nvSpPr>
        <cdr:cNvPr id="2" name="Rectangle 1">
          <a:extLst xmlns:a="http://schemas.openxmlformats.org/drawingml/2006/main">
            <a:ext uri="{FF2B5EF4-FFF2-40B4-BE49-F238E27FC236}">
              <a16:creationId xmlns:a16="http://schemas.microsoft.com/office/drawing/2014/main" id="{C70E2653-87F5-4DA4-AC64-655A8AAC72D1}"/>
            </a:ext>
          </a:extLst>
        </cdr:cNvPr>
        <cdr:cNvSpPr/>
      </cdr:nvSpPr>
      <cdr:spPr>
        <a:xfrm xmlns:a="http://schemas.openxmlformats.org/drawingml/2006/main">
          <a:off x="2162193" y="132497"/>
          <a:ext cx="1457298" cy="2277322"/>
        </a:xfrm>
        <a:prstGeom xmlns:a="http://schemas.openxmlformats.org/drawingml/2006/main" prst="rect">
          <a:avLst/>
        </a:prstGeom>
        <a:solidFill xmlns:a="http://schemas.openxmlformats.org/drawingml/2006/main">
          <a:schemeClr val="bg1">
            <a:lumMod val="75000"/>
            <a:alpha val="2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0.41144</cdr:x>
      <cdr:y>0.03898</cdr:y>
    </cdr:from>
    <cdr:to>
      <cdr:x>0.63068</cdr:x>
      <cdr:y>0.10785</cdr:y>
    </cdr:to>
    <cdr:sp macro="" textlink="">
      <cdr:nvSpPr>
        <cdr:cNvPr id="3" name="TextBox 2">
          <a:extLst xmlns:a="http://schemas.openxmlformats.org/drawingml/2006/main">
            <a:ext uri="{FF2B5EF4-FFF2-40B4-BE49-F238E27FC236}">
              <a16:creationId xmlns:a16="http://schemas.microsoft.com/office/drawing/2014/main" id="{63D8C330-AF17-4F5A-84F2-C2F1BDFBA338}"/>
            </a:ext>
          </a:extLst>
        </cdr:cNvPr>
        <cdr:cNvSpPr txBox="1"/>
      </cdr:nvSpPr>
      <cdr:spPr>
        <a:xfrm xmlns:a="http://schemas.openxmlformats.org/drawingml/2006/main">
          <a:off x="1128662" y="106921"/>
          <a:ext cx="601419" cy="1889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rgbClr val="C00000"/>
              </a:solidFill>
              <a:latin typeface="HelveticaNeueLT Std" panose="020B0604020202020204" pitchFamily="34" charset="0"/>
            </a:rPr>
            <a:t>Expense</a:t>
          </a:r>
        </a:p>
      </cdr:txBody>
    </cdr:sp>
  </cdr:relSizeAnchor>
  <cdr:relSizeAnchor xmlns:cdr="http://schemas.openxmlformats.org/drawingml/2006/chartDrawing">
    <cdr:from>
      <cdr:x>0.42069</cdr:x>
      <cdr:y>0.25503</cdr:y>
    </cdr:from>
    <cdr:to>
      <cdr:x>0.63993</cdr:x>
      <cdr:y>0.32391</cdr:y>
    </cdr:to>
    <cdr:sp macro="" textlink="">
      <cdr:nvSpPr>
        <cdr:cNvPr id="4" name="TextBox 1">
          <a:extLst xmlns:a="http://schemas.openxmlformats.org/drawingml/2006/main">
            <a:ext uri="{FF2B5EF4-FFF2-40B4-BE49-F238E27FC236}">
              <a16:creationId xmlns:a16="http://schemas.microsoft.com/office/drawing/2014/main" id="{0D332921-CB1E-406E-BE4D-9E06DA6B7577}"/>
            </a:ext>
          </a:extLst>
        </cdr:cNvPr>
        <cdr:cNvSpPr txBox="1"/>
      </cdr:nvSpPr>
      <cdr:spPr>
        <a:xfrm xmlns:a="http://schemas.openxmlformats.org/drawingml/2006/main">
          <a:off x="1154037" y="699598"/>
          <a:ext cx="601419" cy="188952"/>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rgbClr val="C00000"/>
              </a:solidFill>
              <a:latin typeface="HelveticaNeueLT Std" panose="020B0604020202020204" pitchFamily="34" charset="0"/>
            </a:rPr>
            <a:t>Revenue</a:t>
          </a:r>
        </a:p>
      </cdr:txBody>
    </cdr:sp>
  </cdr:relSizeAnchor>
  <cdr:relSizeAnchor xmlns:cdr="http://schemas.openxmlformats.org/drawingml/2006/chartDrawing">
    <cdr:from>
      <cdr:x>0.3521</cdr:x>
      <cdr:y>0.39153</cdr:y>
    </cdr:from>
    <cdr:to>
      <cdr:x>0.57134</cdr:x>
      <cdr:y>0.46041</cdr:y>
    </cdr:to>
    <cdr:sp macro="" textlink="">
      <cdr:nvSpPr>
        <cdr:cNvPr id="5" name="TextBox 1">
          <a:extLst xmlns:a="http://schemas.openxmlformats.org/drawingml/2006/main">
            <a:ext uri="{FF2B5EF4-FFF2-40B4-BE49-F238E27FC236}">
              <a16:creationId xmlns:a16="http://schemas.microsoft.com/office/drawing/2014/main" id="{4D179C14-8201-4CE3-ADF9-CEE11183E7BE}"/>
            </a:ext>
          </a:extLst>
        </cdr:cNvPr>
        <cdr:cNvSpPr txBox="1"/>
      </cdr:nvSpPr>
      <cdr:spPr>
        <a:xfrm xmlns:a="http://schemas.openxmlformats.org/drawingml/2006/main">
          <a:off x="965890" y="1074051"/>
          <a:ext cx="601419" cy="1889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rgbClr val="002060"/>
              </a:solidFill>
              <a:latin typeface="HelveticaNeueLT Std" panose="020B0604020202020204" pitchFamily="34" charset="0"/>
            </a:rPr>
            <a:t>Expense</a:t>
          </a:r>
        </a:p>
      </cdr:txBody>
    </cdr:sp>
  </cdr:relSizeAnchor>
  <cdr:relSizeAnchor xmlns:cdr="http://schemas.openxmlformats.org/drawingml/2006/chartDrawing">
    <cdr:from>
      <cdr:x>0.42266</cdr:x>
      <cdr:y>0.76777</cdr:y>
    </cdr:from>
    <cdr:to>
      <cdr:x>0.6419</cdr:x>
      <cdr:y>0.83665</cdr:y>
    </cdr:to>
    <cdr:sp macro="" textlink="">
      <cdr:nvSpPr>
        <cdr:cNvPr id="6" name="TextBox 1">
          <a:extLst xmlns:a="http://schemas.openxmlformats.org/drawingml/2006/main">
            <a:ext uri="{FF2B5EF4-FFF2-40B4-BE49-F238E27FC236}">
              <a16:creationId xmlns:a16="http://schemas.microsoft.com/office/drawing/2014/main" id="{88814831-4244-4925-AF35-127EDE3EC185}"/>
            </a:ext>
          </a:extLst>
        </cdr:cNvPr>
        <cdr:cNvSpPr txBox="1"/>
      </cdr:nvSpPr>
      <cdr:spPr>
        <a:xfrm xmlns:a="http://schemas.openxmlformats.org/drawingml/2006/main">
          <a:off x="1545924" y="2106147"/>
          <a:ext cx="801892" cy="188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rgbClr val="002060"/>
              </a:solidFill>
              <a:latin typeface="HelveticaNeueLT Std" panose="020B0604020202020204" pitchFamily="34" charset="0"/>
            </a:rPr>
            <a:t>Revenue</a:t>
          </a:r>
        </a:p>
      </cdr:txBody>
    </cdr:sp>
  </cdr:relSizeAnchor>
</c:userShapes>
</file>

<file path=xl/drawings/drawing42.xml><?xml version="1.0" encoding="utf-8"?>
<xdr:wsDr xmlns:xdr="http://schemas.openxmlformats.org/drawingml/2006/spreadsheetDrawing" xmlns:a="http://schemas.openxmlformats.org/drawingml/2006/main">
  <xdr:twoCellAnchor>
    <xdr:from>
      <xdr:col>1</xdr:col>
      <xdr:colOff>361950</xdr:colOff>
      <xdr:row>5</xdr:row>
      <xdr:rowOff>458319</xdr:rowOff>
    </xdr:from>
    <xdr:to>
      <xdr:col>7</xdr:col>
      <xdr:colOff>361950</xdr:colOff>
      <xdr:row>17</xdr:row>
      <xdr:rowOff>124944</xdr:rowOff>
    </xdr:to>
    <xdr:graphicFrame macro="">
      <xdr:nvGraphicFramePr>
        <xdr:cNvPr id="2" name="Chart 1">
          <a:extLst>
            <a:ext uri="{FF2B5EF4-FFF2-40B4-BE49-F238E27FC236}">
              <a16:creationId xmlns:a16="http://schemas.microsoft.com/office/drawing/2014/main" id="{4C608D84-2F32-4F73-A0C9-0C430035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586468</xdr:colOff>
      <xdr:row>2</xdr:row>
      <xdr:rowOff>57149</xdr:rowOff>
    </xdr:from>
    <xdr:to>
      <xdr:col>9</xdr:col>
      <xdr:colOff>28575</xdr:colOff>
      <xdr:row>5</xdr:row>
      <xdr:rowOff>66674</xdr:rowOff>
    </xdr:to>
    <xdr:sp macro="" textlink="">
      <xdr:nvSpPr>
        <xdr:cNvPr id="3" name="TextBox 2">
          <a:extLst>
            <a:ext uri="{FF2B5EF4-FFF2-40B4-BE49-F238E27FC236}">
              <a16:creationId xmlns:a16="http://schemas.microsoft.com/office/drawing/2014/main" id="{DD78DE21-EDF2-48EA-B249-72E407B1CB63}"/>
            </a:ext>
          </a:extLst>
        </xdr:cNvPr>
        <xdr:cNvSpPr txBox="1"/>
      </xdr:nvSpPr>
      <xdr:spPr>
        <a:xfrm>
          <a:off x="1196068" y="438149"/>
          <a:ext cx="4318907"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1.22. Low-Income Developing Countries: Change in General Government Expenditures, 2012–18</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GDP</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2</xdr:col>
      <xdr:colOff>9525</xdr:colOff>
      <xdr:row>5</xdr:row>
      <xdr:rowOff>85725</xdr:rowOff>
    </xdr:from>
    <xdr:to>
      <xdr:col>9</xdr:col>
      <xdr:colOff>342900</xdr:colOff>
      <xdr:row>5</xdr:row>
      <xdr:rowOff>466725</xdr:rowOff>
    </xdr:to>
    <xdr:sp macro="" textlink="">
      <xdr:nvSpPr>
        <xdr:cNvPr id="4" name="TextBox 3">
          <a:extLst>
            <a:ext uri="{FF2B5EF4-FFF2-40B4-BE49-F238E27FC236}">
              <a16:creationId xmlns:a16="http://schemas.microsoft.com/office/drawing/2014/main" id="{D443240E-A7A8-4019-9C5C-4A67D3A80AE1}"/>
            </a:ext>
          </a:extLst>
        </xdr:cNvPr>
        <xdr:cNvSpPr txBox="1"/>
      </xdr:nvSpPr>
      <xdr:spPr>
        <a:xfrm>
          <a:off x="1228725" y="1038225"/>
          <a:ext cx="46005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Calibri" panose="020F0502020204030204" pitchFamily="34" charset="0"/>
              <a:cs typeface="Arial" panose="020B0604020202020204" pitchFamily="34" charset="0"/>
            </a:rPr>
            <a:t>Interest expense have crowded out investment.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571500</xdr:colOff>
      <xdr:row>18</xdr:row>
      <xdr:rowOff>85725</xdr:rowOff>
    </xdr:from>
    <xdr:to>
      <xdr:col>9</xdr:col>
      <xdr:colOff>13607</xdr:colOff>
      <xdr:row>20</xdr:row>
      <xdr:rowOff>114300</xdr:rowOff>
    </xdr:to>
    <xdr:sp macro="" textlink="">
      <xdr:nvSpPr>
        <xdr:cNvPr id="5" name="TextBox 4">
          <a:extLst>
            <a:ext uri="{FF2B5EF4-FFF2-40B4-BE49-F238E27FC236}">
              <a16:creationId xmlns:a16="http://schemas.microsoft.com/office/drawing/2014/main" id="{DE078317-39AA-4B36-8A64-EA72B8F864BE}"/>
            </a:ext>
          </a:extLst>
        </xdr:cNvPr>
        <xdr:cNvSpPr txBox="1"/>
      </xdr:nvSpPr>
      <xdr:spPr>
        <a:xfrm>
          <a:off x="1181100" y="4305300"/>
          <a:ext cx="4318907"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Calibri" panose="020F0502020204030204" pitchFamily="34" charset="0"/>
              <a:cs typeface="Helvetica" panose="020B0604020202020204" pitchFamily="34" charset="0"/>
            </a:rPr>
            <a:t>Source: IMF, World Economic Outlook Database.</a:t>
          </a:r>
          <a:endParaRPr lang="en-US" sz="1400">
            <a:effectLst/>
            <a:latin typeface="Garamond" panose="02020404030301010803" pitchFamily="18" charset="0"/>
            <a:ea typeface="Calibri" panose="020F0502020204030204" pitchFamily="34" charset="0"/>
            <a:cs typeface="Times New Roman" panose="02020603050405020304" pitchFamily="18" charset="0"/>
          </a:endParaRPr>
        </a:p>
        <a:p>
          <a:r>
            <a:rPr lang="en-US" sz="1000">
              <a:effectLst/>
              <a:latin typeface="HelveticaNeueLT Std Cn" panose="020B0506030502030204"/>
              <a:ea typeface="Calibri" panose="020F0502020204030204" pitchFamily="34" charset="0"/>
              <a:cs typeface="Helvetica" panose="020B0604020202020204" pitchFamily="34" charset="0"/>
            </a:rPr>
            <a:t>Note: LIDCs: low-income developing countries.</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1</xdr:col>
      <xdr:colOff>133350</xdr:colOff>
      <xdr:row>6</xdr:row>
      <xdr:rowOff>114300</xdr:rowOff>
    </xdr:from>
    <xdr:to>
      <xdr:col>7</xdr:col>
      <xdr:colOff>133350</xdr:colOff>
      <xdr:row>21</xdr:row>
      <xdr:rowOff>0</xdr:rowOff>
    </xdr:to>
    <xdr:graphicFrame macro="">
      <xdr:nvGraphicFramePr>
        <xdr:cNvPr id="2" name="Chart 1">
          <a:extLst>
            <a:ext uri="{FF2B5EF4-FFF2-40B4-BE49-F238E27FC236}">
              <a16:creationId xmlns:a16="http://schemas.microsoft.com/office/drawing/2014/main" id="{B23E9328-BFDF-483D-A60D-193746BCE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485775</xdr:colOff>
      <xdr:row>1</xdr:row>
      <xdr:rowOff>38100</xdr:rowOff>
    </xdr:from>
    <xdr:to>
      <xdr:col>7</xdr:col>
      <xdr:colOff>228600</xdr:colOff>
      <xdr:row>4</xdr:row>
      <xdr:rowOff>85725</xdr:rowOff>
    </xdr:to>
    <xdr:sp macro="" textlink="">
      <xdr:nvSpPr>
        <xdr:cNvPr id="3" name="TextBox 2">
          <a:extLst>
            <a:ext uri="{FF2B5EF4-FFF2-40B4-BE49-F238E27FC236}">
              <a16:creationId xmlns:a16="http://schemas.microsoft.com/office/drawing/2014/main" id="{148CA0CF-755F-4D90-A206-622985F69886}"/>
            </a:ext>
          </a:extLst>
        </xdr:cNvPr>
        <xdr:cNvSpPr txBox="1"/>
      </xdr:nvSpPr>
      <xdr:spPr>
        <a:xfrm>
          <a:off x="1095375" y="228600"/>
          <a:ext cx="34004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1.23. Low-Income Developing Countries: General Government Interest Expense, 2012–18</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tax revenue</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 </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419099</xdr:colOff>
      <xdr:row>20</xdr:row>
      <xdr:rowOff>171450</xdr:rowOff>
    </xdr:from>
    <xdr:to>
      <xdr:col>6</xdr:col>
      <xdr:colOff>561974</xdr:colOff>
      <xdr:row>22</xdr:row>
      <xdr:rowOff>133350</xdr:rowOff>
    </xdr:to>
    <xdr:sp macro="" textlink="">
      <xdr:nvSpPr>
        <xdr:cNvPr id="4" name="TextBox 3">
          <a:extLst>
            <a:ext uri="{FF2B5EF4-FFF2-40B4-BE49-F238E27FC236}">
              <a16:creationId xmlns:a16="http://schemas.microsoft.com/office/drawing/2014/main" id="{C0988E4B-D1A6-4128-A8AE-215C8A7B73A9}"/>
            </a:ext>
          </a:extLst>
        </xdr:cNvPr>
        <xdr:cNvSpPr txBox="1"/>
      </xdr:nvSpPr>
      <xdr:spPr>
        <a:xfrm>
          <a:off x="1028699" y="3981450"/>
          <a:ext cx="31908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a:latin typeface="HelveticaNeueLT Std Cn" panose="020B0506030502030204" pitchFamily="34" charset="0"/>
              <a:cs typeface="Arial" panose="020B0604020202020204" pitchFamily="34" charset="0"/>
            </a:rPr>
            <a:t>Source:</a:t>
          </a:r>
          <a:r>
            <a:rPr lang="en-US" sz="1000" b="0" baseline="0">
              <a:latin typeface="HelveticaNeueLT Std Cn" panose="020B0506030502030204" pitchFamily="34" charset="0"/>
              <a:cs typeface="Arial" panose="020B0604020202020204" pitchFamily="34" charset="0"/>
            </a:rPr>
            <a:t> IMF World Economic Outlook Database.</a:t>
          </a:r>
          <a:endParaRPr lang="en-US" sz="1000" b="0">
            <a:latin typeface="HelveticaNeueLT Std Cn" panose="020B0506030502030204" pitchFamily="34" charset="0"/>
            <a:cs typeface="Arial" panose="020B0604020202020204" pitchFamily="34" charset="0"/>
          </a:endParaRPr>
        </a:p>
      </xdr:txBody>
    </xdr:sp>
    <xdr:clientData/>
  </xdr:twoCellAnchor>
  <xdr:twoCellAnchor>
    <xdr:from>
      <xdr:col>1</xdr:col>
      <xdr:colOff>514350</xdr:colOff>
      <xdr:row>4</xdr:row>
      <xdr:rowOff>28575</xdr:rowOff>
    </xdr:from>
    <xdr:to>
      <xdr:col>7</xdr:col>
      <xdr:colOff>209550</xdr:colOff>
      <xdr:row>6</xdr:row>
      <xdr:rowOff>123825</xdr:rowOff>
    </xdr:to>
    <xdr:sp macro="" textlink="">
      <xdr:nvSpPr>
        <xdr:cNvPr id="5" name="TextBox 4">
          <a:extLst>
            <a:ext uri="{FF2B5EF4-FFF2-40B4-BE49-F238E27FC236}">
              <a16:creationId xmlns:a16="http://schemas.microsoft.com/office/drawing/2014/main" id="{9FE3C2FA-E827-4FD3-AD4B-ED3B9CF27F57}"/>
            </a:ext>
          </a:extLst>
        </xdr:cNvPr>
        <xdr:cNvSpPr txBox="1"/>
      </xdr:nvSpPr>
      <xdr:spPr>
        <a:xfrm>
          <a:off x="1123950" y="790575"/>
          <a:ext cx="3352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Calibri" panose="020F0502020204030204" pitchFamily="34" charset="0"/>
              <a:cs typeface="Arial" panose="020B0604020202020204" pitchFamily="34" charset="0"/>
            </a:rPr>
            <a:t>As debt levels rise, interest payments are consuming evermore tax revenue.</a:t>
          </a:r>
          <a:r>
            <a:rPr lang="en-US" sz="1200" b="1">
              <a:solidFill>
                <a:srgbClr val="C4122F"/>
              </a:solidFill>
              <a:effectLst/>
              <a:latin typeface="HelveticaNeueLT Std Cn" panose="020B0506030502030204"/>
              <a:ea typeface="Calibri" panose="020F0502020204030204" pitchFamily="34" charset="0"/>
              <a:cs typeface="Arial" panose="020B0604020202020204" pitchFamily="34" charset="0"/>
            </a:rPr>
            <a:t> </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44.xml><?xml version="1.0" encoding="utf-8"?>
<c:userShapes xmlns:c="http://schemas.openxmlformats.org/drawingml/2006/chart">
  <cdr:relSizeAnchor xmlns:cdr="http://schemas.openxmlformats.org/drawingml/2006/chartDrawing">
    <cdr:from>
      <cdr:x>0.4978</cdr:x>
      <cdr:y>0.09957</cdr:y>
    </cdr:from>
    <cdr:to>
      <cdr:x>0.67956</cdr:x>
      <cdr:y>0.17016</cdr:y>
    </cdr:to>
    <cdr:sp macro="" textlink="">
      <cdr:nvSpPr>
        <cdr:cNvPr id="2" name="TextBox 1">
          <a:extLst xmlns:a="http://schemas.openxmlformats.org/drawingml/2006/main">
            <a:ext uri="{FF2B5EF4-FFF2-40B4-BE49-F238E27FC236}">
              <a16:creationId xmlns:a16="http://schemas.microsoft.com/office/drawing/2014/main" id="{55BF77B0-0336-4622-9D9B-6FA4CDECAF0C}"/>
            </a:ext>
          </a:extLst>
        </cdr:cNvPr>
        <cdr:cNvSpPr txBox="1"/>
      </cdr:nvSpPr>
      <cdr:spPr>
        <a:xfrm xmlns:a="http://schemas.openxmlformats.org/drawingml/2006/main">
          <a:off x="1820759" y="273128"/>
          <a:ext cx="664806" cy="1936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HelveticaNeueLT Std" panose="020B0604020202020204" pitchFamily="34" charset="0"/>
            </a:rPr>
            <a:t>GHA</a:t>
          </a:r>
        </a:p>
      </cdr:txBody>
    </cdr:sp>
  </cdr:relSizeAnchor>
  <cdr:relSizeAnchor xmlns:cdr="http://schemas.openxmlformats.org/drawingml/2006/chartDrawing">
    <cdr:from>
      <cdr:x>0.17795</cdr:x>
      <cdr:y>0.3382</cdr:y>
    </cdr:from>
    <cdr:to>
      <cdr:x>0.35972</cdr:x>
      <cdr:y>0.40364</cdr:y>
    </cdr:to>
    <cdr:sp macro="" textlink="">
      <cdr:nvSpPr>
        <cdr:cNvPr id="3" name="TextBox 1">
          <a:extLst xmlns:a="http://schemas.openxmlformats.org/drawingml/2006/main">
            <a:ext uri="{FF2B5EF4-FFF2-40B4-BE49-F238E27FC236}">
              <a16:creationId xmlns:a16="http://schemas.microsoft.com/office/drawing/2014/main" id="{7F926A8C-EA96-46FF-BF28-0A121CD7521B}"/>
            </a:ext>
          </a:extLst>
        </cdr:cNvPr>
        <cdr:cNvSpPr txBox="1"/>
      </cdr:nvSpPr>
      <cdr:spPr>
        <a:xfrm xmlns:a="http://schemas.openxmlformats.org/drawingml/2006/main">
          <a:off x="650873" y="927747"/>
          <a:ext cx="664842" cy="1795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rPr>
            <a:t>ZMB</a:t>
          </a:r>
        </a:p>
      </cdr:txBody>
    </cdr:sp>
  </cdr:relSizeAnchor>
  <cdr:relSizeAnchor xmlns:cdr="http://schemas.openxmlformats.org/drawingml/2006/chartDrawing">
    <cdr:from>
      <cdr:x>0.30209</cdr:x>
      <cdr:y>0.30104</cdr:y>
    </cdr:from>
    <cdr:to>
      <cdr:x>0.48385</cdr:x>
      <cdr:y>0.37163</cdr:y>
    </cdr:to>
    <cdr:sp macro="" textlink="">
      <cdr:nvSpPr>
        <cdr:cNvPr id="4" name="TextBox 1">
          <a:extLst xmlns:a="http://schemas.openxmlformats.org/drawingml/2006/main">
            <a:ext uri="{FF2B5EF4-FFF2-40B4-BE49-F238E27FC236}">
              <a16:creationId xmlns:a16="http://schemas.microsoft.com/office/drawing/2014/main" id="{7F926A8C-EA96-46FF-BF28-0A121CD7521B}"/>
            </a:ext>
          </a:extLst>
        </cdr:cNvPr>
        <cdr:cNvSpPr txBox="1"/>
      </cdr:nvSpPr>
      <cdr:spPr>
        <a:xfrm xmlns:a="http://schemas.openxmlformats.org/drawingml/2006/main">
          <a:off x="1104937" y="825810"/>
          <a:ext cx="664805" cy="1936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rPr>
            <a:t>NGA</a:t>
          </a:r>
        </a:p>
      </cdr:txBody>
    </cdr:sp>
  </cdr:relSizeAnchor>
  <cdr:relSizeAnchor xmlns:cdr="http://schemas.openxmlformats.org/drawingml/2006/chartDrawing">
    <cdr:from>
      <cdr:x>0.34082</cdr:x>
      <cdr:y>0.45465</cdr:y>
    </cdr:from>
    <cdr:to>
      <cdr:x>0.52258</cdr:x>
      <cdr:y>0.52524</cdr:y>
    </cdr:to>
    <cdr:sp macro="" textlink="">
      <cdr:nvSpPr>
        <cdr:cNvPr id="5" name="TextBox 1">
          <a:extLst xmlns:a="http://schemas.openxmlformats.org/drawingml/2006/main">
            <a:ext uri="{FF2B5EF4-FFF2-40B4-BE49-F238E27FC236}">
              <a16:creationId xmlns:a16="http://schemas.microsoft.com/office/drawing/2014/main" id="{24C6C918-4F6B-4283-84B7-5F0443F100D7}"/>
            </a:ext>
          </a:extLst>
        </cdr:cNvPr>
        <cdr:cNvSpPr txBox="1"/>
      </cdr:nvSpPr>
      <cdr:spPr>
        <a:xfrm xmlns:a="http://schemas.openxmlformats.org/drawingml/2006/main">
          <a:off x="1246580" y="1247196"/>
          <a:ext cx="664806" cy="1936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rPr>
            <a:t>KEN</a:t>
          </a:r>
        </a:p>
      </cdr:txBody>
    </cdr:sp>
  </cdr:relSizeAnchor>
  <cdr:relSizeAnchor xmlns:cdr="http://schemas.openxmlformats.org/drawingml/2006/chartDrawing">
    <cdr:from>
      <cdr:x>0.59218</cdr:x>
      <cdr:y>0.42419</cdr:y>
    </cdr:from>
    <cdr:to>
      <cdr:x>0.77394</cdr:x>
      <cdr:y>0.49478</cdr:y>
    </cdr:to>
    <cdr:sp macro="" textlink="">
      <cdr:nvSpPr>
        <cdr:cNvPr id="6" name="TextBox 1">
          <a:extLst xmlns:a="http://schemas.openxmlformats.org/drawingml/2006/main">
            <a:ext uri="{FF2B5EF4-FFF2-40B4-BE49-F238E27FC236}">
              <a16:creationId xmlns:a16="http://schemas.microsoft.com/office/drawing/2014/main" id="{3BF28662-E771-4BB7-992F-FCAAD1C51852}"/>
            </a:ext>
          </a:extLst>
        </cdr:cNvPr>
        <cdr:cNvSpPr txBox="1"/>
      </cdr:nvSpPr>
      <cdr:spPr>
        <a:xfrm xmlns:a="http://schemas.openxmlformats.org/drawingml/2006/main">
          <a:off x="2165970" y="1163638"/>
          <a:ext cx="664805" cy="1936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rPr>
            <a:t>MMR</a:t>
          </a:r>
        </a:p>
      </cdr:txBody>
    </cdr:sp>
  </cdr:relSizeAnchor>
  <cdr:relSizeAnchor xmlns:cdr="http://schemas.openxmlformats.org/drawingml/2006/chartDrawing">
    <cdr:from>
      <cdr:x>0.45323</cdr:x>
      <cdr:y>0.35731</cdr:y>
    </cdr:from>
    <cdr:to>
      <cdr:x>0.63499</cdr:x>
      <cdr:y>0.4279</cdr:y>
    </cdr:to>
    <cdr:sp macro="" textlink="">
      <cdr:nvSpPr>
        <cdr:cNvPr id="7" name="TextBox 1">
          <a:extLst xmlns:a="http://schemas.openxmlformats.org/drawingml/2006/main">
            <a:ext uri="{FF2B5EF4-FFF2-40B4-BE49-F238E27FC236}">
              <a16:creationId xmlns:a16="http://schemas.microsoft.com/office/drawing/2014/main" id="{B1C1C551-BDDF-491D-9149-2FC03CDA263A}"/>
            </a:ext>
          </a:extLst>
        </cdr:cNvPr>
        <cdr:cNvSpPr txBox="1"/>
      </cdr:nvSpPr>
      <cdr:spPr>
        <a:xfrm xmlns:a="http://schemas.openxmlformats.org/drawingml/2006/main">
          <a:off x="1657737" y="980173"/>
          <a:ext cx="664805" cy="1936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rPr>
            <a:t>BGD</a:t>
          </a:r>
        </a:p>
      </cdr:txBody>
    </cdr:sp>
  </cdr:relSizeAnchor>
  <cdr:relSizeAnchor xmlns:cdr="http://schemas.openxmlformats.org/drawingml/2006/chartDrawing">
    <cdr:from>
      <cdr:x>0.45645</cdr:x>
      <cdr:y>0.68277</cdr:y>
    </cdr:from>
    <cdr:to>
      <cdr:x>0.63821</cdr:x>
      <cdr:y>0.75336</cdr:y>
    </cdr:to>
    <cdr:sp macro="" textlink="">
      <cdr:nvSpPr>
        <cdr:cNvPr id="8" name="TextBox 1">
          <a:extLst xmlns:a="http://schemas.openxmlformats.org/drawingml/2006/main">
            <a:ext uri="{FF2B5EF4-FFF2-40B4-BE49-F238E27FC236}">
              <a16:creationId xmlns:a16="http://schemas.microsoft.com/office/drawing/2014/main" id="{B1C1C551-BDDF-491D-9149-2FC03CDA263A}"/>
            </a:ext>
          </a:extLst>
        </cdr:cNvPr>
        <cdr:cNvSpPr txBox="1"/>
      </cdr:nvSpPr>
      <cdr:spPr>
        <a:xfrm xmlns:a="http://schemas.openxmlformats.org/drawingml/2006/main">
          <a:off x="1669524" y="1872975"/>
          <a:ext cx="664805" cy="1936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rPr>
            <a:t>SDN</a:t>
          </a:r>
        </a:p>
      </cdr:txBody>
    </cdr:sp>
  </cdr:relSizeAnchor>
  <cdr:relSizeAnchor xmlns:cdr="http://schemas.openxmlformats.org/drawingml/2006/chartDrawing">
    <cdr:from>
      <cdr:x>0.24034</cdr:x>
      <cdr:y>0.80328</cdr:y>
    </cdr:from>
    <cdr:to>
      <cdr:x>0.42211</cdr:x>
      <cdr:y>0.87387</cdr:y>
    </cdr:to>
    <cdr:sp macro="" textlink="">
      <cdr:nvSpPr>
        <cdr:cNvPr id="9" name="TextBox 1">
          <a:extLst xmlns:a="http://schemas.openxmlformats.org/drawingml/2006/main">
            <a:ext uri="{FF2B5EF4-FFF2-40B4-BE49-F238E27FC236}">
              <a16:creationId xmlns:a16="http://schemas.microsoft.com/office/drawing/2014/main" id="{8D3C8D82-F7C2-48B9-968C-95AA456F1F82}"/>
            </a:ext>
          </a:extLst>
        </cdr:cNvPr>
        <cdr:cNvSpPr txBox="1"/>
      </cdr:nvSpPr>
      <cdr:spPr>
        <a:xfrm xmlns:a="http://schemas.openxmlformats.org/drawingml/2006/main">
          <a:off x="785221" y="2371893"/>
          <a:ext cx="593856" cy="2084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HelveticaNeueLT Std" panose="020B0604020202020204" pitchFamily="34" charset="0"/>
            </a:rPr>
            <a:t>NPL</a:t>
          </a:r>
        </a:p>
      </cdr:txBody>
    </cdr:sp>
  </cdr:relSizeAnchor>
</c:userShapes>
</file>

<file path=xl/drawings/drawing45.xml><?xml version="1.0" encoding="utf-8"?>
<xdr:wsDr xmlns:xdr="http://schemas.openxmlformats.org/drawingml/2006/spreadsheetDrawing" xmlns:a="http://schemas.openxmlformats.org/drawingml/2006/main">
  <xdr:absoluteAnchor>
    <xdr:pos x="1238251" y="1323977"/>
    <xdr:ext cx="3657600" cy="2743200"/>
    <xdr:graphicFrame macro="">
      <xdr:nvGraphicFramePr>
        <xdr:cNvPr id="2" name="Chart 1">
          <a:extLst>
            <a:ext uri="{FF2B5EF4-FFF2-40B4-BE49-F238E27FC236}">
              <a16:creationId xmlns:a16="http://schemas.microsoft.com/office/drawing/2014/main" id="{13A1CBC8-640E-4559-9BE5-6F661A8B95C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2</xdr:col>
      <xdr:colOff>47625</xdr:colOff>
      <xdr:row>21</xdr:row>
      <xdr:rowOff>161925</xdr:rowOff>
    </xdr:from>
    <xdr:to>
      <xdr:col>7</xdr:col>
      <xdr:colOff>323850</xdr:colOff>
      <xdr:row>23</xdr:row>
      <xdr:rowOff>95250</xdr:rowOff>
    </xdr:to>
    <xdr:sp macro="" textlink="">
      <xdr:nvSpPr>
        <xdr:cNvPr id="3" name="TextBox 2">
          <a:extLst>
            <a:ext uri="{FF2B5EF4-FFF2-40B4-BE49-F238E27FC236}">
              <a16:creationId xmlns:a16="http://schemas.microsoft.com/office/drawing/2014/main" id="{758AF653-0549-46B3-94F1-F7D09CA5E6CE}"/>
            </a:ext>
          </a:extLst>
        </xdr:cNvPr>
        <xdr:cNvSpPr txBox="1"/>
      </xdr:nvSpPr>
      <xdr:spPr>
        <a:xfrm>
          <a:off x="1266825" y="4162425"/>
          <a:ext cx="33242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latin typeface="HelveticaNeueLT Std Cn" panose="020B0506030502030204" pitchFamily="34" charset="0"/>
              <a:cs typeface="Arial" panose="020B0604020202020204" pitchFamily="34" charset="0"/>
            </a:rPr>
            <a:t>Source: IMF staff estimates.</a:t>
          </a:r>
        </a:p>
      </xdr:txBody>
    </xdr:sp>
    <xdr:clientData/>
  </xdr:twoCellAnchor>
  <xdr:twoCellAnchor>
    <xdr:from>
      <xdr:col>2</xdr:col>
      <xdr:colOff>19051</xdr:colOff>
      <xdr:row>1</xdr:row>
      <xdr:rowOff>95249</xdr:rowOff>
    </xdr:from>
    <xdr:to>
      <xdr:col>7</xdr:col>
      <xdr:colOff>552451</xdr:colOff>
      <xdr:row>4</xdr:row>
      <xdr:rowOff>114300</xdr:rowOff>
    </xdr:to>
    <xdr:sp macro="" textlink="">
      <xdr:nvSpPr>
        <xdr:cNvPr id="4" name="TextBox 3">
          <a:extLst>
            <a:ext uri="{FF2B5EF4-FFF2-40B4-BE49-F238E27FC236}">
              <a16:creationId xmlns:a16="http://schemas.microsoft.com/office/drawing/2014/main" id="{DC64BFC0-F0C9-47A0-9763-E42F258C5B8A}"/>
            </a:ext>
          </a:extLst>
        </xdr:cNvPr>
        <xdr:cNvSpPr txBox="1"/>
      </xdr:nvSpPr>
      <xdr:spPr>
        <a:xfrm>
          <a:off x="1238251" y="285749"/>
          <a:ext cx="3581400" cy="590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1.24. Low-Income Developing Countries: Risk of Debt Distress, 2012</a:t>
          </a:r>
          <a:r>
            <a:rPr lang="en-US" sz="1000" b="1" baseline="0">
              <a:solidFill>
                <a:srgbClr val="C4122F"/>
              </a:solidFill>
              <a:effectLst/>
              <a:latin typeface="HelveticaNeueLT Std Cn" panose="020B0506030502030204"/>
              <a:ea typeface="Calibri" panose="020F0502020204030204" pitchFamily="34" charset="0"/>
              <a:cs typeface="Arial" panose="020B0604020202020204" pitchFamily="34" charset="0"/>
            </a:rPr>
            <a:t> and 20</a:t>
          </a: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18 </a:t>
          </a:r>
        </a:p>
        <a:p>
          <a:pPr marL="0" marR="0" indent="0">
            <a:lnSpc>
              <a:spcPct val="110000"/>
            </a:lnSpc>
            <a:spcBef>
              <a:spcPts val="0"/>
            </a:spcBef>
            <a:spcAft>
              <a:spcPts val="0"/>
            </a:spcAft>
          </a:pP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total countries</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2</xdr:col>
      <xdr:colOff>38100</xdr:colOff>
      <xdr:row>4</xdr:row>
      <xdr:rowOff>95250</xdr:rowOff>
    </xdr:from>
    <xdr:to>
      <xdr:col>7</xdr:col>
      <xdr:colOff>314325</xdr:colOff>
      <xdr:row>6</xdr:row>
      <xdr:rowOff>180975</xdr:rowOff>
    </xdr:to>
    <xdr:sp macro="" textlink="">
      <xdr:nvSpPr>
        <xdr:cNvPr id="5" name="TextBox 4">
          <a:extLst>
            <a:ext uri="{FF2B5EF4-FFF2-40B4-BE49-F238E27FC236}">
              <a16:creationId xmlns:a16="http://schemas.microsoft.com/office/drawing/2014/main" id="{F4B4B710-F5DC-40CA-A3F1-51C004829402}"/>
            </a:ext>
          </a:extLst>
        </xdr:cNvPr>
        <xdr:cNvSpPr txBox="1"/>
      </xdr:nvSpPr>
      <xdr:spPr>
        <a:xfrm>
          <a:off x="1257300" y="857250"/>
          <a:ext cx="33242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O</a:t>
          </a:r>
          <a:r>
            <a:rPr lang="en-US" altLang="zh-CN" sz="1000">
              <a:effectLst/>
              <a:latin typeface="HelveticaNeueLT Std Cn" panose="020B0506030502030204"/>
              <a:ea typeface="PMingLiU" panose="02020500000000000000" pitchFamily="18" charset="-120"/>
              <a:cs typeface="Arial" panose="020B0604020202020204" pitchFamily="34" charset="0"/>
            </a:rPr>
            <a:t>ver 40 percent of countries</a:t>
          </a:r>
          <a:r>
            <a:rPr lang="en-US" sz="1000">
              <a:effectLst/>
              <a:latin typeface="HelveticaNeueLT Std Cn" panose="020B0506030502030204"/>
              <a:ea typeface="PMingLiU" panose="02020500000000000000" pitchFamily="18" charset="-120"/>
              <a:cs typeface="Arial" panose="020B0604020202020204" pitchFamily="34" charset="0"/>
            </a:rPr>
            <a:t> face a high risk of debt distress or are in debt distress.</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597959</xdr:colOff>
      <xdr:row>50</xdr:row>
      <xdr:rowOff>82551</xdr:rowOff>
    </xdr:from>
    <xdr:to>
      <xdr:col>7</xdr:col>
      <xdr:colOff>463551</xdr:colOff>
      <xdr:row>67</xdr:row>
      <xdr:rowOff>135891</xdr:rowOff>
    </xdr:to>
    <xdr:graphicFrame macro="">
      <xdr:nvGraphicFramePr>
        <xdr:cNvPr id="2" name="Chart 1">
          <a:extLst>
            <a:ext uri="{FF2B5EF4-FFF2-40B4-BE49-F238E27FC236}">
              <a16:creationId xmlns:a16="http://schemas.microsoft.com/office/drawing/2014/main" id="{1D13F7FE-CFF4-4F84-BBC8-AD6B4B76F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154519</xdr:colOff>
      <xdr:row>48</xdr:row>
      <xdr:rowOff>137585</xdr:rowOff>
    </xdr:from>
    <xdr:to>
      <xdr:col>7</xdr:col>
      <xdr:colOff>370418</xdr:colOff>
      <xdr:row>50</xdr:row>
      <xdr:rowOff>179917</xdr:rowOff>
    </xdr:to>
    <xdr:sp macro="" textlink="">
      <xdr:nvSpPr>
        <xdr:cNvPr id="3" name="TextBox 2">
          <a:extLst>
            <a:ext uri="{FF2B5EF4-FFF2-40B4-BE49-F238E27FC236}">
              <a16:creationId xmlns:a16="http://schemas.microsoft.com/office/drawing/2014/main" id="{199A6CE0-544F-472B-9A37-EA6A9F040686}"/>
            </a:ext>
          </a:extLst>
        </xdr:cNvPr>
        <xdr:cNvSpPr txBox="1"/>
      </xdr:nvSpPr>
      <xdr:spPr>
        <a:xfrm>
          <a:off x="983194" y="9281585"/>
          <a:ext cx="3263899" cy="423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1. </a:t>
          </a:r>
          <a:r>
            <a:rPr lang="en-US" sz="1000" b="1" baseline="0">
              <a:latin typeface="Arial" panose="020B0604020202020204" pitchFamily="34" charset="0"/>
              <a:cs typeface="Arial" panose="020B0604020202020204" pitchFamily="34" charset="0"/>
            </a:rPr>
            <a:t>Change in Primary Balance, 2017</a:t>
          </a:r>
        </a:p>
      </xdr:txBody>
    </xdr:sp>
    <xdr:clientData/>
  </xdr:twoCellAnchor>
  <xdr:twoCellAnchor>
    <xdr:from>
      <xdr:col>2</xdr:col>
      <xdr:colOff>118533</xdr:colOff>
      <xdr:row>8</xdr:row>
      <xdr:rowOff>19050</xdr:rowOff>
    </xdr:from>
    <xdr:to>
      <xdr:col>8</xdr:col>
      <xdr:colOff>93133</xdr:colOff>
      <xdr:row>22</xdr:row>
      <xdr:rowOff>95250</xdr:rowOff>
    </xdr:to>
    <xdr:graphicFrame macro="">
      <xdr:nvGraphicFramePr>
        <xdr:cNvPr id="4" name="Chart 3">
          <a:extLst>
            <a:ext uri="{FF2B5EF4-FFF2-40B4-BE49-F238E27FC236}">
              <a16:creationId xmlns:a16="http://schemas.microsoft.com/office/drawing/2014/main" id="{92EDB403-3233-4E84-8F8A-256865F1D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179918</xdr:colOff>
      <xdr:row>46</xdr:row>
      <xdr:rowOff>31751</xdr:rowOff>
    </xdr:from>
    <xdr:to>
      <xdr:col>7</xdr:col>
      <xdr:colOff>402167</xdr:colOff>
      <xdr:row>48</xdr:row>
      <xdr:rowOff>105834</xdr:rowOff>
    </xdr:to>
    <xdr:sp macro="" textlink="">
      <xdr:nvSpPr>
        <xdr:cNvPr id="5" name="TextBox 4">
          <a:extLst>
            <a:ext uri="{FF2B5EF4-FFF2-40B4-BE49-F238E27FC236}">
              <a16:creationId xmlns:a16="http://schemas.microsoft.com/office/drawing/2014/main" id="{B8F22C35-0015-449F-B35A-1119351B0728}"/>
            </a:ext>
          </a:extLst>
        </xdr:cNvPr>
        <xdr:cNvSpPr txBox="1"/>
      </xdr:nvSpPr>
      <xdr:spPr>
        <a:xfrm>
          <a:off x="1008593" y="8794751"/>
          <a:ext cx="3270249" cy="455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latin typeface="Arial" panose="020B0604020202020204" pitchFamily="34" charset="0"/>
              <a:cs typeface="Arial" panose="020B0604020202020204" pitchFamily="34" charset="0"/>
            </a:rPr>
            <a:t>Fiscal deficits remained high, with over half of LIDCs saw a deterioration of the primary balance in 2017.</a:t>
          </a:r>
          <a:endParaRPr lang="en-US" sz="1000" b="0" i="1">
            <a:latin typeface="Arial" panose="020B0604020202020204" pitchFamily="34" charset="0"/>
            <a:cs typeface="Arial" panose="020B0604020202020204" pitchFamily="34" charset="0"/>
          </a:endParaRPr>
        </a:p>
      </xdr:txBody>
    </xdr:sp>
    <xdr:clientData/>
  </xdr:twoCellAnchor>
  <xdr:twoCellAnchor>
    <xdr:from>
      <xdr:col>2</xdr:col>
      <xdr:colOff>191559</xdr:colOff>
      <xdr:row>22</xdr:row>
      <xdr:rowOff>148166</xdr:rowOff>
    </xdr:from>
    <xdr:to>
      <xdr:col>8</xdr:col>
      <xdr:colOff>149225</xdr:colOff>
      <xdr:row>25</xdr:row>
      <xdr:rowOff>52915</xdr:rowOff>
    </xdr:to>
    <xdr:sp macro="" textlink="">
      <xdr:nvSpPr>
        <xdr:cNvPr id="6" name="TextBox 5">
          <a:extLst>
            <a:ext uri="{FF2B5EF4-FFF2-40B4-BE49-F238E27FC236}">
              <a16:creationId xmlns:a16="http://schemas.microsoft.com/office/drawing/2014/main" id="{40534437-86EB-4A18-9362-7D7DEAA13CC1}"/>
            </a:ext>
          </a:extLst>
        </xdr:cNvPr>
        <xdr:cNvSpPr txBox="1"/>
      </xdr:nvSpPr>
      <xdr:spPr>
        <a:xfrm>
          <a:off x="1020234" y="4339166"/>
          <a:ext cx="3615266"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Helvetica" panose="020B0604020202020204" pitchFamily="34" charset="0"/>
            </a:rPr>
            <a:t>Source: IMF World Economic Outlook Database. </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Helvetica" panose="020B0604020202020204" pitchFamily="34" charset="0"/>
            </a:rPr>
            <a:t>Note: LIDCs: low-income developing countries.</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2</xdr:col>
      <xdr:colOff>148166</xdr:colOff>
      <xdr:row>2</xdr:row>
      <xdr:rowOff>169332</xdr:rowOff>
    </xdr:from>
    <xdr:to>
      <xdr:col>10</xdr:col>
      <xdr:colOff>201083</xdr:colOff>
      <xdr:row>5</xdr:row>
      <xdr:rowOff>179917</xdr:rowOff>
    </xdr:to>
    <xdr:sp macro="" textlink="">
      <xdr:nvSpPr>
        <xdr:cNvPr id="7" name="TextBox 6">
          <a:extLst>
            <a:ext uri="{FF2B5EF4-FFF2-40B4-BE49-F238E27FC236}">
              <a16:creationId xmlns:a16="http://schemas.microsoft.com/office/drawing/2014/main" id="{E766BB43-2906-4B96-BB7A-F3B03903B360}"/>
            </a:ext>
          </a:extLst>
        </xdr:cNvPr>
        <xdr:cNvSpPr txBox="1"/>
      </xdr:nvSpPr>
      <xdr:spPr>
        <a:xfrm>
          <a:off x="976841" y="550332"/>
          <a:ext cx="4929717" cy="582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1.25. Low-Income Developing Countries: General Government Gross Debt, 2012–24</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Percent of GDP</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2</xdr:col>
      <xdr:colOff>152400</xdr:colOff>
      <xdr:row>5</xdr:row>
      <xdr:rowOff>142875</xdr:rowOff>
    </xdr:from>
    <xdr:to>
      <xdr:col>8</xdr:col>
      <xdr:colOff>110066</xdr:colOff>
      <xdr:row>8</xdr:row>
      <xdr:rowOff>47624</xdr:rowOff>
    </xdr:to>
    <xdr:sp macro="" textlink="">
      <xdr:nvSpPr>
        <xdr:cNvPr id="8" name="TextBox 7">
          <a:extLst>
            <a:ext uri="{FF2B5EF4-FFF2-40B4-BE49-F238E27FC236}">
              <a16:creationId xmlns:a16="http://schemas.microsoft.com/office/drawing/2014/main" id="{1EAAEDBD-FAE9-4BFF-AFE6-ABDF22752A9D}"/>
            </a:ext>
          </a:extLst>
        </xdr:cNvPr>
        <xdr:cNvSpPr txBox="1"/>
      </xdr:nvSpPr>
      <xdr:spPr>
        <a:xfrm>
          <a:off x="981075" y="1095375"/>
          <a:ext cx="3615266"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effectLst/>
              <a:latin typeface="HelveticaNeueLT Std Cn" panose="020B0506030502030204"/>
              <a:ea typeface="Calibri" panose="020F0502020204030204" pitchFamily="34" charset="0"/>
              <a:cs typeface="Arial" panose="020B0604020202020204" pitchFamily="34" charset="0"/>
            </a:rPr>
            <a:t>The pace of debt accumulation slowed in 2018, following three years of rapid increase.</a:t>
          </a: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  </a:t>
          </a:r>
          <a:endParaRPr lang="en-US" sz="1000">
            <a:effectLst/>
            <a:latin typeface="HelveticaNeueLT Std" panose="020B0604020202020204" pitchFamily="34"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1</xdr:col>
      <xdr:colOff>552450</xdr:colOff>
      <xdr:row>6</xdr:row>
      <xdr:rowOff>57150</xdr:rowOff>
    </xdr:from>
    <xdr:to>
      <xdr:col>7</xdr:col>
      <xdr:colOff>552450</xdr:colOff>
      <xdr:row>20</xdr:row>
      <xdr:rowOff>133350</xdr:rowOff>
    </xdr:to>
    <xdr:graphicFrame macro="">
      <xdr:nvGraphicFramePr>
        <xdr:cNvPr id="2" name="Chart 1">
          <a:extLst>
            <a:ext uri="{FF2B5EF4-FFF2-40B4-BE49-F238E27FC236}">
              <a16:creationId xmlns:a16="http://schemas.microsoft.com/office/drawing/2014/main" id="{55074341-2B70-4C4A-9CDE-D0DFAA24C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1</xdr:row>
      <xdr:rowOff>142874</xdr:rowOff>
    </xdr:from>
    <xdr:to>
      <xdr:col>7</xdr:col>
      <xdr:colOff>495300</xdr:colOff>
      <xdr:row>3</xdr:row>
      <xdr:rowOff>171449</xdr:rowOff>
    </xdr:to>
    <xdr:sp macro="" textlink="">
      <xdr:nvSpPr>
        <xdr:cNvPr id="3" name="TextBox 2">
          <a:extLst>
            <a:ext uri="{FF2B5EF4-FFF2-40B4-BE49-F238E27FC236}">
              <a16:creationId xmlns:a16="http://schemas.microsoft.com/office/drawing/2014/main" id="{F4127D11-3618-4E21-B152-92B5D6DA2D96}"/>
            </a:ext>
          </a:extLst>
        </xdr:cNvPr>
        <xdr:cNvSpPr txBox="1"/>
      </xdr:nvSpPr>
      <xdr:spPr>
        <a:xfrm>
          <a:off x="1400175" y="333374"/>
          <a:ext cx="3362325"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n>
                <a:noFill/>
              </a:ln>
              <a:solidFill>
                <a:srgbClr val="C4122F"/>
              </a:solidFill>
              <a:latin typeface="HelveticaNeueLT Std" panose="020B0604020202020204" pitchFamily="34" charset="0"/>
            </a:rPr>
            <a:t>Figure 1.26. Global Economic Uncertainty Indices, 2017-19</a:t>
          </a:r>
        </a:p>
        <a:p>
          <a:r>
            <a:rPr lang="en-US" sz="900" b="0" i="1">
              <a:ln>
                <a:noFill/>
              </a:ln>
              <a:solidFill>
                <a:srgbClr val="C4122F"/>
              </a:solidFill>
              <a:latin typeface="HelveticaNeueLT Std" panose="020B0604020202020204" pitchFamily="34" charset="0"/>
            </a:rPr>
            <a:t>(Index Unit)</a:t>
          </a:r>
        </a:p>
      </xdr:txBody>
    </xdr:sp>
    <xdr:clientData/>
  </xdr:twoCellAnchor>
  <xdr:twoCellAnchor>
    <xdr:from>
      <xdr:col>2</xdr:col>
      <xdr:colOff>114300</xdr:colOff>
      <xdr:row>20</xdr:row>
      <xdr:rowOff>171448</xdr:rowOff>
    </xdr:from>
    <xdr:to>
      <xdr:col>8</xdr:col>
      <xdr:colOff>419100</xdr:colOff>
      <xdr:row>28</xdr:row>
      <xdr:rowOff>114299</xdr:rowOff>
    </xdr:to>
    <xdr:sp macro="" textlink="">
      <xdr:nvSpPr>
        <xdr:cNvPr id="4" name="TextBox 3">
          <a:extLst>
            <a:ext uri="{FF2B5EF4-FFF2-40B4-BE49-F238E27FC236}">
              <a16:creationId xmlns:a16="http://schemas.microsoft.com/office/drawing/2014/main" id="{BA71C146-120C-40C0-ACB8-2739B3A5D0D2}"/>
            </a:ext>
          </a:extLst>
        </xdr:cNvPr>
        <xdr:cNvSpPr txBox="1"/>
      </xdr:nvSpPr>
      <xdr:spPr>
        <a:xfrm>
          <a:off x="1333500" y="3981448"/>
          <a:ext cx="3962400" cy="14668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b="0">
              <a:solidFill>
                <a:schemeClr val="dk1"/>
              </a:solidFill>
              <a:effectLst/>
              <a:latin typeface="HelveticaNeueLT Std" panose="020B0604020202020204" pitchFamily="34" charset="0"/>
              <a:ea typeface="+mn-ea"/>
              <a:cs typeface="+mn-cs"/>
            </a:rPr>
            <a:t>Source:</a:t>
          </a:r>
          <a:r>
            <a:rPr lang="en-US" sz="800" b="0" baseline="0">
              <a:solidFill>
                <a:schemeClr val="dk1"/>
              </a:solidFill>
              <a:effectLst/>
              <a:latin typeface="HelveticaNeueLT Std" panose="020B0604020202020204" pitchFamily="34" charset="0"/>
              <a:ea typeface="+mn-ea"/>
              <a:cs typeface="+mn-cs"/>
            </a:rPr>
            <a:t> Bloomberg; Baker, Bloom, and Davis (2016).</a:t>
          </a:r>
          <a:endParaRPr lang="en-US" sz="800">
            <a:effectLst/>
            <a:latin typeface="HelveticaNeueLT Std" panose="020B0604020202020204" pitchFamily="34" charset="0"/>
          </a:endParaRPr>
        </a:p>
        <a:p>
          <a:pPr algn="l"/>
          <a:r>
            <a:rPr lang="en-US" sz="800" b="0" i="0" u="none" strike="noStrike" baseline="0">
              <a:latin typeface="HelveticaNeueLTCom-Cn"/>
            </a:rPr>
            <a:t>Note: Global EPU was calculated as the GDP-weighted average of</a:t>
          </a:r>
        </a:p>
        <a:p>
          <a:pPr algn="l"/>
          <a:r>
            <a:rPr lang="en-US" sz="800" b="0" i="0" u="none" strike="noStrike" baseline="0">
              <a:latin typeface="HelveticaNeueLTCom-Cn"/>
            </a:rPr>
            <a:t>monthly EPU index values for the United States, Canada, Brazil, Chile, the</a:t>
          </a:r>
        </a:p>
        <a:p>
          <a:pPr algn="l"/>
          <a:r>
            <a:rPr lang="en-US" sz="800" b="0" i="0" u="none" strike="noStrike" baseline="0">
              <a:latin typeface="HelveticaNeueLTCom-Cn"/>
            </a:rPr>
            <a:t>United Kingdom, Germany, Italy, Spain, France, Netherlands, Russia,</a:t>
          </a:r>
        </a:p>
        <a:p>
          <a:pPr algn="l"/>
          <a:r>
            <a:rPr lang="en-US" sz="800" b="0" i="0" u="none" strike="noStrike" baseline="0">
              <a:latin typeface="HelveticaNeueLTCom-Cn"/>
            </a:rPr>
            <a:t>India, China, South Korea, Japan, Ireland, Sweden, and Australia, using</a:t>
          </a:r>
        </a:p>
        <a:p>
          <a:pPr algn="l"/>
          <a:r>
            <a:rPr lang="en-US" sz="800" b="0" i="0" u="none" strike="noStrike" baseline="0">
              <a:latin typeface="HelveticaNeueLTCom-Cn"/>
            </a:rPr>
            <a:t>GDP data from the IMF’s World Economic Outlook database. National</a:t>
          </a:r>
        </a:p>
        <a:p>
          <a:pPr algn="l"/>
          <a:r>
            <a:rPr lang="en-US" sz="800" b="0" i="0" u="none" strike="noStrike" baseline="0">
              <a:latin typeface="HelveticaNeueLTCom-Cn"/>
            </a:rPr>
            <a:t>EPU index values are from www.PolicyUncertainty.com and Baker, Bloom</a:t>
          </a:r>
        </a:p>
        <a:p>
          <a:pPr algn="l"/>
          <a:r>
            <a:rPr lang="en-US" sz="800" b="0" i="0" u="none" strike="noStrike" baseline="0">
              <a:latin typeface="HelveticaNeueLTCom-Cn"/>
            </a:rPr>
            <a:t>and Davis 2016. Each national EPU Index is renormalized to a mean of</a:t>
          </a:r>
        </a:p>
        <a:p>
          <a:pPr algn="l"/>
          <a:r>
            <a:rPr lang="en-US" sz="800" b="0" i="0" u="none" strike="noStrike" baseline="0">
              <a:latin typeface="HelveticaNeueLTCom-Cn"/>
            </a:rPr>
            <a:t>100 from 1997 to 2015 before calculating the Global EPU Index.</a:t>
          </a:r>
        </a:p>
        <a:p>
          <a:pPr algn="l"/>
          <a:r>
            <a:rPr lang="en-US" sz="800" b="0" i="0" u="none" strike="noStrike" baseline="0">
              <a:latin typeface="HelveticaNeueLTCom-Cn"/>
            </a:rPr>
            <a:t>EPU = economic policy uncertainty; GPU = global policy uncertainty;</a:t>
          </a:r>
        </a:p>
        <a:p>
          <a:pPr algn="l"/>
          <a:r>
            <a:rPr lang="en-US" sz="800" b="0" i="0" u="none" strike="noStrike" baseline="0">
              <a:latin typeface="HelveticaNeueLTCom-Cn"/>
            </a:rPr>
            <a:t>VIX = Chicago Board Options Exchange Volatility Index.</a:t>
          </a:r>
          <a:endParaRPr lang="en-US" sz="800" b="0" i="0">
            <a:ln>
              <a:noFill/>
            </a:ln>
            <a:latin typeface="HelveticaNeueLT Std" panose="020B0604020202020204" pitchFamily="34" charset="0"/>
          </a:endParaRPr>
        </a:p>
      </xdr:txBody>
    </xdr:sp>
    <xdr:clientData/>
  </xdr:twoCellAnchor>
  <xdr:twoCellAnchor>
    <xdr:from>
      <xdr:col>2</xdr:col>
      <xdr:colOff>190500</xdr:colOff>
      <xdr:row>4</xdr:row>
      <xdr:rowOff>38100</xdr:rowOff>
    </xdr:from>
    <xdr:to>
      <xdr:col>7</xdr:col>
      <xdr:colOff>504825</xdr:colOff>
      <xdr:row>6</xdr:row>
      <xdr:rowOff>104775</xdr:rowOff>
    </xdr:to>
    <xdr:sp macro="" textlink="">
      <xdr:nvSpPr>
        <xdr:cNvPr id="5" name="TextBox 4">
          <a:extLst>
            <a:ext uri="{FF2B5EF4-FFF2-40B4-BE49-F238E27FC236}">
              <a16:creationId xmlns:a16="http://schemas.microsoft.com/office/drawing/2014/main" id="{C33777CC-5D58-44BD-B6FF-D91790CF7712}"/>
            </a:ext>
          </a:extLst>
        </xdr:cNvPr>
        <xdr:cNvSpPr txBox="1"/>
      </xdr:nvSpPr>
      <xdr:spPr>
        <a:xfrm>
          <a:off x="1409700" y="800100"/>
          <a:ext cx="3362325"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effectLst/>
              <a:latin typeface="HelveticaNeueLT Std Cn"/>
              <a:ea typeface="Calibri" panose="020F0502020204030204" pitchFamily="34" charset="0"/>
              <a:cs typeface="Arial" panose="020B0604020202020204" pitchFamily="34" charset="0"/>
            </a:rPr>
            <a:t>Economic policy uncertainty and financial market volatility are at their highest levels in two years.</a:t>
          </a:r>
          <a:endParaRPr lang="en-US" sz="900" b="0" i="1">
            <a:ln>
              <a:noFill/>
            </a:ln>
            <a:solidFill>
              <a:srgbClr val="C4122F"/>
            </a:solidFill>
            <a:latin typeface="HelveticaNeueLT Std" panose="020B0604020202020204" pitchFamily="34" charset="0"/>
          </a:endParaRPr>
        </a:p>
      </xdr:txBody>
    </xdr:sp>
    <xdr:clientData/>
  </xdr:twoCellAnchor>
</xdr:wsDr>
</file>

<file path=xl/drawings/drawing48.xml><?xml version="1.0" encoding="utf-8"?>
<c:userShapes xmlns:c="http://schemas.openxmlformats.org/drawingml/2006/chart">
  <cdr:relSizeAnchor xmlns:cdr="http://schemas.openxmlformats.org/drawingml/2006/chartDrawing">
    <cdr:from>
      <cdr:x>0.04551</cdr:x>
      <cdr:y>0.90164</cdr:y>
    </cdr:from>
    <cdr:to>
      <cdr:x>0.94538</cdr:x>
      <cdr:y>0.9851</cdr:y>
    </cdr:to>
    <cdr:sp macro="" textlink="">
      <cdr:nvSpPr>
        <cdr:cNvPr id="2" name="TextBox 1">
          <a:extLst xmlns:a="http://schemas.openxmlformats.org/drawingml/2006/main">
            <a:ext uri="{FF2B5EF4-FFF2-40B4-BE49-F238E27FC236}">
              <a16:creationId xmlns:a16="http://schemas.microsoft.com/office/drawing/2014/main" id="{C292CF08-E144-4DD1-BD26-B515DCE58D89}"/>
            </a:ext>
          </a:extLst>
        </cdr:cNvPr>
        <cdr:cNvSpPr txBox="1"/>
      </cdr:nvSpPr>
      <cdr:spPr>
        <a:xfrm xmlns:a="http://schemas.openxmlformats.org/drawingml/2006/main">
          <a:off x="166688" y="2881313"/>
          <a:ext cx="329565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9.xml><?xml version="1.0" encoding="utf-8"?>
<xdr:wsDr xmlns:xdr="http://schemas.openxmlformats.org/drawingml/2006/spreadsheetDrawing" xmlns:a="http://schemas.openxmlformats.org/drawingml/2006/main">
  <xdr:twoCellAnchor>
    <xdr:from>
      <xdr:col>1</xdr:col>
      <xdr:colOff>381000</xdr:colOff>
      <xdr:row>6</xdr:row>
      <xdr:rowOff>114300</xdr:rowOff>
    </xdr:from>
    <xdr:to>
      <xdr:col>7</xdr:col>
      <xdr:colOff>381000</xdr:colOff>
      <xdr:row>21</xdr:row>
      <xdr:rowOff>0</xdr:rowOff>
    </xdr:to>
    <xdr:graphicFrame macro="">
      <xdr:nvGraphicFramePr>
        <xdr:cNvPr id="2" name="Chart 1">
          <a:extLst>
            <a:ext uri="{FF2B5EF4-FFF2-40B4-BE49-F238E27FC236}">
              <a16:creationId xmlns:a16="http://schemas.microsoft.com/office/drawing/2014/main" id="{5CD709A4-73C8-4A96-88EE-6E7895EB3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xdr:row>
      <xdr:rowOff>180975</xdr:rowOff>
    </xdr:from>
    <xdr:to>
      <xdr:col>8</xdr:col>
      <xdr:colOff>571500</xdr:colOff>
      <xdr:row>4</xdr:row>
      <xdr:rowOff>15240</xdr:rowOff>
    </xdr:to>
    <xdr:sp macro="" textlink="">
      <xdr:nvSpPr>
        <xdr:cNvPr id="3" name="TextBox 2">
          <a:extLst>
            <a:ext uri="{FF2B5EF4-FFF2-40B4-BE49-F238E27FC236}">
              <a16:creationId xmlns:a16="http://schemas.microsoft.com/office/drawing/2014/main" id="{CA7FFDEF-F6F3-496A-B176-0620D272D76D}"/>
            </a:ext>
          </a:extLst>
        </xdr:cNvPr>
        <xdr:cNvSpPr txBox="1"/>
      </xdr:nvSpPr>
      <xdr:spPr>
        <a:xfrm>
          <a:off x="1314450" y="371475"/>
          <a:ext cx="4133850" cy="405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a:ea typeface="Calibri" panose="020F0502020204030204" pitchFamily="34" charset="0"/>
              <a:cs typeface="Arial" panose="020B0604020202020204" pitchFamily="34" charset="0"/>
            </a:rPr>
            <a:t>Figure 1.27. Commodity Price Outlook, 2004–24 </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a:ea typeface="Calibri" panose="020F0502020204030204" pitchFamily="34" charset="0"/>
              <a:cs typeface="Arial" panose="020B0604020202020204" pitchFamily="34" charset="0"/>
            </a:rPr>
            <a:t>(</a:t>
          </a:r>
          <a:r>
            <a:rPr lang="en-US" sz="1000" i="1">
              <a:solidFill>
                <a:srgbClr val="C4122F"/>
              </a:solidFill>
              <a:effectLst/>
              <a:latin typeface="HelveticaNeueLT Std Cn"/>
              <a:ea typeface="Calibri" panose="020F0502020204030204" pitchFamily="34" charset="0"/>
              <a:cs typeface="Arial" panose="020B0604020202020204" pitchFamily="34" charset="0"/>
            </a:rPr>
            <a:t>Oil: US dollars per barrel, non-oil: 2016 = 100</a:t>
          </a:r>
          <a:r>
            <a:rPr lang="en-US" sz="1000">
              <a:solidFill>
                <a:srgbClr val="C4122F"/>
              </a:solidFill>
              <a:effectLst/>
              <a:latin typeface="HelveticaNeueLT Std Cn"/>
              <a:ea typeface="Calibri" panose="020F0502020204030204" pitchFamily="34" charset="0"/>
              <a:cs typeface="Arial" panose="020B0604020202020204" pitchFamily="34" charset="0"/>
            </a:rPr>
            <a:t>)</a:t>
          </a:r>
          <a:endParaRPr lang="en-US" sz="900" i="1">
            <a:solidFill>
              <a:srgbClr val="C4122F"/>
            </a:solidFill>
            <a:latin typeface="HelveticaNeueLT Std" panose="020B0604020202020204" pitchFamily="34" charset="0"/>
          </a:endParaRPr>
        </a:p>
      </xdr:txBody>
    </xdr:sp>
    <xdr:clientData/>
  </xdr:twoCellAnchor>
  <xdr:twoCellAnchor>
    <xdr:from>
      <xdr:col>1</xdr:col>
      <xdr:colOff>561974</xdr:colOff>
      <xdr:row>21</xdr:row>
      <xdr:rowOff>76201</xdr:rowOff>
    </xdr:from>
    <xdr:to>
      <xdr:col>8</xdr:col>
      <xdr:colOff>19049</xdr:colOff>
      <xdr:row>23</xdr:row>
      <xdr:rowOff>38101</xdr:rowOff>
    </xdr:to>
    <xdr:sp macro="" textlink="">
      <xdr:nvSpPr>
        <xdr:cNvPr id="4" name="TextBox 3">
          <a:extLst>
            <a:ext uri="{FF2B5EF4-FFF2-40B4-BE49-F238E27FC236}">
              <a16:creationId xmlns:a16="http://schemas.microsoft.com/office/drawing/2014/main" id="{445EF63B-B36A-4629-8EF8-A8E5C7CE7C24}"/>
            </a:ext>
          </a:extLst>
        </xdr:cNvPr>
        <xdr:cNvSpPr txBox="1"/>
      </xdr:nvSpPr>
      <xdr:spPr>
        <a:xfrm>
          <a:off x="1171574" y="4076701"/>
          <a:ext cx="37242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600"/>
            </a:spcAft>
          </a:pPr>
          <a:r>
            <a:rPr lang="en-US" sz="1000">
              <a:effectLst/>
              <a:latin typeface="HelveticaNeueLT Std Cn"/>
              <a:ea typeface="PMingLiU" panose="02020500000000000000" pitchFamily="18" charset="-120"/>
              <a:cs typeface="Helvetica" panose="020B0604020202020204" pitchFamily="34" charset="0"/>
            </a:rPr>
            <a:t>Source: IMF, World Economic Outlook Database.</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2</xdr:col>
      <xdr:colOff>28575</xdr:colOff>
      <xdr:row>4</xdr:row>
      <xdr:rowOff>38100</xdr:rowOff>
    </xdr:from>
    <xdr:to>
      <xdr:col>7</xdr:col>
      <xdr:colOff>371475</xdr:colOff>
      <xdr:row>6</xdr:row>
      <xdr:rowOff>114300</xdr:rowOff>
    </xdr:to>
    <xdr:sp macro="" textlink="">
      <xdr:nvSpPr>
        <xdr:cNvPr id="5" name="TextBox 4">
          <a:extLst>
            <a:ext uri="{FF2B5EF4-FFF2-40B4-BE49-F238E27FC236}">
              <a16:creationId xmlns:a16="http://schemas.microsoft.com/office/drawing/2014/main" id="{143A0F57-77D3-4358-8798-0B6C2FD6F12C}"/>
            </a:ext>
          </a:extLst>
        </xdr:cNvPr>
        <xdr:cNvSpPr txBox="1"/>
      </xdr:nvSpPr>
      <xdr:spPr>
        <a:xfrm>
          <a:off x="1247775" y="800100"/>
          <a:ext cx="33909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a:effectLst/>
              <a:latin typeface="HelveticaNeueLT Std Cn"/>
              <a:ea typeface="Calibri" panose="020F0502020204030204" pitchFamily="34" charset="0"/>
              <a:cs typeface="Arial" panose="020B0604020202020204" pitchFamily="34" charset="0"/>
            </a:rPr>
            <a:t>Commodity prices have shown large swings, creating further uncertainty.</a:t>
          </a:r>
          <a:r>
            <a:rPr lang="en-US" sz="1000" b="1">
              <a:solidFill>
                <a:srgbClr val="C4122F"/>
              </a:solidFill>
              <a:effectLst/>
              <a:latin typeface="HelveticaNeueLT Std Cn"/>
              <a:ea typeface="Calibri" panose="020F0502020204030204" pitchFamily="34" charset="0"/>
              <a:cs typeface="Arial" panose="020B0604020202020204" pitchFamily="34" charset="0"/>
            </a:rPr>
            <a:t> </a:t>
          </a:r>
          <a:endParaRPr lang="en-US" sz="1000">
            <a:effectLst/>
            <a:latin typeface="HelveticaNeueLT Std"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36</xdr:row>
      <xdr:rowOff>0</xdr:rowOff>
    </xdr:from>
    <xdr:to>
      <xdr:col>0</xdr:col>
      <xdr:colOff>9525</xdr:colOff>
      <xdr:row>37</xdr:row>
      <xdr:rowOff>66674</xdr:rowOff>
    </xdr:to>
    <xdr:sp macro="" textlink="">
      <xdr:nvSpPr>
        <xdr:cNvPr id="2" name="Text Box 1">
          <a:extLst>
            <a:ext uri="{FF2B5EF4-FFF2-40B4-BE49-F238E27FC236}">
              <a16:creationId xmlns:a16="http://schemas.microsoft.com/office/drawing/2014/main" id="{9B08ACC7-69E9-4EF5-A3CC-61FD377F7C6C}"/>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 name="Text Box 1">
          <a:extLst>
            <a:ext uri="{FF2B5EF4-FFF2-40B4-BE49-F238E27FC236}">
              <a16:creationId xmlns:a16="http://schemas.microsoft.com/office/drawing/2014/main" id="{C86A76BE-98AD-4B8B-9E5A-01C4E1169C6A}"/>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 name="Text Box 1">
          <a:extLst>
            <a:ext uri="{FF2B5EF4-FFF2-40B4-BE49-F238E27FC236}">
              <a16:creationId xmlns:a16="http://schemas.microsoft.com/office/drawing/2014/main" id="{BA48CCF3-A6D3-4D24-B777-226066A1EE4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 name="Text Box 1">
          <a:extLst>
            <a:ext uri="{FF2B5EF4-FFF2-40B4-BE49-F238E27FC236}">
              <a16:creationId xmlns:a16="http://schemas.microsoft.com/office/drawing/2014/main" id="{ECFF2707-F9D1-4EC4-85A6-112E78E134D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 name="Text Box 1">
          <a:extLst>
            <a:ext uri="{FF2B5EF4-FFF2-40B4-BE49-F238E27FC236}">
              <a16:creationId xmlns:a16="http://schemas.microsoft.com/office/drawing/2014/main" id="{901E31C1-70BA-4784-A5BF-EE74C33DD0E6}"/>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 name="Text Box 1">
          <a:extLst>
            <a:ext uri="{FF2B5EF4-FFF2-40B4-BE49-F238E27FC236}">
              <a16:creationId xmlns:a16="http://schemas.microsoft.com/office/drawing/2014/main" id="{AA90E073-4DD5-418A-B1A7-1058193F2A31}"/>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 name="Text Box 1">
          <a:extLst>
            <a:ext uri="{FF2B5EF4-FFF2-40B4-BE49-F238E27FC236}">
              <a16:creationId xmlns:a16="http://schemas.microsoft.com/office/drawing/2014/main" id="{C48F5A63-6D58-4AFB-9A4B-1EE3001AFE0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 name="Text Box 1">
          <a:extLst>
            <a:ext uri="{FF2B5EF4-FFF2-40B4-BE49-F238E27FC236}">
              <a16:creationId xmlns:a16="http://schemas.microsoft.com/office/drawing/2014/main" id="{12630601-A359-489C-B003-433247E0C8C1}"/>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39</xdr:row>
      <xdr:rowOff>9525</xdr:rowOff>
    </xdr:to>
    <xdr:sp macro="" textlink="">
      <xdr:nvSpPr>
        <xdr:cNvPr id="10" name="Text Box 1">
          <a:extLst>
            <a:ext uri="{FF2B5EF4-FFF2-40B4-BE49-F238E27FC236}">
              <a16:creationId xmlns:a16="http://schemas.microsoft.com/office/drawing/2014/main" id="{E9B0601C-8D65-4F5E-AEFD-AD351844F59B}"/>
            </a:ext>
          </a:extLst>
        </xdr:cNvPr>
        <xdr:cNvSpPr txBox="1">
          <a:spLocks noChangeArrowheads="1"/>
        </xdr:cNvSpPr>
      </xdr:nvSpPr>
      <xdr:spPr bwMode="auto">
        <a:xfrm>
          <a:off x="8601075" y="5438775"/>
          <a:ext cx="9525" cy="342900"/>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39</xdr:row>
      <xdr:rowOff>9525</xdr:rowOff>
    </xdr:to>
    <xdr:sp macro="" textlink="">
      <xdr:nvSpPr>
        <xdr:cNvPr id="11" name="Text Box 1">
          <a:extLst>
            <a:ext uri="{FF2B5EF4-FFF2-40B4-BE49-F238E27FC236}">
              <a16:creationId xmlns:a16="http://schemas.microsoft.com/office/drawing/2014/main" id="{D48190F0-1FF6-4733-8670-FE2459D60FC3}"/>
            </a:ext>
          </a:extLst>
        </xdr:cNvPr>
        <xdr:cNvSpPr txBox="1">
          <a:spLocks noChangeArrowheads="1"/>
        </xdr:cNvSpPr>
      </xdr:nvSpPr>
      <xdr:spPr bwMode="auto">
        <a:xfrm>
          <a:off x="8601075" y="5438775"/>
          <a:ext cx="9525" cy="342900"/>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38099</xdr:rowOff>
    </xdr:to>
    <xdr:sp macro="" textlink="">
      <xdr:nvSpPr>
        <xdr:cNvPr id="12" name="Text Box 1">
          <a:extLst>
            <a:ext uri="{FF2B5EF4-FFF2-40B4-BE49-F238E27FC236}">
              <a16:creationId xmlns:a16="http://schemas.microsoft.com/office/drawing/2014/main" id="{A07BE6FC-56EC-439F-B6A5-596A3080AD15}"/>
            </a:ext>
          </a:extLst>
        </xdr:cNvPr>
        <xdr:cNvSpPr txBox="1">
          <a:spLocks noChangeArrowheads="1"/>
        </xdr:cNvSpPr>
      </xdr:nvSpPr>
      <xdr:spPr bwMode="auto">
        <a:xfrm>
          <a:off x="8601075" y="5438775"/>
          <a:ext cx="9525" cy="190499"/>
        </a:xfrm>
        <a:prstGeom prst="rect">
          <a:avLst/>
        </a:prstGeom>
        <a:noFill/>
        <a:ln w="9525">
          <a:noFill/>
          <a:miter lim="800000"/>
          <a:headEnd/>
          <a:tailEnd/>
        </a:ln>
      </xdr:spPr>
    </xdr:sp>
    <xdr:clientData/>
  </xdr:twoCellAnchor>
  <xdr:twoCellAnchor editAs="oneCell">
    <xdr:from>
      <xdr:col>0</xdr:col>
      <xdr:colOff>0</xdr:colOff>
      <xdr:row>44</xdr:row>
      <xdr:rowOff>0</xdr:rowOff>
    </xdr:from>
    <xdr:to>
      <xdr:col>0</xdr:col>
      <xdr:colOff>9525</xdr:colOff>
      <xdr:row>45</xdr:row>
      <xdr:rowOff>57151</xdr:rowOff>
    </xdr:to>
    <xdr:sp macro="" textlink="">
      <xdr:nvSpPr>
        <xdr:cNvPr id="13" name="Text Box 1">
          <a:extLst>
            <a:ext uri="{FF2B5EF4-FFF2-40B4-BE49-F238E27FC236}">
              <a16:creationId xmlns:a16="http://schemas.microsoft.com/office/drawing/2014/main" id="{194D2BCB-C5BF-4D59-A4B2-BB80712E4363}"/>
            </a:ext>
          </a:extLst>
        </xdr:cNvPr>
        <xdr:cNvSpPr txBox="1">
          <a:spLocks noChangeArrowheads="1"/>
        </xdr:cNvSpPr>
      </xdr:nvSpPr>
      <xdr:spPr bwMode="auto">
        <a:xfrm>
          <a:off x="8601075" y="7029450"/>
          <a:ext cx="9525" cy="209551"/>
        </a:xfrm>
        <a:prstGeom prst="rect">
          <a:avLst/>
        </a:prstGeom>
        <a:noFill/>
        <a:ln w="9525">
          <a:noFill/>
          <a:miter lim="800000"/>
          <a:headEnd/>
          <a:tailEnd/>
        </a:ln>
      </xdr:spPr>
    </xdr:sp>
    <xdr:clientData/>
  </xdr:twoCellAnchor>
  <xdr:twoCellAnchor editAs="oneCell">
    <xdr:from>
      <xdr:col>0</xdr:col>
      <xdr:colOff>0</xdr:colOff>
      <xdr:row>44</xdr:row>
      <xdr:rowOff>0</xdr:rowOff>
    </xdr:from>
    <xdr:to>
      <xdr:col>0</xdr:col>
      <xdr:colOff>9525</xdr:colOff>
      <xdr:row>45</xdr:row>
      <xdr:rowOff>57151</xdr:rowOff>
    </xdr:to>
    <xdr:sp macro="" textlink="">
      <xdr:nvSpPr>
        <xdr:cNvPr id="14" name="Text Box 1">
          <a:extLst>
            <a:ext uri="{FF2B5EF4-FFF2-40B4-BE49-F238E27FC236}">
              <a16:creationId xmlns:a16="http://schemas.microsoft.com/office/drawing/2014/main" id="{A5CADA97-B477-43D6-B60D-0ABF0D48B287}"/>
            </a:ext>
          </a:extLst>
        </xdr:cNvPr>
        <xdr:cNvSpPr txBox="1">
          <a:spLocks noChangeArrowheads="1"/>
        </xdr:cNvSpPr>
      </xdr:nvSpPr>
      <xdr:spPr bwMode="auto">
        <a:xfrm>
          <a:off x="8601075" y="7029450"/>
          <a:ext cx="9525" cy="209551"/>
        </a:xfrm>
        <a:prstGeom prst="rect">
          <a:avLst/>
        </a:prstGeom>
        <a:noFill/>
        <a:ln w="9525">
          <a:noFill/>
          <a:miter lim="800000"/>
          <a:headEnd/>
          <a:tailEnd/>
        </a:ln>
      </xdr:spPr>
    </xdr:sp>
    <xdr:clientData/>
  </xdr:twoCellAnchor>
  <xdr:twoCellAnchor editAs="oneCell">
    <xdr:from>
      <xdr:col>0</xdr:col>
      <xdr:colOff>0</xdr:colOff>
      <xdr:row>44</xdr:row>
      <xdr:rowOff>0</xdr:rowOff>
    </xdr:from>
    <xdr:to>
      <xdr:col>0</xdr:col>
      <xdr:colOff>9525</xdr:colOff>
      <xdr:row>45</xdr:row>
      <xdr:rowOff>57151</xdr:rowOff>
    </xdr:to>
    <xdr:sp macro="" textlink="">
      <xdr:nvSpPr>
        <xdr:cNvPr id="15" name="Text Box 1">
          <a:extLst>
            <a:ext uri="{FF2B5EF4-FFF2-40B4-BE49-F238E27FC236}">
              <a16:creationId xmlns:a16="http://schemas.microsoft.com/office/drawing/2014/main" id="{84F63721-70C1-48A8-8486-0CDB7DC94DDD}"/>
            </a:ext>
          </a:extLst>
        </xdr:cNvPr>
        <xdr:cNvSpPr txBox="1">
          <a:spLocks noChangeArrowheads="1"/>
        </xdr:cNvSpPr>
      </xdr:nvSpPr>
      <xdr:spPr bwMode="auto">
        <a:xfrm>
          <a:off x="8601075" y="7029450"/>
          <a:ext cx="9525" cy="209551"/>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6" name="Text Box 1">
          <a:extLst>
            <a:ext uri="{FF2B5EF4-FFF2-40B4-BE49-F238E27FC236}">
              <a16:creationId xmlns:a16="http://schemas.microsoft.com/office/drawing/2014/main" id="{CC274A9E-030B-451B-A0D2-FDE16C296F8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7" name="Text Box 1">
          <a:extLst>
            <a:ext uri="{FF2B5EF4-FFF2-40B4-BE49-F238E27FC236}">
              <a16:creationId xmlns:a16="http://schemas.microsoft.com/office/drawing/2014/main" id="{1F7F2E66-6A46-4A10-9D05-A9111FEEC127}"/>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8" name="Text Box 1">
          <a:extLst>
            <a:ext uri="{FF2B5EF4-FFF2-40B4-BE49-F238E27FC236}">
              <a16:creationId xmlns:a16="http://schemas.microsoft.com/office/drawing/2014/main" id="{C1A0898B-A9BD-4F07-AECD-73138B1D2FD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9" name="Text Box 1">
          <a:extLst>
            <a:ext uri="{FF2B5EF4-FFF2-40B4-BE49-F238E27FC236}">
              <a16:creationId xmlns:a16="http://schemas.microsoft.com/office/drawing/2014/main" id="{81CF0EF2-0D7E-4E62-88EB-50C3A2649C7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0" name="Text Box 1">
          <a:extLst>
            <a:ext uri="{FF2B5EF4-FFF2-40B4-BE49-F238E27FC236}">
              <a16:creationId xmlns:a16="http://schemas.microsoft.com/office/drawing/2014/main" id="{2EE420BE-6E85-4DDF-BD42-D6C55F5EDE1B}"/>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1" name="Text Box 1">
          <a:extLst>
            <a:ext uri="{FF2B5EF4-FFF2-40B4-BE49-F238E27FC236}">
              <a16:creationId xmlns:a16="http://schemas.microsoft.com/office/drawing/2014/main" id="{565238FC-C0E4-411C-A894-2B69FB6F2246}"/>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2" name="Text Box 1">
          <a:extLst>
            <a:ext uri="{FF2B5EF4-FFF2-40B4-BE49-F238E27FC236}">
              <a16:creationId xmlns:a16="http://schemas.microsoft.com/office/drawing/2014/main" id="{F8EB305D-2E6A-42FF-AACB-392243017634}"/>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3" name="Text Box 1">
          <a:extLst>
            <a:ext uri="{FF2B5EF4-FFF2-40B4-BE49-F238E27FC236}">
              <a16:creationId xmlns:a16="http://schemas.microsoft.com/office/drawing/2014/main" id="{40A97007-394F-4507-8756-A721E156EBA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4" name="Text Box 1">
          <a:extLst>
            <a:ext uri="{FF2B5EF4-FFF2-40B4-BE49-F238E27FC236}">
              <a16:creationId xmlns:a16="http://schemas.microsoft.com/office/drawing/2014/main" id="{5A6D0DB2-85FA-4AAE-B133-BB83CBBBA2F6}"/>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5" name="Text Box 1">
          <a:extLst>
            <a:ext uri="{FF2B5EF4-FFF2-40B4-BE49-F238E27FC236}">
              <a16:creationId xmlns:a16="http://schemas.microsoft.com/office/drawing/2014/main" id="{FCD64425-DE80-409F-A6C7-B4C7A83086C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6" name="Text Box 1">
          <a:extLst>
            <a:ext uri="{FF2B5EF4-FFF2-40B4-BE49-F238E27FC236}">
              <a16:creationId xmlns:a16="http://schemas.microsoft.com/office/drawing/2014/main" id="{33287141-A870-4F03-9A59-89C53DDB3934}"/>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7" name="Text Box 1">
          <a:extLst>
            <a:ext uri="{FF2B5EF4-FFF2-40B4-BE49-F238E27FC236}">
              <a16:creationId xmlns:a16="http://schemas.microsoft.com/office/drawing/2014/main" id="{1460EA85-ECFD-4456-8CF3-8BF6346BE6D3}"/>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8" name="Text Box 1">
          <a:extLst>
            <a:ext uri="{FF2B5EF4-FFF2-40B4-BE49-F238E27FC236}">
              <a16:creationId xmlns:a16="http://schemas.microsoft.com/office/drawing/2014/main" id="{CD10B6D6-2060-40AB-B89D-9B7E33448ECA}"/>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29" name="Text Box 1">
          <a:extLst>
            <a:ext uri="{FF2B5EF4-FFF2-40B4-BE49-F238E27FC236}">
              <a16:creationId xmlns:a16="http://schemas.microsoft.com/office/drawing/2014/main" id="{8DE72FB9-2411-4465-93FF-6847E06AB933}"/>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0" name="Text Box 1">
          <a:extLst>
            <a:ext uri="{FF2B5EF4-FFF2-40B4-BE49-F238E27FC236}">
              <a16:creationId xmlns:a16="http://schemas.microsoft.com/office/drawing/2014/main" id="{1D7FA9DF-E62A-4FF0-B69D-27E5DBBD408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1" name="Text Box 1">
          <a:extLst>
            <a:ext uri="{FF2B5EF4-FFF2-40B4-BE49-F238E27FC236}">
              <a16:creationId xmlns:a16="http://schemas.microsoft.com/office/drawing/2014/main" id="{38DC8A50-46FF-4024-8C9D-331CA08CF5B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2" name="Text Box 1">
          <a:extLst>
            <a:ext uri="{FF2B5EF4-FFF2-40B4-BE49-F238E27FC236}">
              <a16:creationId xmlns:a16="http://schemas.microsoft.com/office/drawing/2014/main" id="{E3014F09-8DB5-4290-AF09-FECC623823D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3" name="Text Box 1">
          <a:extLst>
            <a:ext uri="{FF2B5EF4-FFF2-40B4-BE49-F238E27FC236}">
              <a16:creationId xmlns:a16="http://schemas.microsoft.com/office/drawing/2014/main" id="{8442B0D4-C2C6-4319-AD7D-7C2EA480531B}"/>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4" name="Text Box 1">
          <a:extLst>
            <a:ext uri="{FF2B5EF4-FFF2-40B4-BE49-F238E27FC236}">
              <a16:creationId xmlns:a16="http://schemas.microsoft.com/office/drawing/2014/main" id="{8886ABBC-43EF-4FCF-A928-556FB266E738}"/>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5" name="Text Box 1">
          <a:extLst>
            <a:ext uri="{FF2B5EF4-FFF2-40B4-BE49-F238E27FC236}">
              <a16:creationId xmlns:a16="http://schemas.microsoft.com/office/drawing/2014/main" id="{4C5ED6CB-BD01-4735-BEE7-45B3AA9511B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39</xdr:row>
      <xdr:rowOff>9525</xdr:rowOff>
    </xdr:to>
    <xdr:sp macro="" textlink="">
      <xdr:nvSpPr>
        <xdr:cNvPr id="36" name="Text Box 1">
          <a:extLst>
            <a:ext uri="{FF2B5EF4-FFF2-40B4-BE49-F238E27FC236}">
              <a16:creationId xmlns:a16="http://schemas.microsoft.com/office/drawing/2014/main" id="{375358EC-A51B-4106-939E-8BE5F68ECFEC}"/>
            </a:ext>
          </a:extLst>
        </xdr:cNvPr>
        <xdr:cNvSpPr txBox="1">
          <a:spLocks noChangeArrowheads="1"/>
        </xdr:cNvSpPr>
      </xdr:nvSpPr>
      <xdr:spPr bwMode="auto">
        <a:xfrm>
          <a:off x="8601075" y="5438775"/>
          <a:ext cx="9525" cy="342900"/>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39</xdr:row>
      <xdr:rowOff>9525</xdr:rowOff>
    </xdr:to>
    <xdr:sp macro="" textlink="">
      <xdr:nvSpPr>
        <xdr:cNvPr id="37" name="Text Box 1">
          <a:extLst>
            <a:ext uri="{FF2B5EF4-FFF2-40B4-BE49-F238E27FC236}">
              <a16:creationId xmlns:a16="http://schemas.microsoft.com/office/drawing/2014/main" id="{28E18480-5FBC-40BC-A632-9F8C70E6B137}"/>
            </a:ext>
          </a:extLst>
        </xdr:cNvPr>
        <xdr:cNvSpPr txBox="1">
          <a:spLocks noChangeArrowheads="1"/>
        </xdr:cNvSpPr>
      </xdr:nvSpPr>
      <xdr:spPr bwMode="auto">
        <a:xfrm>
          <a:off x="8601075" y="5438775"/>
          <a:ext cx="9525" cy="342900"/>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8" name="Text Box 1">
          <a:extLst>
            <a:ext uri="{FF2B5EF4-FFF2-40B4-BE49-F238E27FC236}">
              <a16:creationId xmlns:a16="http://schemas.microsoft.com/office/drawing/2014/main" id="{A117A5F2-F677-4431-95DD-36D17E62D44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39" name="Text Box 1">
          <a:extLst>
            <a:ext uri="{FF2B5EF4-FFF2-40B4-BE49-F238E27FC236}">
              <a16:creationId xmlns:a16="http://schemas.microsoft.com/office/drawing/2014/main" id="{BD35643C-8EEB-4DFC-89DB-405C9961DC46}"/>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0" name="Text Box 1">
          <a:extLst>
            <a:ext uri="{FF2B5EF4-FFF2-40B4-BE49-F238E27FC236}">
              <a16:creationId xmlns:a16="http://schemas.microsoft.com/office/drawing/2014/main" id="{516C4D1A-7CBF-43F3-9969-CE287503F51F}"/>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1" name="Text Box 1">
          <a:extLst>
            <a:ext uri="{FF2B5EF4-FFF2-40B4-BE49-F238E27FC236}">
              <a16:creationId xmlns:a16="http://schemas.microsoft.com/office/drawing/2014/main" id="{9CCBAAEB-28D0-40C9-94F1-2137F88FA45B}"/>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2" name="Text Box 1">
          <a:extLst>
            <a:ext uri="{FF2B5EF4-FFF2-40B4-BE49-F238E27FC236}">
              <a16:creationId xmlns:a16="http://schemas.microsoft.com/office/drawing/2014/main" id="{08A69002-3C3C-4676-9AF7-01AACCC0D16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3" name="Text Box 1">
          <a:extLst>
            <a:ext uri="{FF2B5EF4-FFF2-40B4-BE49-F238E27FC236}">
              <a16:creationId xmlns:a16="http://schemas.microsoft.com/office/drawing/2014/main" id="{E222C470-B64E-43FD-9CA9-2D5D87C00EF7}"/>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4" name="Text Box 1">
          <a:extLst>
            <a:ext uri="{FF2B5EF4-FFF2-40B4-BE49-F238E27FC236}">
              <a16:creationId xmlns:a16="http://schemas.microsoft.com/office/drawing/2014/main" id="{E63E6E16-BB64-41CC-8929-34A4A25B572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5" name="Text Box 1">
          <a:extLst>
            <a:ext uri="{FF2B5EF4-FFF2-40B4-BE49-F238E27FC236}">
              <a16:creationId xmlns:a16="http://schemas.microsoft.com/office/drawing/2014/main" id="{CF65272A-D8DC-40B7-90BA-1DB20A3E46E7}"/>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38099</xdr:rowOff>
    </xdr:to>
    <xdr:sp macro="" textlink="">
      <xdr:nvSpPr>
        <xdr:cNvPr id="46" name="Text Box 1">
          <a:extLst>
            <a:ext uri="{FF2B5EF4-FFF2-40B4-BE49-F238E27FC236}">
              <a16:creationId xmlns:a16="http://schemas.microsoft.com/office/drawing/2014/main" id="{7296D00E-AC56-4633-A051-9DEDD9739B03}"/>
            </a:ext>
          </a:extLst>
        </xdr:cNvPr>
        <xdr:cNvSpPr txBox="1">
          <a:spLocks noChangeArrowheads="1"/>
        </xdr:cNvSpPr>
      </xdr:nvSpPr>
      <xdr:spPr bwMode="auto">
        <a:xfrm>
          <a:off x="8601075" y="5438775"/>
          <a:ext cx="9525" cy="190499"/>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7" name="Text Box 1">
          <a:extLst>
            <a:ext uri="{FF2B5EF4-FFF2-40B4-BE49-F238E27FC236}">
              <a16:creationId xmlns:a16="http://schemas.microsoft.com/office/drawing/2014/main" id="{D42FFE8D-5A6F-4F2B-9CBD-543559DF4F23}"/>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8" name="Text Box 1">
          <a:extLst>
            <a:ext uri="{FF2B5EF4-FFF2-40B4-BE49-F238E27FC236}">
              <a16:creationId xmlns:a16="http://schemas.microsoft.com/office/drawing/2014/main" id="{791C4EAC-6F03-45A1-AC5F-2B47B817063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49" name="Text Box 1">
          <a:extLst>
            <a:ext uri="{FF2B5EF4-FFF2-40B4-BE49-F238E27FC236}">
              <a16:creationId xmlns:a16="http://schemas.microsoft.com/office/drawing/2014/main" id="{D1B07508-1BCB-49B1-A57A-D71C5D405516}"/>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0" name="Text Box 1">
          <a:extLst>
            <a:ext uri="{FF2B5EF4-FFF2-40B4-BE49-F238E27FC236}">
              <a16:creationId xmlns:a16="http://schemas.microsoft.com/office/drawing/2014/main" id="{5598E11C-5E39-4004-9D9E-2C55EB59241C}"/>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1" name="Text Box 1">
          <a:extLst>
            <a:ext uri="{FF2B5EF4-FFF2-40B4-BE49-F238E27FC236}">
              <a16:creationId xmlns:a16="http://schemas.microsoft.com/office/drawing/2014/main" id="{050B92B0-5FE8-405D-9726-04E2A11F0625}"/>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2" name="Text Box 1">
          <a:extLst>
            <a:ext uri="{FF2B5EF4-FFF2-40B4-BE49-F238E27FC236}">
              <a16:creationId xmlns:a16="http://schemas.microsoft.com/office/drawing/2014/main" id="{4948EF63-0AAA-40EC-8BB9-7C2D213C6BF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3" name="Text Box 1">
          <a:extLst>
            <a:ext uri="{FF2B5EF4-FFF2-40B4-BE49-F238E27FC236}">
              <a16:creationId xmlns:a16="http://schemas.microsoft.com/office/drawing/2014/main" id="{E0DC4426-EE64-4288-A0E1-C52CF3C924FC}"/>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38099</xdr:rowOff>
    </xdr:to>
    <xdr:sp macro="" textlink="">
      <xdr:nvSpPr>
        <xdr:cNvPr id="54" name="Text Box 1">
          <a:extLst>
            <a:ext uri="{FF2B5EF4-FFF2-40B4-BE49-F238E27FC236}">
              <a16:creationId xmlns:a16="http://schemas.microsoft.com/office/drawing/2014/main" id="{BD31D29C-17D2-468A-98D5-06DD1E0B9C36}"/>
            </a:ext>
          </a:extLst>
        </xdr:cNvPr>
        <xdr:cNvSpPr txBox="1">
          <a:spLocks noChangeArrowheads="1"/>
        </xdr:cNvSpPr>
      </xdr:nvSpPr>
      <xdr:spPr bwMode="auto">
        <a:xfrm>
          <a:off x="8601075" y="5438775"/>
          <a:ext cx="9525" cy="190499"/>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5" name="Text Box 1">
          <a:extLst>
            <a:ext uri="{FF2B5EF4-FFF2-40B4-BE49-F238E27FC236}">
              <a16:creationId xmlns:a16="http://schemas.microsoft.com/office/drawing/2014/main" id="{10EB6C5A-7007-48F4-81B7-938792BC454F}"/>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6" name="Text Box 1">
          <a:extLst>
            <a:ext uri="{FF2B5EF4-FFF2-40B4-BE49-F238E27FC236}">
              <a16:creationId xmlns:a16="http://schemas.microsoft.com/office/drawing/2014/main" id="{29A3E7E5-C87F-4ECD-8805-7E5EEAFAC51E}"/>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7" name="Text Box 1">
          <a:extLst>
            <a:ext uri="{FF2B5EF4-FFF2-40B4-BE49-F238E27FC236}">
              <a16:creationId xmlns:a16="http://schemas.microsoft.com/office/drawing/2014/main" id="{963FF528-DFED-42D4-AE7F-EA272520E875}"/>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8" name="Text Box 1">
          <a:extLst>
            <a:ext uri="{FF2B5EF4-FFF2-40B4-BE49-F238E27FC236}">
              <a16:creationId xmlns:a16="http://schemas.microsoft.com/office/drawing/2014/main" id="{95B954A4-9F85-4E5A-9D32-1707877648F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59" name="Text Box 1">
          <a:extLst>
            <a:ext uri="{FF2B5EF4-FFF2-40B4-BE49-F238E27FC236}">
              <a16:creationId xmlns:a16="http://schemas.microsoft.com/office/drawing/2014/main" id="{7EC3909D-72CE-4C25-B6B7-D5A592A92395}"/>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0" name="Text Box 1">
          <a:extLst>
            <a:ext uri="{FF2B5EF4-FFF2-40B4-BE49-F238E27FC236}">
              <a16:creationId xmlns:a16="http://schemas.microsoft.com/office/drawing/2014/main" id="{DC92BF0B-A8F1-4650-9980-C03B95B4D27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1" name="Text Box 1">
          <a:extLst>
            <a:ext uri="{FF2B5EF4-FFF2-40B4-BE49-F238E27FC236}">
              <a16:creationId xmlns:a16="http://schemas.microsoft.com/office/drawing/2014/main" id="{C2E1CC1A-6011-4D79-A903-FF12263398F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2" name="Text Box 1">
          <a:extLst>
            <a:ext uri="{FF2B5EF4-FFF2-40B4-BE49-F238E27FC236}">
              <a16:creationId xmlns:a16="http://schemas.microsoft.com/office/drawing/2014/main" id="{4CC7EB3B-5AC2-46C7-8309-BC63FB579016}"/>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3" name="Text Box 1">
          <a:extLst>
            <a:ext uri="{FF2B5EF4-FFF2-40B4-BE49-F238E27FC236}">
              <a16:creationId xmlns:a16="http://schemas.microsoft.com/office/drawing/2014/main" id="{EA6CD175-667F-45E0-B3D2-5A348343377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4" name="Text Box 1">
          <a:extLst>
            <a:ext uri="{FF2B5EF4-FFF2-40B4-BE49-F238E27FC236}">
              <a16:creationId xmlns:a16="http://schemas.microsoft.com/office/drawing/2014/main" id="{FFC2FEFE-1511-4E33-BC9F-C902FF1B25F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5" name="Text Box 1">
          <a:extLst>
            <a:ext uri="{FF2B5EF4-FFF2-40B4-BE49-F238E27FC236}">
              <a16:creationId xmlns:a16="http://schemas.microsoft.com/office/drawing/2014/main" id="{1AA8054C-F16F-4B36-B897-D55490DEA85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6" name="Text Box 1">
          <a:extLst>
            <a:ext uri="{FF2B5EF4-FFF2-40B4-BE49-F238E27FC236}">
              <a16:creationId xmlns:a16="http://schemas.microsoft.com/office/drawing/2014/main" id="{C2C709EE-E33D-416A-B6F9-93E885F8EC2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7" name="Text Box 1">
          <a:extLst>
            <a:ext uri="{FF2B5EF4-FFF2-40B4-BE49-F238E27FC236}">
              <a16:creationId xmlns:a16="http://schemas.microsoft.com/office/drawing/2014/main" id="{CBCF083D-3BC6-4A77-A512-3D0523311E92}"/>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8" name="Text Box 1">
          <a:extLst>
            <a:ext uri="{FF2B5EF4-FFF2-40B4-BE49-F238E27FC236}">
              <a16:creationId xmlns:a16="http://schemas.microsoft.com/office/drawing/2014/main" id="{2EB20AC6-5136-4257-A8BD-417B363AD4D8}"/>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69" name="Text Box 1">
          <a:extLst>
            <a:ext uri="{FF2B5EF4-FFF2-40B4-BE49-F238E27FC236}">
              <a16:creationId xmlns:a16="http://schemas.microsoft.com/office/drawing/2014/main" id="{57B09326-DC1C-462A-8751-8527B8CDBBC5}"/>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38099</xdr:rowOff>
    </xdr:to>
    <xdr:sp macro="" textlink="">
      <xdr:nvSpPr>
        <xdr:cNvPr id="70" name="Text Box 1">
          <a:extLst>
            <a:ext uri="{FF2B5EF4-FFF2-40B4-BE49-F238E27FC236}">
              <a16:creationId xmlns:a16="http://schemas.microsoft.com/office/drawing/2014/main" id="{3F5279B0-ACFE-41DC-A59B-5C45B02CAD92}"/>
            </a:ext>
          </a:extLst>
        </xdr:cNvPr>
        <xdr:cNvSpPr txBox="1">
          <a:spLocks noChangeArrowheads="1"/>
        </xdr:cNvSpPr>
      </xdr:nvSpPr>
      <xdr:spPr bwMode="auto">
        <a:xfrm>
          <a:off x="8601075" y="5438775"/>
          <a:ext cx="9525" cy="190499"/>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1" name="Text Box 1">
          <a:extLst>
            <a:ext uri="{FF2B5EF4-FFF2-40B4-BE49-F238E27FC236}">
              <a16:creationId xmlns:a16="http://schemas.microsoft.com/office/drawing/2014/main" id="{7B9199CC-91AB-4E52-A2D1-470D03FBA39A}"/>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2" name="Text Box 1">
          <a:extLst>
            <a:ext uri="{FF2B5EF4-FFF2-40B4-BE49-F238E27FC236}">
              <a16:creationId xmlns:a16="http://schemas.microsoft.com/office/drawing/2014/main" id="{6E39628B-8A19-4CCC-8679-946269C7255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3" name="Text Box 1">
          <a:extLst>
            <a:ext uri="{FF2B5EF4-FFF2-40B4-BE49-F238E27FC236}">
              <a16:creationId xmlns:a16="http://schemas.microsoft.com/office/drawing/2014/main" id="{B058D4F4-AAC8-4368-9E5F-7BDCF1B5882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4" name="Text Box 1">
          <a:extLst>
            <a:ext uri="{FF2B5EF4-FFF2-40B4-BE49-F238E27FC236}">
              <a16:creationId xmlns:a16="http://schemas.microsoft.com/office/drawing/2014/main" id="{C485C896-0083-4A9C-8F23-E3119EA09201}"/>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5" name="Text Box 1">
          <a:extLst>
            <a:ext uri="{FF2B5EF4-FFF2-40B4-BE49-F238E27FC236}">
              <a16:creationId xmlns:a16="http://schemas.microsoft.com/office/drawing/2014/main" id="{C80FFE45-56AD-497C-A805-FA073D8FD55B}"/>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6" name="Text Box 1">
          <a:extLst>
            <a:ext uri="{FF2B5EF4-FFF2-40B4-BE49-F238E27FC236}">
              <a16:creationId xmlns:a16="http://schemas.microsoft.com/office/drawing/2014/main" id="{C86A24BF-A599-4FA3-BB4E-600AC4E4146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7" name="Text Box 1">
          <a:extLst>
            <a:ext uri="{FF2B5EF4-FFF2-40B4-BE49-F238E27FC236}">
              <a16:creationId xmlns:a16="http://schemas.microsoft.com/office/drawing/2014/main" id="{66041445-7D02-4C4C-B3D9-E35F7C0DD1EA}"/>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8" name="Text Box 1">
          <a:extLst>
            <a:ext uri="{FF2B5EF4-FFF2-40B4-BE49-F238E27FC236}">
              <a16:creationId xmlns:a16="http://schemas.microsoft.com/office/drawing/2014/main" id="{EE69467C-8D39-41E6-A968-AF1F0D191BDF}"/>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79" name="Text Box 1">
          <a:extLst>
            <a:ext uri="{FF2B5EF4-FFF2-40B4-BE49-F238E27FC236}">
              <a16:creationId xmlns:a16="http://schemas.microsoft.com/office/drawing/2014/main" id="{D70F36B7-3C29-4A8E-BFFE-AAF785CCC7F8}"/>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0" name="Text Box 1">
          <a:extLst>
            <a:ext uri="{FF2B5EF4-FFF2-40B4-BE49-F238E27FC236}">
              <a16:creationId xmlns:a16="http://schemas.microsoft.com/office/drawing/2014/main" id="{839016BC-35E0-422B-B965-A107847EF2D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1" name="Text Box 1">
          <a:extLst>
            <a:ext uri="{FF2B5EF4-FFF2-40B4-BE49-F238E27FC236}">
              <a16:creationId xmlns:a16="http://schemas.microsoft.com/office/drawing/2014/main" id="{28F8DF42-EEA9-4AE6-B6F7-B1806AFA11D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2" name="Text Box 1">
          <a:extLst>
            <a:ext uri="{FF2B5EF4-FFF2-40B4-BE49-F238E27FC236}">
              <a16:creationId xmlns:a16="http://schemas.microsoft.com/office/drawing/2014/main" id="{DCD55537-F12D-4346-968E-BCC27640BA8C}"/>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3" name="Text Box 1">
          <a:extLst>
            <a:ext uri="{FF2B5EF4-FFF2-40B4-BE49-F238E27FC236}">
              <a16:creationId xmlns:a16="http://schemas.microsoft.com/office/drawing/2014/main" id="{2E75CDF7-246B-4CD8-962F-B32C473C66EC}"/>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4" name="Text Box 1">
          <a:extLst>
            <a:ext uri="{FF2B5EF4-FFF2-40B4-BE49-F238E27FC236}">
              <a16:creationId xmlns:a16="http://schemas.microsoft.com/office/drawing/2014/main" id="{8D6B3AD9-0298-4A08-9F74-C32F4B4FAD84}"/>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5" name="Text Box 1">
          <a:extLst>
            <a:ext uri="{FF2B5EF4-FFF2-40B4-BE49-F238E27FC236}">
              <a16:creationId xmlns:a16="http://schemas.microsoft.com/office/drawing/2014/main" id="{E91A4632-66CB-4488-9342-92FF5EB73CD4}"/>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6" name="Text Box 1">
          <a:extLst>
            <a:ext uri="{FF2B5EF4-FFF2-40B4-BE49-F238E27FC236}">
              <a16:creationId xmlns:a16="http://schemas.microsoft.com/office/drawing/2014/main" id="{B1BEDF4B-3F17-409B-827B-CAE8E30F95DE}"/>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38099</xdr:rowOff>
    </xdr:to>
    <xdr:sp macro="" textlink="">
      <xdr:nvSpPr>
        <xdr:cNvPr id="87" name="Text Box 1">
          <a:extLst>
            <a:ext uri="{FF2B5EF4-FFF2-40B4-BE49-F238E27FC236}">
              <a16:creationId xmlns:a16="http://schemas.microsoft.com/office/drawing/2014/main" id="{AE4B2697-872F-4DEF-AECB-88F00440711C}"/>
            </a:ext>
          </a:extLst>
        </xdr:cNvPr>
        <xdr:cNvSpPr txBox="1">
          <a:spLocks noChangeArrowheads="1"/>
        </xdr:cNvSpPr>
      </xdr:nvSpPr>
      <xdr:spPr bwMode="auto">
        <a:xfrm>
          <a:off x="8601075" y="5438775"/>
          <a:ext cx="9525" cy="190499"/>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8" name="Text Box 1">
          <a:extLst>
            <a:ext uri="{FF2B5EF4-FFF2-40B4-BE49-F238E27FC236}">
              <a16:creationId xmlns:a16="http://schemas.microsoft.com/office/drawing/2014/main" id="{D3874CFD-EF0D-49A8-BD02-0EE393A9489D}"/>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89" name="Text Box 1">
          <a:extLst>
            <a:ext uri="{FF2B5EF4-FFF2-40B4-BE49-F238E27FC236}">
              <a16:creationId xmlns:a16="http://schemas.microsoft.com/office/drawing/2014/main" id="{71352B1F-43BA-4EF6-8C3C-6D636B2B63A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0" name="Text Box 1">
          <a:extLst>
            <a:ext uri="{FF2B5EF4-FFF2-40B4-BE49-F238E27FC236}">
              <a16:creationId xmlns:a16="http://schemas.microsoft.com/office/drawing/2014/main" id="{7BE7474E-5B02-4FF4-AFDA-C47E65F206BF}"/>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1" name="Text Box 1">
          <a:extLst>
            <a:ext uri="{FF2B5EF4-FFF2-40B4-BE49-F238E27FC236}">
              <a16:creationId xmlns:a16="http://schemas.microsoft.com/office/drawing/2014/main" id="{1F64F79A-A460-4F08-8594-0D3AFB4B5634}"/>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2" name="Text Box 1">
          <a:extLst>
            <a:ext uri="{FF2B5EF4-FFF2-40B4-BE49-F238E27FC236}">
              <a16:creationId xmlns:a16="http://schemas.microsoft.com/office/drawing/2014/main" id="{DDFFBBCA-DE0E-4C79-BCC9-539DCEF9BEA1}"/>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3" name="Text Box 1">
          <a:extLst>
            <a:ext uri="{FF2B5EF4-FFF2-40B4-BE49-F238E27FC236}">
              <a16:creationId xmlns:a16="http://schemas.microsoft.com/office/drawing/2014/main" id="{9292C141-EBBB-4E6C-952D-EAC00A4785E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4" name="Text Box 1">
          <a:extLst>
            <a:ext uri="{FF2B5EF4-FFF2-40B4-BE49-F238E27FC236}">
              <a16:creationId xmlns:a16="http://schemas.microsoft.com/office/drawing/2014/main" id="{BA3954F8-4792-449A-A0DE-46D9875C6AAB}"/>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5" name="Text Box 1">
          <a:extLst>
            <a:ext uri="{FF2B5EF4-FFF2-40B4-BE49-F238E27FC236}">
              <a16:creationId xmlns:a16="http://schemas.microsoft.com/office/drawing/2014/main" id="{41700397-1E24-475B-9428-BBAE2998795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6" name="Text Box 1">
          <a:extLst>
            <a:ext uri="{FF2B5EF4-FFF2-40B4-BE49-F238E27FC236}">
              <a16:creationId xmlns:a16="http://schemas.microsoft.com/office/drawing/2014/main" id="{CA162F56-9418-448A-BCE7-D505C36B9D5E}"/>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7" name="Text Box 1">
          <a:extLst>
            <a:ext uri="{FF2B5EF4-FFF2-40B4-BE49-F238E27FC236}">
              <a16:creationId xmlns:a16="http://schemas.microsoft.com/office/drawing/2014/main" id="{27057110-433E-46B2-8F59-184D8BAEAAA0}"/>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8" name="Text Box 1">
          <a:extLst>
            <a:ext uri="{FF2B5EF4-FFF2-40B4-BE49-F238E27FC236}">
              <a16:creationId xmlns:a16="http://schemas.microsoft.com/office/drawing/2014/main" id="{80690DEB-DA9B-4282-B04B-8772A7F1FEE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99" name="Text Box 1">
          <a:extLst>
            <a:ext uri="{FF2B5EF4-FFF2-40B4-BE49-F238E27FC236}">
              <a16:creationId xmlns:a16="http://schemas.microsoft.com/office/drawing/2014/main" id="{29F76E7E-354E-44CF-8DD5-F712D34EB17E}"/>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0" name="Text Box 1">
          <a:extLst>
            <a:ext uri="{FF2B5EF4-FFF2-40B4-BE49-F238E27FC236}">
              <a16:creationId xmlns:a16="http://schemas.microsoft.com/office/drawing/2014/main" id="{F7FA8F35-AF74-42A6-9EE4-345278006E8A}"/>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1" name="Text Box 1">
          <a:extLst>
            <a:ext uri="{FF2B5EF4-FFF2-40B4-BE49-F238E27FC236}">
              <a16:creationId xmlns:a16="http://schemas.microsoft.com/office/drawing/2014/main" id="{AFBDC1E7-7CC1-4B18-9478-9E13D1B26553}"/>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2" name="Text Box 1">
          <a:extLst>
            <a:ext uri="{FF2B5EF4-FFF2-40B4-BE49-F238E27FC236}">
              <a16:creationId xmlns:a16="http://schemas.microsoft.com/office/drawing/2014/main" id="{3CC4F980-132D-4B96-AA24-FC48695EB9B7}"/>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3" name="Text Box 1">
          <a:extLst>
            <a:ext uri="{FF2B5EF4-FFF2-40B4-BE49-F238E27FC236}">
              <a16:creationId xmlns:a16="http://schemas.microsoft.com/office/drawing/2014/main" id="{4FFF1928-9B79-4751-BE4B-1CABF7D74A53}"/>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38099</xdr:rowOff>
    </xdr:to>
    <xdr:sp macro="" textlink="">
      <xdr:nvSpPr>
        <xdr:cNvPr id="104" name="Text Box 1">
          <a:extLst>
            <a:ext uri="{FF2B5EF4-FFF2-40B4-BE49-F238E27FC236}">
              <a16:creationId xmlns:a16="http://schemas.microsoft.com/office/drawing/2014/main" id="{A9B1F060-8EB9-4340-9F41-B0413ABF884B}"/>
            </a:ext>
          </a:extLst>
        </xdr:cNvPr>
        <xdr:cNvSpPr txBox="1">
          <a:spLocks noChangeArrowheads="1"/>
        </xdr:cNvSpPr>
      </xdr:nvSpPr>
      <xdr:spPr bwMode="auto">
        <a:xfrm>
          <a:off x="8601075" y="5438775"/>
          <a:ext cx="9525" cy="190499"/>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5" name="Text Box 1">
          <a:extLst>
            <a:ext uri="{FF2B5EF4-FFF2-40B4-BE49-F238E27FC236}">
              <a16:creationId xmlns:a16="http://schemas.microsoft.com/office/drawing/2014/main" id="{17C3B2BF-4AC3-4730-A19F-DB0EAFD2A01E}"/>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6" name="Text Box 1">
          <a:extLst>
            <a:ext uri="{FF2B5EF4-FFF2-40B4-BE49-F238E27FC236}">
              <a16:creationId xmlns:a16="http://schemas.microsoft.com/office/drawing/2014/main" id="{838D0CA7-244C-4FB8-B915-F39C07B271C5}"/>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7" name="Text Box 1">
          <a:extLst>
            <a:ext uri="{FF2B5EF4-FFF2-40B4-BE49-F238E27FC236}">
              <a16:creationId xmlns:a16="http://schemas.microsoft.com/office/drawing/2014/main" id="{BF52012C-AEB5-4D41-B313-C64497364859}"/>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twoCellAnchor editAs="oneCell">
    <xdr:from>
      <xdr:col>0</xdr:col>
      <xdr:colOff>0</xdr:colOff>
      <xdr:row>36</xdr:row>
      <xdr:rowOff>0</xdr:rowOff>
    </xdr:from>
    <xdr:to>
      <xdr:col>0</xdr:col>
      <xdr:colOff>9525</xdr:colOff>
      <xdr:row>37</xdr:row>
      <xdr:rowOff>66674</xdr:rowOff>
    </xdr:to>
    <xdr:sp macro="" textlink="">
      <xdr:nvSpPr>
        <xdr:cNvPr id="108" name="Text Box 1">
          <a:extLst>
            <a:ext uri="{FF2B5EF4-FFF2-40B4-BE49-F238E27FC236}">
              <a16:creationId xmlns:a16="http://schemas.microsoft.com/office/drawing/2014/main" id="{FA374D43-32A0-4B4F-A53F-695CA060EE9E}"/>
            </a:ext>
          </a:extLst>
        </xdr:cNvPr>
        <xdr:cNvSpPr txBox="1">
          <a:spLocks noChangeArrowheads="1"/>
        </xdr:cNvSpPr>
      </xdr:nvSpPr>
      <xdr:spPr bwMode="auto">
        <a:xfrm>
          <a:off x="8601075" y="5438775"/>
          <a:ext cx="9525" cy="219074"/>
        </a:xfrm>
        <a:prstGeom prst="rect">
          <a:avLst/>
        </a:prstGeom>
        <a:noFill/>
        <a:ln w="9525">
          <a:noFill/>
          <a:miter lim="800000"/>
          <a:headEnd/>
          <a:tailEnd/>
        </a:ln>
      </xdr:spPr>
    </xdr:sp>
    <xdr:clientData/>
  </xdr:twoCellAnchor>
</xdr:wsDr>
</file>

<file path=xl/drawings/drawing50.xml><?xml version="1.0" encoding="utf-8"?>
<xdr:wsDr xmlns:xdr="http://schemas.openxmlformats.org/drawingml/2006/spreadsheetDrawing" xmlns:a="http://schemas.openxmlformats.org/drawingml/2006/main">
  <xdr:twoCellAnchor>
    <xdr:from>
      <xdr:col>1</xdr:col>
      <xdr:colOff>0</xdr:colOff>
      <xdr:row>8</xdr:row>
      <xdr:rowOff>161924</xdr:rowOff>
    </xdr:from>
    <xdr:to>
      <xdr:col>5</xdr:col>
      <xdr:colOff>304800</xdr:colOff>
      <xdr:row>25</xdr:row>
      <xdr:rowOff>152399</xdr:rowOff>
    </xdr:to>
    <xdr:graphicFrame macro="">
      <xdr:nvGraphicFramePr>
        <xdr:cNvPr id="2" name="Chart 1">
          <a:extLst>
            <a:ext uri="{FF2B5EF4-FFF2-40B4-BE49-F238E27FC236}">
              <a16:creationId xmlns:a16="http://schemas.microsoft.com/office/drawing/2014/main" id="{B86378D1-19AD-4684-9CA0-4518B4BE6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9</xdr:row>
      <xdr:rowOff>47624</xdr:rowOff>
    </xdr:from>
    <xdr:to>
      <xdr:col>11</xdr:col>
      <xdr:colOff>66675</xdr:colOff>
      <xdr:row>26</xdr:row>
      <xdr:rowOff>38099</xdr:rowOff>
    </xdr:to>
    <xdr:graphicFrame macro="">
      <xdr:nvGraphicFramePr>
        <xdr:cNvPr id="3" name="Chart 2">
          <a:extLst>
            <a:ext uri="{FF2B5EF4-FFF2-40B4-BE49-F238E27FC236}">
              <a16:creationId xmlns:a16="http://schemas.microsoft.com/office/drawing/2014/main" id="{23688185-A60C-4F58-A53F-CB057D23E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285750</xdr:colOff>
      <xdr:row>9</xdr:row>
      <xdr:rowOff>9524</xdr:rowOff>
    </xdr:from>
    <xdr:to>
      <xdr:col>16</xdr:col>
      <xdr:colOff>590550</xdr:colOff>
      <xdr:row>25</xdr:row>
      <xdr:rowOff>161924</xdr:rowOff>
    </xdr:to>
    <xdr:graphicFrame macro="">
      <xdr:nvGraphicFramePr>
        <xdr:cNvPr id="4" name="Chart 3">
          <a:extLst>
            <a:ext uri="{FF2B5EF4-FFF2-40B4-BE49-F238E27FC236}">
              <a16:creationId xmlns:a16="http://schemas.microsoft.com/office/drawing/2014/main" id="{96A0C050-712B-4416-BE1D-B2994E474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133350</xdr:colOff>
      <xdr:row>26</xdr:row>
      <xdr:rowOff>114300</xdr:rowOff>
    </xdr:from>
    <xdr:to>
      <xdr:col>16</xdr:col>
      <xdr:colOff>304800</xdr:colOff>
      <xdr:row>29</xdr:row>
      <xdr:rowOff>19050</xdr:rowOff>
    </xdr:to>
    <xdr:sp macro="" textlink="">
      <xdr:nvSpPr>
        <xdr:cNvPr id="5" name="TextBox 4">
          <a:extLst>
            <a:ext uri="{FF2B5EF4-FFF2-40B4-BE49-F238E27FC236}">
              <a16:creationId xmlns:a16="http://schemas.microsoft.com/office/drawing/2014/main" id="{80037DA8-43B5-4964-A4A6-EA3D8B4AC058}"/>
            </a:ext>
          </a:extLst>
        </xdr:cNvPr>
        <xdr:cNvSpPr txBox="1"/>
      </xdr:nvSpPr>
      <xdr:spPr>
        <a:xfrm>
          <a:off x="742950" y="4324350"/>
          <a:ext cx="9315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800">
              <a:effectLst/>
              <a:latin typeface="HelveticaNeueLT Std Cn" panose="020B0506030502030204"/>
              <a:ea typeface="PMingLiU" panose="02020500000000000000" pitchFamily="18" charset="-120"/>
              <a:cs typeface="Helvetica" panose="020B0604020202020204" pitchFamily="34" charset="0"/>
            </a:rPr>
            <a:t>Source: IMF Fiscal Affairs Department, Investment and Capital Stock Database.</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pPr marL="0" marR="0" indent="0">
            <a:lnSpc>
              <a:spcPct val="110000"/>
            </a:lnSpc>
            <a:spcBef>
              <a:spcPts val="0"/>
            </a:spcBef>
            <a:spcAft>
              <a:spcPts val="600"/>
            </a:spcAft>
          </a:pPr>
          <a:r>
            <a:rPr lang="en-US" sz="800" b="0" i="0" u="none" strike="noStrike" baseline="0">
              <a:latin typeface="HelveticaNeueLTCom-Cn"/>
            </a:rPr>
            <a:t>Note: “Public investment” refers to gross fixed capital formation. PPP = purchasing power parity.</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twoCellAnchor>
    <xdr:from>
      <xdr:col>0</xdr:col>
      <xdr:colOff>514350</xdr:colOff>
      <xdr:row>1</xdr:row>
      <xdr:rowOff>38100</xdr:rowOff>
    </xdr:from>
    <xdr:to>
      <xdr:col>16</xdr:col>
      <xdr:colOff>76200</xdr:colOff>
      <xdr:row>4</xdr:row>
      <xdr:rowOff>28575</xdr:rowOff>
    </xdr:to>
    <xdr:sp macro="" textlink="">
      <xdr:nvSpPr>
        <xdr:cNvPr id="6" name="TextBox 5">
          <a:extLst>
            <a:ext uri="{FF2B5EF4-FFF2-40B4-BE49-F238E27FC236}">
              <a16:creationId xmlns:a16="http://schemas.microsoft.com/office/drawing/2014/main" id="{EE2BBBC8-7361-4EAA-A85E-5B2B2B490525}"/>
            </a:ext>
          </a:extLst>
        </xdr:cNvPr>
        <xdr:cNvSpPr txBox="1"/>
      </xdr:nvSpPr>
      <xdr:spPr>
        <a:xfrm>
          <a:off x="514350" y="200025"/>
          <a:ext cx="93154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b="1">
              <a:solidFill>
                <a:srgbClr val="C4122F"/>
              </a:solidFill>
              <a:effectLst/>
              <a:latin typeface="HelveticaNeueLT Std Cn" panose="020B0506030502030204"/>
              <a:ea typeface="Calibri" panose="020F0502020204030204" pitchFamily="34" charset="0"/>
              <a:cs typeface="Arial" panose="020B0604020202020204" pitchFamily="34" charset="0"/>
            </a:rPr>
            <a:t>Figure 1.28. Public Capital Stock and Investment, 1995–2015</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a:p>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r>
            <a:rPr lang="en-US" sz="1000" i="1">
              <a:solidFill>
                <a:srgbClr val="C4122F"/>
              </a:solidFill>
              <a:effectLst/>
              <a:latin typeface="HelveticaNeueLT Std Cn" panose="020B0506030502030204"/>
              <a:ea typeface="Calibri" panose="020F0502020204030204" pitchFamily="34" charset="0"/>
              <a:cs typeface="Arial" panose="020B0604020202020204" pitchFamily="34" charset="0"/>
            </a:rPr>
            <a:t>2001 PPP-adjusted, in percent of GDP</a:t>
          </a:r>
          <a:r>
            <a:rPr lang="en-US" sz="1000">
              <a:solidFill>
                <a:srgbClr val="C4122F"/>
              </a:solidFill>
              <a:effectLst/>
              <a:latin typeface="HelveticaNeueLT Std Cn" panose="020B0506030502030204"/>
              <a:ea typeface="Calibri" panose="020F0502020204030204" pitchFamily="34" charset="0"/>
              <a:cs typeface="Arial" panose="020B0604020202020204" pitchFamily="34" charset="0"/>
            </a:rPr>
            <a:t>)</a:t>
          </a:r>
          <a:endParaRPr lang="en-US" sz="1000" b="0">
            <a:latin typeface="HelveticaNeueLT Std Cn" panose="020B0506030502030204" pitchFamily="34" charset="0"/>
            <a:cs typeface="Arial" panose="020B0604020202020204" pitchFamily="34" charset="0"/>
          </a:endParaRPr>
        </a:p>
      </xdr:txBody>
    </xdr:sp>
    <xdr:clientData/>
  </xdr:twoCellAnchor>
  <xdr:twoCellAnchor>
    <xdr:from>
      <xdr:col>1</xdr:col>
      <xdr:colOff>0</xdr:colOff>
      <xdr:row>4</xdr:row>
      <xdr:rowOff>0</xdr:rowOff>
    </xdr:from>
    <xdr:to>
      <xdr:col>16</xdr:col>
      <xdr:colOff>171450</xdr:colOff>
      <xdr:row>6</xdr:row>
      <xdr:rowOff>66675</xdr:rowOff>
    </xdr:to>
    <xdr:sp macro="" textlink="">
      <xdr:nvSpPr>
        <xdr:cNvPr id="7" name="TextBox 6">
          <a:extLst>
            <a:ext uri="{FF2B5EF4-FFF2-40B4-BE49-F238E27FC236}">
              <a16:creationId xmlns:a16="http://schemas.microsoft.com/office/drawing/2014/main" id="{6E65950D-10C2-47E3-BA6B-D1B7DF402EE3}"/>
            </a:ext>
          </a:extLst>
        </xdr:cNvPr>
        <xdr:cNvSpPr txBox="1"/>
      </xdr:nvSpPr>
      <xdr:spPr>
        <a:xfrm>
          <a:off x="609600" y="647700"/>
          <a:ext cx="93154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Over the past decade gross public investment has been insufficient to expand the public capital stock.</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2381250</xdr:colOff>
      <xdr:row>20</xdr:row>
      <xdr:rowOff>95251</xdr:rowOff>
    </xdr:from>
    <xdr:to>
      <xdr:col>5</xdr:col>
      <xdr:colOff>247650</xdr:colOff>
      <xdr:row>22</xdr:row>
      <xdr:rowOff>122504</xdr:rowOff>
    </xdr:to>
    <xdr:sp macro="" textlink="">
      <xdr:nvSpPr>
        <xdr:cNvPr id="2" name="Text Box 4">
          <a:extLst>
            <a:ext uri="{FF2B5EF4-FFF2-40B4-BE49-F238E27FC236}">
              <a16:creationId xmlns:a16="http://schemas.microsoft.com/office/drawing/2014/main" id="{97A7DF25-BB8B-41D8-B635-9ADC956B09BC}"/>
            </a:ext>
          </a:extLst>
        </xdr:cNvPr>
        <xdr:cNvSpPr txBox="1">
          <a:spLocks noChangeArrowheads="1"/>
        </xdr:cNvSpPr>
      </xdr:nvSpPr>
      <xdr:spPr bwMode="auto">
        <a:xfrm>
          <a:off x="2381250" y="3905251"/>
          <a:ext cx="3200400" cy="408253"/>
        </a:xfrm>
        <a:prstGeom prst="rect">
          <a:avLst/>
        </a:prstGeom>
        <a:noFill/>
        <a:ln w="9525">
          <a:noFill/>
          <a:miter lim="800000"/>
          <a:headEnd/>
          <a:tailEnd/>
        </a:ln>
      </xdr:spPr>
      <xdr:txBody>
        <a:bodyPr wrap="square" lIns="45720" tIns="36576" rIns="0" bIns="0" anchor="t" upright="1">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l">
            <a:lnSpc>
              <a:spcPct val="110000"/>
            </a:lnSpc>
            <a:spcBef>
              <a:spcPts val="0"/>
            </a:spcBef>
            <a:spcAft>
              <a:spcPts val="0"/>
            </a:spcAft>
          </a:pPr>
          <a:r>
            <a:rPr lang="en-US" sz="800">
              <a:effectLst/>
              <a:latin typeface="HelveticaNeueLT Std Cn" panose="020B0506030502030204"/>
              <a:ea typeface="Calibri" panose="020F0502020204030204" pitchFamily="34" charset="0"/>
              <a:cs typeface="Helvetica" panose="020B0604020202020204" pitchFamily="34" charset="0"/>
            </a:rPr>
            <a:t>Source: World Bank, World Development Indicators.</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800">
              <a:effectLst/>
              <a:latin typeface="HelveticaNeueLT Std Cn" panose="020B0506030502030204"/>
              <a:ea typeface="Calibri" panose="020F0502020204030204" pitchFamily="34" charset="0"/>
              <a:cs typeface="Helvetica" panose="020B0604020202020204" pitchFamily="34" charset="0"/>
            </a:rPr>
            <a:t>Note: AEs: advanced economies; EMMIEs: emerging market and middle-income economies; LIDCs: low-income developing countries.</a:t>
          </a:r>
          <a:endParaRPr lang="en-US" sz="800" b="0" i="0" u="none" strike="noStrike" baseline="0">
            <a:solidFill>
              <a:schemeClr val="tx1"/>
            </a:solidFill>
            <a:latin typeface="HelveticaNeueLT Std Cn" panose="020B0506030502030204" pitchFamily="34" charset="0"/>
            <a:cs typeface="Arial" panose="020B0604020202020204" pitchFamily="34" charset="0"/>
          </a:endParaRPr>
        </a:p>
      </xdr:txBody>
    </xdr:sp>
    <xdr:clientData/>
  </xdr:twoCellAnchor>
  <xdr:twoCellAnchor>
    <xdr:from>
      <xdr:col>0</xdr:col>
      <xdr:colOff>2238376</xdr:colOff>
      <xdr:row>1</xdr:row>
      <xdr:rowOff>19050</xdr:rowOff>
    </xdr:from>
    <xdr:to>
      <xdr:col>4</xdr:col>
      <xdr:colOff>438150</xdr:colOff>
      <xdr:row>4</xdr:row>
      <xdr:rowOff>0</xdr:rowOff>
    </xdr:to>
    <xdr:sp macro="" textlink="">
      <xdr:nvSpPr>
        <xdr:cNvPr id="3" name="TextBox 2">
          <a:extLst>
            <a:ext uri="{FF2B5EF4-FFF2-40B4-BE49-F238E27FC236}">
              <a16:creationId xmlns:a16="http://schemas.microsoft.com/office/drawing/2014/main" id="{22BEEDA9-5302-4764-9072-7F3D2EFA40E8}"/>
            </a:ext>
          </a:extLst>
        </xdr:cNvPr>
        <xdr:cNvSpPr txBox="1"/>
      </xdr:nvSpPr>
      <xdr:spPr>
        <a:xfrm>
          <a:off x="2238376" y="209550"/>
          <a:ext cx="2800349"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1.29. Individuals Using the Internet, 1990-2016</a:t>
          </a:r>
        </a:p>
        <a:p>
          <a:pPr algn="l"/>
          <a:r>
            <a:rPr lang="en-US" sz="900" b="0" i="1" baseline="0">
              <a:solidFill>
                <a:srgbClr val="C4122F"/>
              </a:solidFill>
              <a:latin typeface="HelveticaNeueLT Std Cn" panose="020B0506030502030204" pitchFamily="34" charset="0"/>
              <a:cs typeface="Arial" panose="020B0604020202020204" pitchFamily="34" charset="0"/>
            </a:rPr>
            <a:t>(Percent of population)</a:t>
          </a:r>
          <a:endParaRPr lang="en-US" sz="9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0</xdr:col>
      <xdr:colOff>2295526</xdr:colOff>
      <xdr:row>5</xdr:row>
      <xdr:rowOff>104776</xdr:rowOff>
    </xdr:from>
    <xdr:to>
      <xdr:col>4</xdr:col>
      <xdr:colOff>438151</xdr:colOff>
      <xdr:row>19</xdr:row>
      <xdr:rowOff>180976</xdr:rowOff>
    </xdr:to>
    <xdr:graphicFrame macro="">
      <xdr:nvGraphicFramePr>
        <xdr:cNvPr id="4" name="Chart 3">
          <a:extLst>
            <a:ext uri="{FF2B5EF4-FFF2-40B4-BE49-F238E27FC236}">
              <a16:creationId xmlns:a16="http://schemas.microsoft.com/office/drawing/2014/main" id="{82E576EB-AA30-4CB9-88FB-726496FE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2352675</xdr:colOff>
      <xdr:row>3</xdr:row>
      <xdr:rowOff>161925</xdr:rowOff>
    </xdr:from>
    <xdr:to>
      <xdr:col>4</xdr:col>
      <xdr:colOff>276225</xdr:colOff>
      <xdr:row>5</xdr:row>
      <xdr:rowOff>95250</xdr:rowOff>
    </xdr:to>
    <xdr:sp macro="" textlink="">
      <xdr:nvSpPr>
        <xdr:cNvPr id="5" name="Text Box 4">
          <a:extLst>
            <a:ext uri="{FF2B5EF4-FFF2-40B4-BE49-F238E27FC236}">
              <a16:creationId xmlns:a16="http://schemas.microsoft.com/office/drawing/2014/main" id="{8AE07102-6980-41BF-B54B-320BE8B4DE3E}"/>
            </a:ext>
          </a:extLst>
        </xdr:cNvPr>
        <xdr:cNvSpPr txBox="1">
          <a:spLocks noChangeArrowheads="1"/>
        </xdr:cNvSpPr>
      </xdr:nvSpPr>
      <xdr:spPr bwMode="auto">
        <a:xfrm>
          <a:off x="2352675" y="733425"/>
          <a:ext cx="2524125" cy="314325"/>
        </a:xfrm>
        <a:prstGeom prst="rect">
          <a:avLst/>
        </a:prstGeom>
        <a:noFill/>
        <a:ln w="9525">
          <a:noFill/>
          <a:miter lim="800000"/>
          <a:headEnd/>
          <a:tailEnd/>
        </a:ln>
      </xdr:spPr>
      <xdr:txBody>
        <a:bodyPr wrap="square" lIns="45720" tIns="36576" rIns="0" bIns="0" anchor="t" upright="1">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000">
              <a:effectLst/>
              <a:latin typeface="HelveticaNeueLT Std Cn" panose="020B0506030502030204"/>
              <a:ea typeface="Calibri" panose="020F0502020204030204" pitchFamily="34" charset="0"/>
              <a:cs typeface="Arial" panose="020B0604020202020204" pitchFamily="34" charset="0"/>
            </a:rPr>
            <a:t>Internet usage in developing economies lags the rest of the world.</a:t>
          </a:r>
          <a:endParaRPr lang="en-US" sz="1000" b="0" i="0" u="none" strike="noStrike" baseline="0">
            <a:solidFill>
              <a:schemeClr val="tx1"/>
            </a:solidFill>
            <a:latin typeface="HelveticaNeueLT Std Cn" panose="020B0506030502030204" pitchFamily="34" charset="0"/>
            <a:cs typeface="Arial" panose="020B0604020202020204" pitchFamily="34"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457200</xdr:colOff>
      <xdr:row>6</xdr:row>
      <xdr:rowOff>188180</xdr:rowOff>
    </xdr:from>
    <xdr:to>
      <xdr:col>7</xdr:col>
      <xdr:colOff>457200</xdr:colOff>
      <xdr:row>21</xdr:row>
      <xdr:rowOff>73880</xdr:rowOff>
    </xdr:to>
    <xdr:graphicFrame macro="">
      <xdr:nvGraphicFramePr>
        <xdr:cNvPr id="2" name="Chart 1">
          <a:extLst>
            <a:ext uri="{FF2B5EF4-FFF2-40B4-BE49-F238E27FC236}">
              <a16:creationId xmlns:a16="http://schemas.microsoft.com/office/drawing/2014/main" id="{7F4819C6-9A39-4744-92C6-A39BAD078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64513</xdr:colOff>
      <xdr:row>1</xdr:row>
      <xdr:rowOff>152400</xdr:rowOff>
    </xdr:from>
    <xdr:to>
      <xdr:col>17</xdr:col>
      <xdr:colOff>376838</xdr:colOff>
      <xdr:row>4</xdr:row>
      <xdr:rowOff>57150</xdr:rowOff>
    </xdr:to>
    <xdr:sp macro="" textlink="">
      <xdr:nvSpPr>
        <xdr:cNvPr id="3" name="TextBox 2">
          <a:extLst>
            <a:ext uri="{FF2B5EF4-FFF2-40B4-BE49-F238E27FC236}">
              <a16:creationId xmlns:a16="http://schemas.microsoft.com/office/drawing/2014/main" id="{E3108532-4B7F-4D68-BD8B-0688D243CB06}"/>
            </a:ext>
          </a:extLst>
        </xdr:cNvPr>
        <xdr:cNvSpPr txBox="1"/>
      </xdr:nvSpPr>
      <xdr:spPr>
        <a:xfrm>
          <a:off x="1283713" y="342900"/>
          <a:ext cx="94563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1.30. Tax Revenue, 2017</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590550</xdr:colOff>
      <xdr:row>21</xdr:row>
      <xdr:rowOff>104775</xdr:rowOff>
    </xdr:from>
    <xdr:to>
      <xdr:col>7</xdr:col>
      <xdr:colOff>428625</xdr:colOff>
      <xdr:row>24</xdr:row>
      <xdr:rowOff>133350</xdr:rowOff>
    </xdr:to>
    <xdr:sp macro="" textlink="">
      <xdr:nvSpPr>
        <xdr:cNvPr id="4" name="TextBox 3">
          <a:extLst>
            <a:ext uri="{FF2B5EF4-FFF2-40B4-BE49-F238E27FC236}">
              <a16:creationId xmlns:a16="http://schemas.microsoft.com/office/drawing/2014/main" id="{54FF74D8-8F82-4C37-AFF8-CA53A5E5B024}"/>
            </a:ext>
          </a:extLst>
        </xdr:cNvPr>
        <xdr:cNvSpPr txBox="1"/>
      </xdr:nvSpPr>
      <xdr:spPr>
        <a:xfrm>
          <a:off x="1200150" y="4105275"/>
          <a:ext cx="34956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800">
              <a:effectLst/>
              <a:latin typeface="HelveticaNeueLT Std Cn" panose="020B0506030502030204"/>
              <a:ea typeface="Calibri" panose="020F0502020204030204" pitchFamily="34" charset="0"/>
              <a:cs typeface="Helvetica" panose="020B0604020202020204" pitchFamily="34" charset="0"/>
            </a:rPr>
            <a:t>Source: Gaspar and others (2019).</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800">
              <a:effectLst/>
              <a:latin typeface="HelveticaNeueLT Std Cn" panose="020B0506030502030204"/>
              <a:ea typeface="Calibri" panose="020F0502020204030204" pitchFamily="34" charset="0"/>
              <a:cs typeface="Helvetica" panose="020B0604020202020204" pitchFamily="34" charset="0"/>
            </a:rPr>
            <a:t>Note: AEs: advanced economies; EMMIEs: emerging market and middle-income economies; LIDCs: low-income developing countries.</a:t>
          </a:r>
          <a:endParaRPr lang="en-US" sz="800" b="0">
            <a:latin typeface="HelveticaNeueLT Std Cn" panose="020B0506030502030204" pitchFamily="34" charset="0"/>
            <a:cs typeface="Arial" panose="020B0604020202020204" pitchFamily="34" charset="0"/>
          </a:endParaRPr>
        </a:p>
      </xdr:txBody>
    </xdr:sp>
    <xdr:clientData/>
  </xdr:twoCellAnchor>
  <xdr:twoCellAnchor>
    <xdr:from>
      <xdr:col>2</xdr:col>
      <xdr:colOff>74038</xdr:colOff>
      <xdr:row>4</xdr:row>
      <xdr:rowOff>19050</xdr:rowOff>
    </xdr:from>
    <xdr:to>
      <xdr:col>7</xdr:col>
      <xdr:colOff>397888</xdr:colOff>
      <xdr:row>6</xdr:row>
      <xdr:rowOff>142875</xdr:rowOff>
    </xdr:to>
    <xdr:sp macro="" textlink="">
      <xdr:nvSpPr>
        <xdr:cNvPr id="5" name="TextBox 4">
          <a:extLst>
            <a:ext uri="{FF2B5EF4-FFF2-40B4-BE49-F238E27FC236}">
              <a16:creationId xmlns:a16="http://schemas.microsoft.com/office/drawing/2014/main" id="{23D04491-707F-42C8-A3CE-4DD6271ED51B}"/>
            </a:ext>
          </a:extLst>
        </xdr:cNvPr>
        <xdr:cNvSpPr txBox="1"/>
      </xdr:nvSpPr>
      <xdr:spPr>
        <a:xfrm>
          <a:off x="1293238" y="781050"/>
          <a:ext cx="33718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Room exists to boost tax revenues in emerging market and developing economies.</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53.xml><?xml version="1.0" encoding="utf-8"?>
<c:userShapes xmlns:c="http://schemas.openxmlformats.org/drawingml/2006/chart">
  <cdr:relSizeAnchor xmlns:cdr="http://schemas.openxmlformats.org/drawingml/2006/chartDrawing">
    <cdr:from>
      <cdr:x>0.40193</cdr:x>
      <cdr:y>0.08131</cdr:y>
    </cdr:from>
    <cdr:to>
      <cdr:x>0.40304</cdr:x>
      <cdr:y>0.77633</cdr:y>
    </cdr:to>
    <cdr:cxnSp macro="">
      <cdr:nvCxnSpPr>
        <cdr:cNvPr id="2" name="Straight Connector 1">
          <a:extLst xmlns:a="http://schemas.openxmlformats.org/drawingml/2006/main">
            <a:ext uri="{FF2B5EF4-FFF2-40B4-BE49-F238E27FC236}">
              <a16:creationId xmlns:a16="http://schemas.microsoft.com/office/drawing/2014/main" id="{6E424FC9-D85A-4852-8904-9C5D2F8AFA7F}"/>
            </a:ext>
          </a:extLst>
        </cdr:cNvPr>
        <cdr:cNvCxnSpPr/>
      </cdr:nvCxnSpPr>
      <cdr:spPr>
        <a:xfrm xmlns:a="http://schemas.openxmlformats.org/drawingml/2006/main">
          <a:off x="2191478" y="269113"/>
          <a:ext cx="6075" cy="2300188"/>
        </a:xfrm>
        <a:prstGeom xmlns:a="http://schemas.openxmlformats.org/drawingml/2006/main" prst="line">
          <a:avLst/>
        </a:prstGeom>
        <a:ln xmlns:a="http://schemas.openxmlformats.org/drawingml/2006/main" w="19050">
          <a:solidFill>
            <a:schemeClr val="accent3">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0.14161</cdr:x>
      <cdr:y>0.0191</cdr:y>
    </cdr:from>
    <cdr:to>
      <cdr:x>0.4592</cdr:x>
      <cdr:y>0.11979</cdr:y>
    </cdr:to>
    <cdr:sp macro="" textlink="">
      <cdr:nvSpPr>
        <cdr:cNvPr id="3" name="TextBox 1">
          <a:extLst xmlns:a="http://schemas.openxmlformats.org/drawingml/2006/main">
            <a:ext uri="{FF2B5EF4-FFF2-40B4-BE49-F238E27FC236}">
              <a16:creationId xmlns:a16="http://schemas.microsoft.com/office/drawing/2014/main" id="{CA619F21-B48E-4659-B94B-1984B333CEB6}"/>
            </a:ext>
          </a:extLst>
        </cdr:cNvPr>
        <cdr:cNvSpPr txBox="1"/>
      </cdr:nvSpPr>
      <cdr:spPr>
        <a:xfrm xmlns:a="http://schemas.openxmlformats.org/drawingml/2006/main">
          <a:off x="517968" y="52395"/>
          <a:ext cx="1161617" cy="2762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chemeClr val="accent3">
                  <a:lumMod val="50000"/>
                </a:schemeClr>
              </a:solidFill>
              <a:latin typeface="HelveticaNeueLT Std Cn" panose="020B0506030502030204" pitchFamily="34" charset="0"/>
              <a:cs typeface="Segoe UI" panose="020B0502040204020203" pitchFamily="34" charset="0"/>
            </a:rPr>
            <a:t>LIDCs median :15</a:t>
          </a:r>
        </a:p>
      </cdr:txBody>
    </cdr:sp>
  </cdr:relSizeAnchor>
  <cdr:relSizeAnchor xmlns:cdr="http://schemas.openxmlformats.org/drawingml/2006/chartDrawing">
    <cdr:from>
      <cdr:x>0.46294</cdr:x>
      <cdr:y>0.08956</cdr:y>
    </cdr:from>
    <cdr:to>
      <cdr:x>0.46343</cdr:x>
      <cdr:y>0.77633</cdr:y>
    </cdr:to>
    <cdr:cxnSp macro="">
      <cdr:nvCxnSpPr>
        <cdr:cNvPr id="4" name="Straight Connector 3">
          <a:extLst xmlns:a="http://schemas.openxmlformats.org/drawingml/2006/main">
            <a:ext uri="{FF2B5EF4-FFF2-40B4-BE49-F238E27FC236}">
              <a16:creationId xmlns:a16="http://schemas.microsoft.com/office/drawing/2014/main" id="{F3E71C40-0962-479F-BF03-921442FE968D}"/>
            </a:ext>
          </a:extLst>
        </cdr:cNvPr>
        <cdr:cNvCxnSpPr/>
      </cdr:nvCxnSpPr>
      <cdr:spPr>
        <a:xfrm xmlns:a="http://schemas.openxmlformats.org/drawingml/2006/main" flipH="1">
          <a:off x="2524124" y="296393"/>
          <a:ext cx="2654" cy="2272908"/>
        </a:xfrm>
        <a:prstGeom xmlns:a="http://schemas.openxmlformats.org/drawingml/2006/main" prst="line">
          <a:avLst/>
        </a:prstGeom>
        <a:ln xmlns:a="http://schemas.openxmlformats.org/drawingml/2006/main" w="19050">
          <a:solidFill>
            <a:srgbClr val="C0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0.38142</cdr:x>
      <cdr:y>0.01972</cdr:y>
    </cdr:from>
    <cdr:to>
      <cdr:x>0.73698</cdr:x>
      <cdr:y>0.11044</cdr:y>
    </cdr:to>
    <cdr:sp macro="" textlink="">
      <cdr:nvSpPr>
        <cdr:cNvPr id="5" name="TextBox 1">
          <a:extLst xmlns:a="http://schemas.openxmlformats.org/drawingml/2006/main">
            <a:ext uri="{FF2B5EF4-FFF2-40B4-BE49-F238E27FC236}">
              <a16:creationId xmlns:a16="http://schemas.microsoft.com/office/drawing/2014/main" id="{8C026FD0-C4EF-4B27-B2DF-26EAF54C6742}"/>
            </a:ext>
          </a:extLst>
        </cdr:cNvPr>
        <cdr:cNvSpPr txBox="1"/>
      </cdr:nvSpPr>
      <cdr:spPr>
        <a:xfrm xmlns:a="http://schemas.openxmlformats.org/drawingml/2006/main">
          <a:off x="1395085" y="54090"/>
          <a:ext cx="1300496" cy="248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rgbClr val="C00000"/>
              </a:solidFill>
              <a:latin typeface="HelveticaNeueLT Std Cn" panose="020B0506030502030204" pitchFamily="34" charset="0"/>
              <a:cs typeface="Segoe UI" panose="020B0502040204020203" pitchFamily="34" charset="0"/>
            </a:rPr>
            <a:t>EMMIEs</a:t>
          </a:r>
          <a:r>
            <a:rPr lang="en-US" sz="800" baseline="0">
              <a:solidFill>
                <a:srgbClr val="C00000"/>
              </a:solidFill>
              <a:latin typeface="HelveticaNeueLT Std Cn" panose="020B0506030502030204" pitchFamily="34" charset="0"/>
              <a:cs typeface="Segoe UI" panose="020B0502040204020203" pitchFamily="34" charset="0"/>
            </a:rPr>
            <a:t> </a:t>
          </a:r>
          <a:r>
            <a:rPr lang="en-US" sz="800">
              <a:solidFill>
                <a:srgbClr val="C00000"/>
              </a:solidFill>
              <a:latin typeface="HelveticaNeueLT Std Cn" panose="020B0506030502030204" pitchFamily="34" charset="0"/>
              <a:cs typeface="Segoe UI" panose="020B0502040204020203" pitchFamily="34" charset="0"/>
            </a:rPr>
            <a:t>median: 18</a:t>
          </a:r>
        </a:p>
      </cdr:txBody>
    </cdr:sp>
  </cdr:relSizeAnchor>
  <cdr:relSizeAnchor xmlns:cdr="http://schemas.openxmlformats.org/drawingml/2006/chartDrawing">
    <cdr:from>
      <cdr:x>0.6586</cdr:x>
      <cdr:y>0.0872</cdr:y>
    </cdr:from>
    <cdr:to>
      <cdr:x>0.65867</cdr:x>
      <cdr:y>0.76976</cdr:y>
    </cdr:to>
    <cdr:cxnSp macro="">
      <cdr:nvCxnSpPr>
        <cdr:cNvPr id="6" name="Straight Connector 5">
          <a:extLst xmlns:a="http://schemas.openxmlformats.org/drawingml/2006/main">
            <a:ext uri="{FF2B5EF4-FFF2-40B4-BE49-F238E27FC236}">
              <a16:creationId xmlns:a16="http://schemas.microsoft.com/office/drawing/2014/main" id="{C31A6590-DF49-4CDA-B348-B41FE0A9AE4E}"/>
            </a:ext>
          </a:extLst>
        </cdr:cNvPr>
        <cdr:cNvCxnSpPr/>
      </cdr:nvCxnSpPr>
      <cdr:spPr>
        <a:xfrm xmlns:a="http://schemas.openxmlformats.org/drawingml/2006/main" flipH="1">
          <a:off x="3590924" y="288580"/>
          <a:ext cx="421" cy="2258949"/>
        </a:xfrm>
        <a:prstGeom xmlns:a="http://schemas.openxmlformats.org/drawingml/2006/main" prst="line">
          <a:avLst/>
        </a:prstGeom>
        <a:ln xmlns:a="http://schemas.openxmlformats.org/drawingml/2006/main" w="19050">
          <a:solidFill>
            <a:srgbClr val="00206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0.64859</cdr:x>
      <cdr:y>0.01807</cdr:y>
    </cdr:from>
    <cdr:to>
      <cdr:x>0.9375</cdr:x>
      <cdr:y>0.09807</cdr:y>
    </cdr:to>
    <cdr:sp macro="" textlink="">
      <cdr:nvSpPr>
        <cdr:cNvPr id="7" name="TextBox 1">
          <a:extLst xmlns:a="http://schemas.openxmlformats.org/drawingml/2006/main">
            <a:ext uri="{FF2B5EF4-FFF2-40B4-BE49-F238E27FC236}">
              <a16:creationId xmlns:a16="http://schemas.microsoft.com/office/drawing/2014/main" id="{9519DDE3-02B9-47A5-89C6-53FF089B762F}"/>
            </a:ext>
          </a:extLst>
        </cdr:cNvPr>
        <cdr:cNvSpPr txBox="1"/>
      </cdr:nvSpPr>
      <cdr:spPr>
        <a:xfrm xmlns:a="http://schemas.openxmlformats.org/drawingml/2006/main">
          <a:off x="2372283" y="49564"/>
          <a:ext cx="1056717" cy="2194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solidFill>
                <a:srgbClr val="002060"/>
              </a:solidFill>
              <a:latin typeface="HelveticaNeueLT Std Cn" panose="020B0506030502030204" pitchFamily="34" charset="0"/>
              <a:cs typeface="Segoe UI" panose="020B0502040204020203" pitchFamily="34" charset="0"/>
            </a:rPr>
            <a:t>AEs median: 26</a:t>
          </a:r>
        </a:p>
      </cdr:txBody>
    </cdr:sp>
  </cdr:relSizeAnchor>
</c:userShapes>
</file>

<file path=xl/drawings/drawing54.xml><?xml version="1.0" encoding="utf-8"?>
<xdr:wsDr xmlns:xdr="http://schemas.openxmlformats.org/drawingml/2006/spreadsheetDrawing" xmlns:a="http://schemas.openxmlformats.org/drawingml/2006/main">
  <xdr:twoCellAnchor>
    <xdr:from>
      <xdr:col>1</xdr:col>
      <xdr:colOff>495300</xdr:colOff>
      <xdr:row>3</xdr:row>
      <xdr:rowOff>152400</xdr:rowOff>
    </xdr:from>
    <xdr:to>
      <xdr:col>7</xdr:col>
      <xdr:colOff>495300</xdr:colOff>
      <xdr:row>18</xdr:row>
      <xdr:rowOff>38100</xdr:rowOff>
    </xdr:to>
    <xdr:graphicFrame macro="">
      <xdr:nvGraphicFramePr>
        <xdr:cNvPr id="2" name="Chart 1">
          <a:extLst>
            <a:ext uri="{FF2B5EF4-FFF2-40B4-BE49-F238E27FC236}">
              <a16:creationId xmlns:a16="http://schemas.microsoft.com/office/drawing/2014/main" id="{C1A6729E-BDBC-4ECB-AAC1-B28FA54EB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1</xdr:row>
      <xdr:rowOff>19050</xdr:rowOff>
    </xdr:from>
    <xdr:to>
      <xdr:col>7</xdr:col>
      <xdr:colOff>361950</xdr:colOff>
      <xdr:row>3</xdr:row>
      <xdr:rowOff>114300</xdr:rowOff>
    </xdr:to>
    <xdr:sp macro="" textlink="">
      <xdr:nvSpPr>
        <xdr:cNvPr id="3" name="TextBox 2">
          <a:extLst>
            <a:ext uri="{FF2B5EF4-FFF2-40B4-BE49-F238E27FC236}">
              <a16:creationId xmlns:a16="http://schemas.microsoft.com/office/drawing/2014/main" id="{6242A194-CB89-4154-BCCD-BBB9ECD2C4F5}"/>
            </a:ext>
          </a:extLst>
        </xdr:cNvPr>
        <xdr:cNvSpPr txBox="1"/>
      </xdr:nvSpPr>
      <xdr:spPr>
        <a:xfrm>
          <a:off x="1276350" y="209550"/>
          <a:ext cx="3352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1.31. Energy Subsidies, 2017</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590550</xdr:colOff>
      <xdr:row>18</xdr:row>
      <xdr:rowOff>95250</xdr:rowOff>
    </xdr:from>
    <xdr:to>
      <xdr:col>7</xdr:col>
      <xdr:colOff>295275</xdr:colOff>
      <xdr:row>21</xdr:row>
      <xdr:rowOff>76200</xdr:rowOff>
    </xdr:to>
    <xdr:sp macro="" textlink="">
      <xdr:nvSpPr>
        <xdr:cNvPr id="4" name="TextBox 3">
          <a:extLst>
            <a:ext uri="{FF2B5EF4-FFF2-40B4-BE49-F238E27FC236}">
              <a16:creationId xmlns:a16="http://schemas.microsoft.com/office/drawing/2014/main" id="{A9D68803-B264-420E-AB67-5DFDCE18B772}"/>
            </a:ext>
          </a:extLst>
        </xdr:cNvPr>
        <xdr:cNvSpPr txBox="1"/>
      </xdr:nvSpPr>
      <xdr:spPr>
        <a:xfrm>
          <a:off x="1200150" y="3524250"/>
          <a:ext cx="336232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800">
              <a:effectLst/>
              <a:latin typeface="HelveticaNeueLT Std Cn" panose="020B0506030502030204"/>
              <a:ea typeface="Calibri" panose="020F0502020204030204" pitchFamily="34" charset="0"/>
              <a:cs typeface="Helvetica" panose="020B0604020202020204" pitchFamily="34" charset="0"/>
            </a:rPr>
            <a:t>Source: Coady and others,</a:t>
          </a:r>
          <a:r>
            <a:rPr lang="en-US" sz="800" baseline="0">
              <a:effectLst/>
              <a:latin typeface="HelveticaNeueLT Std Cn" panose="020B0506030502030204"/>
              <a:ea typeface="Calibri" panose="020F0502020204030204" pitchFamily="34" charset="0"/>
              <a:cs typeface="Helvetica" panose="020B0604020202020204" pitchFamily="34" charset="0"/>
            </a:rPr>
            <a:t> forthcoming.</a:t>
          </a:r>
          <a:endParaRPr lang="en-US" sz="1100">
            <a:effectLst/>
            <a:latin typeface="Garamond" panose="02020404030301010803" pitchFamily="18" charset="0"/>
            <a:ea typeface="Calibri" panose="020F0502020204030204" pitchFamily="34" charset="0"/>
            <a:cs typeface="Times New Roman" panose="02020603050405020304" pitchFamily="18" charset="0"/>
          </a:endParaRPr>
        </a:p>
        <a:p>
          <a:r>
            <a:rPr lang="en-US" sz="800">
              <a:effectLst/>
              <a:latin typeface="HelveticaNeueLT Std Cn" panose="020B0506030502030204"/>
              <a:ea typeface="Calibri" panose="020F0502020204030204" pitchFamily="34" charset="0"/>
              <a:cs typeface="Helvetica" panose="020B0604020202020204" pitchFamily="34" charset="0"/>
            </a:rPr>
            <a:t>Note: AEs: advanced economies; EMMIEs: emerging market and middle-income economies; LIDCs: low-income developing countries.</a:t>
          </a:r>
          <a:endParaRPr lang="en-US" sz="800" b="0">
            <a:latin typeface="HelveticaNeueLT Std Cn" panose="020B0506030502030204" pitchFamily="34" charset="0"/>
            <a:cs typeface="Arial" panose="020B0604020202020204" pitchFamily="34" charset="0"/>
          </a:endParaRPr>
        </a:p>
      </xdr:txBody>
    </xdr:sp>
    <xdr:clientData/>
  </xdr:twoCellAnchor>
  <xdr:twoCellAnchor>
    <xdr:from>
      <xdr:col>2</xdr:col>
      <xdr:colOff>47625</xdr:colOff>
      <xdr:row>2</xdr:row>
      <xdr:rowOff>161925</xdr:rowOff>
    </xdr:from>
    <xdr:to>
      <xdr:col>7</xdr:col>
      <xdr:colOff>371475</xdr:colOff>
      <xdr:row>4</xdr:row>
      <xdr:rowOff>95250</xdr:rowOff>
    </xdr:to>
    <xdr:sp macro="" textlink="">
      <xdr:nvSpPr>
        <xdr:cNvPr id="5" name="TextBox 4">
          <a:extLst>
            <a:ext uri="{FF2B5EF4-FFF2-40B4-BE49-F238E27FC236}">
              <a16:creationId xmlns:a16="http://schemas.microsoft.com/office/drawing/2014/main" id="{68DD4789-DCD8-4AAF-B4EA-2B06AC31E275}"/>
            </a:ext>
          </a:extLst>
        </xdr:cNvPr>
        <xdr:cNvSpPr txBox="1"/>
      </xdr:nvSpPr>
      <xdr:spPr>
        <a:xfrm>
          <a:off x="1266825" y="542925"/>
          <a:ext cx="33718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nSpc>
              <a:spcPct val="110000"/>
            </a:lnSpc>
            <a:spcBef>
              <a:spcPts val="0"/>
            </a:spcBef>
            <a:spcAft>
              <a:spcPts val="0"/>
            </a:spcAft>
          </a:pPr>
          <a:r>
            <a:rPr lang="en-US" sz="1000">
              <a:effectLst/>
              <a:latin typeface="HelveticaNeueLT Std Cn" panose="020B0506030502030204"/>
              <a:ea typeface="PMingLiU" panose="02020500000000000000" pitchFamily="18" charset="-120"/>
              <a:cs typeface="Arial" panose="020B0604020202020204" pitchFamily="34" charset="0"/>
            </a:rPr>
            <a:t>Energy subsidies are significant around the world.</a:t>
          </a:r>
          <a:endParaRPr lang="en-US" sz="1000">
            <a:effectLst/>
            <a:latin typeface="Garamond" panose="02020404030301010803" pitchFamily="18" charset="0"/>
            <a:ea typeface="Calibri" panose="020F0502020204030204" pitchFamily="34" charset="0"/>
            <a:cs typeface="Times New Roman" panose="02020603050405020304" pitchFamily="18" charset="0"/>
          </a:endParaRPr>
        </a:p>
      </xdr:txBody>
    </xdr:sp>
    <xdr:clientData/>
  </xdr:twoCellAnchor>
</xdr:wsDr>
</file>

<file path=xl/drawings/drawing55.xml><?xml version="1.0" encoding="utf-8"?>
<c:userShapes xmlns:c="http://schemas.openxmlformats.org/drawingml/2006/chart">
  <cdr:relSizeAnchor xmlns:cdr="http://schemas.openxmlformats.org/drawingml/2006/chartDrawing">
    <cdr:from>
      <cdr:x>0.17598</cdr:x>
      <cdr:y>0.61436</cdr:y>
    </cdr:from>
    <cdr:to>
      <cdr:x>0.2933</cdr:x>
      <cdr:y>0.70451</cdr:y>
    </cdr:to>
    <cdr:sp macro="" textlink="">
      <cdr:nvSpPr>
        <cdr:cNvPr id="2" name="TextBox 1">
          <a:extLst xmlns:a="http://schemas.openxmlformats.org/drawingml/2006/main">
            <a:ext uri="{FF2B5EF4-FFF2-40B4-BE49-F238E27FC236}">
              <a16:creationId xmlns:a16="http://schemas.microsoft.com/office/drawing/2014/main" id="{A0176542-B119-4A81-A5BE-676EDE6C9F02}"/>
            </a:ext>
          </a:extLst>
        </cdr:cNvPr>
        <cdr:cNvSpPr txBox="1"/>
      </cdr:nvSpPr>
      <cdr:spPr>
        <a:xfrm xmlns:a="http://schemas.openxmlformats.org/drawingml/2006/main">
          <a:off x="600071" y="1752609"/>
          <a:ext cx="400056"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ysClr val="windowText" lastClr="000000"/>
              </a:solidFill>
              <a:latin typeface="HelveticaNeueLT Std Cn" panose="020B0506030502030204" pitchFamily="34" charset="0"/>
            </a:rPr>
            <a:t>1.7</a:t>
          </a:r>
        </a:p>
      </cdr:txBody>
    </cdr:sp>
  </cdr:relSizeAnchor>
  <cdr:relSizeAnchor xmlns:cdr="http://schemas.openxmlformats.org/drawingml/2006/chartDrawing">
    <cdr:from>
      <cdr:x>0.46927</cdr:x>
      <cdr:y>0.0768</cdr:y>
    </cdr:from>
    <cdr:to>
      <cdr:x>0.59497</cdr:x>
      <cdr:y>0.16027</cdr:y>
    </cdr:to>
    <cdr:sp macro="" textlink="">
      <cdr:nvSpPr>
        <cdr:cNvPr id="3" name="TextBox 2">
          <a:extLst xmlns:a="http://schemas.openxmlformats.org/drawingml/2006/main">
            <a:ext uri="{FF2B5EF4-FFF2-40B4-BE49-F238E27FC236}">
              <a16:creationId xmlns:a16="http://schemas.microsoft.com/office/drawing/2014/main" id="{7E147152-E33D-4C66-9B75-69705764860C}"/>
            </a:ext>
          </a:extLst>
        </cdr:cNvPr>
        <cdr:cNvSpPr txBox="1"/>
      </cdr:nvSpPr>
      <cdr:spPr>
        <a:xfrm xmlns:a="http://schemas.openxmlformats.org/drawingml/2006/main">
          <a:off x="1600187" y="219087"/>
          <a:ext cx="428631" cy="2381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ysClr val="windowText" lastClr="000000"/>
              </a:solidFill>
              <a:latin typeface="HelveticaNeueLT Std Cn" panose="020B0506030502030204" pitchFamily="34" charset="0"/>
            </a:rPr>
            <a:t>7.7</a:t>
          </a:r>
        </a:p>
      </cdr:txBody>
    </cdr:sp>
  </cdr:relSizeAnchor>
  <cdr:relSizeAnchor xmlns:cdr="http://schemas.openxmlformats.org/drawingml/2006/chartDrawing">
    <cdr:from>
      <cdr:x>0.75978</cdr:x>
      <cdr:y>0.43406</cdr:y>
    </cdr:from>
    <cdr:to>
      <cdr:x>0.8771</cdr:x>
      <cdr:y>0.50751</cdr:y>
    </cdr:to>
    <cdr:sp macro="" textlink="">
      <cdr:nvSpPr>
        <cdr:cNvPr id="4" name="TextBox 3">
          <a:extLst xmlns:a="http://schemas.openxmlformats.org/drawingml/2006/main">
            <a:ext uri="{FF2B5EF4-FFF2-40B4-BE49-F238E27FC236}">
              <a16:creationId xmlns:a16="http://schemas.microsoft.com/office/drawing/2014/main" id="{33119D85-DF1B-4A38-9276-7EA6AAFB4F91}"/>
            </a:ext>
          </a:extLst>
        </cdr:cNvPr>
        <cdr:cNvSpPr txBox="1"/>
      </cdr:nvSpPr>
      <cdr:spPr>
        <a:xfrm xmlns:a="http://schemas.openxmlformats.org/drawingml/2006/main">
          <a:off x="2590801" y="1238257"/>
          <a:ext cx="400055" cy="2095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ysClr val="windowText" lastClr="000000"/>
              </a:solidFill>
              <a:latin typeface="HelveticaNeueLT Std Cn" panose="020B0506030502030204" pitchFamily="34" charset="0"/>
            </a:rPr>
            <a:t>3.7</a:t>
          </a:r>
        </a:p>
      </cdr:txBody>
    </cdr:sp>
  </cdr:relSizeAnchor>
</c:userShapes>
</file>

<file path=xl/drawings/drawing56.xml><?xml version="1.0" encoding="utf-8"?>
<xdr:wsDr xmlns:xdr="http://schemas.openxmlformats.org/drawingml/2006/spreadsheetDrawing" xmlns:a="http://schemas.openxmlformats.org/drawingml/2006/main">
  <xdr:twoCellAnchor>
    <xdr:from>
      <xdr:col>1</xdr:col>
      <xdr:colOff>590551</xdr:colOff>
      <xdr:row>1</xdr:row>
      <xdr:rowOff>76200</xdr:rowOff>
    </xdr:from>
    <xdr:to>
      <xdr:col>8</xdr:col>
      <xdr:colOff>342901</xdr:colOff>
      <xdr:row>4</xdr:row>
      <xdr:rowOff>114300</xdr:rowOff>
    </xdr:to>
    <xdr:sp macro="" textlink="">
      <xdr:nvSpPr>
        <xdr:cNvPr id="2" name="TextBox 1">
          <a:extLst>
            <a:ext uri="{FF2B5EF4-FFF2-40B4-BE49-F238E27FC236}">
              <a16:creationId xmlns:a16="http://schemas.microsoft.com/office/drawing/2014/main" id="{B3EF93BE-17D9-4ECD-B4A7-6F52D56DE9A2}"/>
            </a:ext>
          </a:extLst>
        </xdr:cNvPr>
        <xdr:cNvSpPr txBox="1"/>
      </xdr:nvSpPr>
      <xdr:spPr>
        <a:xfrm>
          <a:off x="1200151" y="266700"/>
          <a:ext cx="401955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1.32. Additional Spending on the Sustainable Development Goals and Increased Tax Revenue, 2030 </a:t>
          </a:r>
        </a:p>
        <a:p>
          <a:pPr algn="l"/>
          <a:r>
            <a:rPr lang="en-US" sz="1000" b="0" i="1" baseline="0">
              <a:solidFill>
                <a:srgbClr val="C4122F"/>
              </a:solidFill>
              <a:latin typeface="HelveticaNeueLT Std Cn" panose="020B0506030502030204" pitchFamily="34" charset="0"/>
              <a:cs typeface="Arial" panose="020B0604020202020204" pitchFamily="34" charset="0"/>
            </a:rPr>
            <a:t>(Billions of 2016  US dollars)</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twoCellAnchor>
    <xdr:from>
      <xdr:col>1</xdr:col>
      <xdr:colOff>352425</xdr:colOff>
      <xdr:row>6</xdr:row>
      <xdr:rowOff>95250</xdr:rowOff>
    </xdr:from>
    <xdr:to>
      <xdr:col>8</xdr:col>
      <xdr:colOff>320448</xdr:colOff>
      <xdr:row>21</xdr:row>
      <xdr:rowOff>64977</xdr:rowOff>
    </xdr:to>
    <xdr:graphicFrame macro="">
      <xdr:nvGraphicFramePr>
        <xdr:cNvPr id="3" name="Chart 2">
          <a:extLst>
            <a:ext uri="{FF2B5EF4-FFF2-40B4-BE49-F238E27FC236}">
              <a16:creationId xmlns:a16="http://schemas.microsoft.com/office/drawing/2014/main" id="{3653B389-BF74-4788-8AFE-D7979AE63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542925</xdr:colOff>
      <xdr:row>21</xdr:row>
      <xdr:rowOff>152400</xdr:rowOff>
    </xdr:from>
    <xdr:to>
      <xdr:col>8</xdr:col>
      <xdr:colOff>209550</xdr:colOff>
      <xdr:row>23</xdr:row>
      <xdr:rowOff>161925</xdr:rowOff>
    </xdr:to>
    <xdr:sp macro="" textlink="">
      <xdr:nvSpPr>
        <xdr:cNvPr id="4" name="TextBox 3">
          <a:extLst>
            <a:ext uri="{FF2B5EF4-FFF2-40B4-BE49-F238E27FC236}">
              <a16:creationId xmlns:a16="http://schemas.microsoft.com/office/drawing/2014/main" id="{161B605C-019F-4235-A983-08C59F35F593}"/>
            </a:ext>
          </a:extLst>
        </xdr:cNvPr>
        <xdr:cNvSpPr txBox="1"/>
      </xdr:nvSpPr>
      <xdr:spPr>
        <a:xfrm>
          <a:off x="1152525" y="4152900"/>
          <a:ext cx="39338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a:latin typeface="HelveticaNeueLT Std Cn" panose="020B0506030502030204" pitchFamily="34" charset="0"/>
              <a:cs typeface="Arial" panose="020B0604020202020204" pitchFamily="34" charset="0"/>
            </a:rPr>
            <a:t>Source:</a:t>
          </a:r>
          <a:r>
            <a:rPr lang="en-US" sz="1000" b="0" baseline="0">
              <a:latin typeface="HelveticaNeueLT Std Cn" panose="020B0506030502030204" pitchFamily="34" charset="0"/>
              <a:cs typeface="Arial" panose="020B0604020202020204" pitchFamily="34" charset="0"/>
            </a:rPr>
            <a:t> Gaspar and others (2019).</a:t>
          </a:r>
          <a:endParaRPr lang="en-US" sz="1000" b="0">
            <a:latin typeface="HelveticaNeueLT Std Cn" panose="020B0506030502030204" pitchFamily="34" charset="0"/>
            <a:cs typeface="Arial" panose="020B0604020202020204" pitchFamily="34" charset="0"/>
          </a:endParaRPr>
        </a:p>
      </xdr:txBody>
    </xdr:sp>
    <xdr:clientData/>
  </xdr:twoCellAnchor>
  <xdr:twoCellAnchor>
    <xdr:from>
      <xdr:col>1</xdr:col>
      <xdr:colOff>571500</xdr:colOff>
      <xdr:row>4</xdr:row>
      <xdr:rowOff>76200</xdr:rowOff>
    </xdr:from>
    <xdr:to>
      <xdr:col>8</xdr:col>
      <xdr:colOff>238125</xdr:colOff>
      <xdr:row>6</xdr:row>
      <xdr:rowOff>85725</xdr:rowOff>
    </xdr:to>
    <xdr:sp macro="" textlink="">
      <xdr:nvSpPr>
        <xdr:cNvPr id="5" name="TextBox 4">
          <a:extLst>
            <a:ext uri="{FF2B5EF4-FFF2-40B4-BE49-F238E27FC236}">
              <a16:creationId xmlns:a16="http://schemas.microsoft.com/office/drawing/2014/main" id="{D29C2E1A-01C5-41C8-AAF2-064D3D1D69E3}"/>
            </a:ext>
          </a:extLst>
        </xdr:cNvPr>
        <xdr:cNvSpPr txBox="1"/>
      </xdr:nvSpPr>
      <xdr:spPr>
        <a:xfrm>
          <a:off x="1181100" y="838200"/>
          <a:ext cx="39338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effectLst/>
              <a:latin typeface="HelveticaNeueLT Std Cn" panose="020B0506030502030204"/>
              <a:ea typeface="Calibri" panose="020F0502020204030204" pitchFamily="34" charset="0"/>
              <a:cs typeface="Arial" panose="020B0604020202020204" pitchFamily="34" charset="0"/>
            </a:rPr>
            <a:t>Additional spending required to make meaningful progress toward SDGs is over half a trillion US dollars.</a:t>
          </a:r>
          <a:endParaRPr lang="en-US" sz="1000" b="0">
            <a:latin typeface="HelveticaNeueLT Std Cn" panose="020B0506030502030204" pitchFamily="34" charset="0"/>
            <a:cs typeface="Arial" panose="020B0604020202020204" pitchFamily="34"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2</xdr:col>
      <xdr:colOff>240924</xdr:colOff>
      <xdr:row>6</xdr:row>
      <xdr:rowOff>141195</xdr:rowOff>
    </xdr:from>
    <xdr:to>
      <xdr:col>9</xdr:col>
      <xdr:colOff>156882</xdr:colOff>
      <xdr:row>29</xdr:row>
      <xdr:rowOff>134471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E075912-893C-4F50-ADE0-2B181D169F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36274" y="1112745"/>
              <a:ext cx="5192808" cy="37175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313765</xdr:colOff>
      <xdr:row>2</xdr:row>
      <xdr:rowOff>56029</xdr:rowOff>
    </xdr:from>
    <xdr:to>
      <xdr:col>10</xdr:col>
      <xdr:colOff>168089</xdr:colOff>
      <xdr:row>4</xdr:row>
      <xdr:rowOff>145676</xdr:rowOff>
    </xdr:to>
    <xdr:sp macro="" textlink="">
      <xdr:nvSpPr>
        <xdr:cNvPr id="5" name="TextBox 4">
          <a:extLst>
            <a:ext uri="{FF2B5EF4-FFF2-40B4-BE49-F238E27FC236}">
              <a16:creationId xmlns:a16="http://schemas.microsoft.com/office/drawing/2014/main" id="{3F0026D1-8668-4139-9D44-6A630D5429CF}"/>
            </a:ext>
          </a:extLst>
        </xdr:cNvPr>
        <xdr:cNvSpPr txBox="1"/>
      </xdr:nvSpPr>
      <xdr:spPr>
        <a:xfrm>
          <a:off x="1210236" y="369794"/>
          <a:ext cx="5715000"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baseline="0">
              <a:solidFill>
                <a:srgbClr val="C4122F"/>
              </a:solidFill>
              <a:latin typeface="HelveticaNeueLT Std Cn" panose="020B0506030502030204" pitchFamily="34" charset="0"/>
              <a:cs typeface="Arial" panose="020B0604020202020204" pitchFamily="34" charset="0"/>
            </a:rPr>
            <a:t>Figure 1.1.1. Responses of Key Variables to Potential Stress in Global Financial Markets</a:t>
          </a:r>
        </a:p>
        <a:p>
          <a:pPr algn="l"/>
          <a:r>
            <a:rPr lang="en-US" sz="1000" b="0" i="1" baseline="0">
              <a:solidFill>
                <a:srgbClr val="C4122F"/>
              </a:solidFill>
              <a:latin typeface="HelveticaNeueLT Std Cn" panose="020B0506030502030204" pitchFamily="34" charset="0"/>
              <a:cs typeface="Arial" panose="020B0604020202020204" pitchFamily="34" charset="0"/>
            </a:rPr>
            <a:t>(Percentage point of GDP difference)</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58.xml><?xml version="1.0" encoding="utf-8"?>
<xdr:wsDr xmlns:xdr="http://schemas.openxmlformats.org/drawingml/2006/spreadsheetDrawing" xmlns:a="http://schemas.openxmlformats.org/drawingml/2006/main">
  <xdr:absoluteAnchor>
    <xdr:pos x="381001" y="896470"/>
    <xdr:ext cx="7776882" cy="5289177"/>
    <xdr:graphicFrame macro="">
      <xdr:nvGraphicFramePr>
        <xdr:cNvPr id="8" name="Chart 7">
          <a:extLst>
            <a:ext uri="{FF2B5EF4-FFF2-40B4-BE49-F238E27FC236}">
              <a16:creationId xmlns:a16="http://schemas.microsoft.com/office/drawing/2014/main" id="{0BBC99FA-91ED-495F-AC14-D7ED115A85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0</xdr:col>
      <xdr:colOff>448235</xdr:colOff>
      <xdr:row>2</xdr:row>
      <xdr:rowOff>11205</xdr:rowOff>
    </xdr:from>
    <xdr:to>
      <xdr:col>7</xdr:col>
      <xdr:colOff>231961</xdr:colOff>
      <xdr:row>5</xdr:row>
      <xdr:rowOff>150158</xdr:rowOff>
    </xdr:to>
    <xdr:sp macro="" textlink="">
      <xdr:nvSpPr>
        <xdr:cNvPr id="9" name="TextBox 8">
          <a:extLst>
            <a:ext uri="{FF2B5EF4-FFF2-40B4-BE49-F238E27FC236}">
              <a16:creationId xmlns:a16="http://schemas.microsoft.com/office/drawing/2014/main" id="{D54563C9-32E3-4812-8C65-A9F788614821}"/>
            </a:ext>
          </a:extLst>
        </xdr:cNvPr>
        <xdr:cNvSpPr txBox="1"/>
      </xdr:nvSpPr>
      <xdr:spPr>
        <a:xfrm>
          <a:off x="448235" y="324970"/>
          <a:ext cx="401955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1.2.1. China: General Government Net Financial Worth after the Investment-Led Stimulus</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59.xml><?xml version="1.0" encoding="utf-8"?>
<c:userShapes xmlns:c="http://schemas.openxmlformats.org/drawingml/2006/chart">
  <cdr:relSizeAnchor xmlns:cdr="http://schemas.openxmlformats.org/drawingml/2006/chartDrawing">
    <cdr:from>
      <cdr:x>0.56031</cdr:x>
      <cdr:y>0.25321</cdr:y>
    </cdr:from>
    <cdr:to>
      <cdr:x>0.72568</cdr:x>
      <cdr:y>0.78673</cdr:y>
    </cdr:to>
    <cdr:sp macro="" textlink="">
      <cdr:nvSpPr>
        <cdr:cNvPr id="4" name="Rectangle 3">
          <a:extLst xmlns:a="http://schemas.openxmlformats.org/drawingml/2006/main">
            <a:ext uri="{FF2B5EF4-FFF2-40B4-BE49-F238E27FC236}">
              <a16:creationId xmlns:a16="http://schemas.microsoft.com/office/drawing/2014/main" id="{BFAC3A0A-58AA-4499-9099-27B6C30FCADA}"/>
            </a:ext>
          </a:extLst>
        </cdr:cNvPr>
        <cdr:cNvSpPr/>
      </cdr:nvSpPr>
      <cdr:spPr>
        <a:xfrm xmlns:a="http://schemas.openxmlformats.org/drawingml/2006/main">
          <a:off x="4357465" y="1339279"/>
          <a:ext cx="1286063" cy="2821882"/>
        </a:xfrm>
        <a:prstGeom xmlns:a="http://schemas.openxmlformats.org/drawingml/2006/main" prst="rect">
          <a:avLst/>
        </a:prstGeom>
        <a:solidFill xmlns:a="http://schemas.openxmlformats.org/drawingml/2006/main">
          <a:schemeClr val="accent1">
            <a:alpha val="2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0.01744</cdr:x>
      <cdr:y>0.93399</cdr:y>
    </cdr:from>
    <cdr:to>
      <cdr:x>1</cdr:x>
      <cdr:y>1</cdr:y>
    </cdr:to>
    <cdr:sp macro="" textlink="">
      <cdr:nvSpPr>
        <cdr:cNvPr id="3" name="TBSource">
          <a:extLst xmlns:a="http://schemas.openxmlformats.org/drawingml/2006/main">
            <a:ext uri="{FF2B5EF4-FFF2-40B4-BE49-F238E27FC236}">
              <a16:creationId xmlns:a16="http://schemas.microsoft.com/office/drawing/2014/main" id="{00000000-0008-0000-0000-000003000000}"/>
            </a:ext>
          </a:extLst>
        </cdr:cNvPr>
        <cdr:cNvSpPr txBox="1">
          <a:spLocks xmlns:a="http://schemas.openxmlformats.org/drawingml/2006/main" noChangeArrowheads="1"/>
        </cdr:cNvSpPr>
      </cdr:nvSpPr>
      <cdr:spPr bwMode="auto">
        <a:xfrm xmlns:a="http://schemas.openxmlformats.org/drawingml/2006/main">
          <a:off x="151332" y="5886507"/>
          <a:ext cx="8527990" cy="41601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100" b="0" i="0" u="none" strike="noStrike" baseline="0">
              <a:solidFill>
                <a:srgbClr val="000000"/>
              </a:solidFill>
              <a:latin typeface="Garamond" panose="02020404030301010803" pitchFamily="18" charset="0"/>
              <a:cs typeface="Arial"/>
            </a:rPr>
            <a:t>Sources: CEIC and IMF staff estimates.</a:t>
          </a:r>
        </a:p>
      </cdr:txBody>
    </cdr:sp>
  </cdr:relSizeAnchor>
  <cdr:relSizeAnchor xmlns:cdr="http://schemas.openxmlformats.org/drawingml/2006/chartDrawing">
    <cdr:from>
      <cdr:x>0.0618</cdr:x>
      <cdr:y>0.4745</cdr:y>
    </cdr:from>
    <cdr:to>
      <cdr:x>0.92436</cdr:x>
      <cdr:y>0.4745</cdr:y>
    </cdr:to>
    <cdr:cxnSp macro="">
      <cdr:nvCxnSpPr>
        <cdr:cNvPr id="5" name="Straight Connector 4">
          <a:extLst xmlns:a="http://schemas.openxmlformats.org/drawingml/2006/main">
            <a:ext uri="{FF2B5EF4-FFF2-40B4-BE49-F238E27FC236}">
              <a16:creationId xmlns:a16="http://schemas.microsoft.com/office/drawing/2014/main" id="{C128749A-47D2-45A5-B4CD-5BB6123AE3BD}"/>
            </a:ext>
          </a:extLst>
        </cdr:cNvPr>
        <cdr:cNvCxnSpPr/>
      </cdr:nvCxnSpPr>
      <cdr:spPr>
        <a:xfrm xmlns:a="http://schemas.openxmlformats.org/drawingml/2006/main" flipV="1">
          <a:off x="535548" y="2985906"/>
          <a:ext cx="7475108" cy="0"/>
        </a:xfrm>
        <a:prstGeom xmlns:a="http://schemas.openxmlformats.org/drawingml/2006/main" prst="line">
          <a:avLst/>
        </a:prstGeom>
        <a:ln xmlns:a="http://schemas.openxmlformats.org/drawingml/2006/main" w="158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0.50188</cdr:x>
      <cdr:y>0.23737</cdr:y>
    </cdr:from>
    <cdr:to>
      <cdr:x>0.79251</cdr:x>
      <cdr:y>0.35381</cdr:y>
    </cdr:to>
    <cdr:sp macro="" textlink="">
      <cdr:nvSpPr>
        <cdr:cNvPr id="6" name="TextBox 5">
          <a:extLst xmlns:a="http://schemas.openxmlformats.org/drawingml/2006/main">
            <a:ext uri="{FF2B5EF4-FFF2-40B4-BE49-F238E27FC236}">
              <a16:creationId xmlns:a16="http://schemas.microsoft.com/office/drawing/2014/main" id="{CB84A507-F9EB-40B7-83F3-422A32DFDC7A}"/>
            </a:ext>
          </a:extLst>
        </cdr:cNvPr>
        <cdr:cNvSpPr txBox="1"/>
      </cdr:nvSpPr>
      <cdr:spPr>
        <a:xfrm xmlns:a="http://schemas.openxmlformats.org/drawingml/2006/main">
          <a:off x="3903044" y="1255512"/>
          <a:ext cx="2260189" cy="6158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500" b="1"/>
            <a:t>Investment-led</a:t>
          </a:r>
          <a:r>
            <a:rPr lang="en-US" sz="1500" b="1" baseline="0"/>
            <a:t> stimulus during 2009-12 </a:t>
          </a:r>
          <a:endParaRPr lang="en-US" sz="1500" b="1"/>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38100</xdr:colOff>
      <xdr:row>7</xdr:row>
      <xdr:rowOff>1</xdr:rowOff>
    </xdr:from>
    <xdr:to>
      <xdr:col>5</xdr:col>
      <xdr:colOff>342900</xdr:colOff>
      <xdr:row>21</xdr:row>
      <xdr:rowOff>76201</xdr:rowOff>
    </xdr:to>
    <xdr:graphicFrame macro="">
      <xdr:nvGraphicFramePr>
        <xdr:cNvPr id="2" name="Chart 1">
          <a:extLst>
            <a:ext uri="{FF2B5EF4-FFF2-40B4-BE49-F238E27FC236}">
              <a16:creationId xmlns:a16="http://schemas.microsoft.com/office/drawing/2014/main" id="{71375EC5-E17B-4248-B424-0387ECDC4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419098</xdr:colOff>
      <xdr:row>7</xdr:row>
      <xdr:rowOff>9526</xdr:rowOff>
    </xdr:from>
    <xdr:to>
      <xdr:col>10</xdr:col>
      <xdr:colOff>304798</xdr:colOff>
      <xdr:row>21</xdr:row>
      <xdr:rowOff>85726</xdr:rowOff>
    </xdr:to>
    <xdr:graphicFrame macro="">
      <xdr:nvGraphicFramePr>
        <xdr:cNvPr id="3" name="Chart 2">
          <a:extLst>
            <a:ext uri="{FF2B5EF4-FFF2-40B4-BE49-F238E27FC236}">
              <a16:creationId xmlns:a16="http://schemas.microsoft.com/office/drawing/2014/main" id="{4387A863-30D8-4F69-8A10-FB3525991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38100</xdr:rowOff>
    </xdr:from>
    <xdr:to>
      <xdr:col>15</xdr:col>
      <xdr:colOff>304800</xdr:colOff>
      <xdr:row>21</xdr:row>
      <xdr:rowOff>114300</xdr:rowOff>
    </xdr:to>
    <xdr:graphicFrame macro="">
      <xdr:nvGraphicFramePr>
        <xdr:cNvPr id="4" name="Chart 3">
          <a:extLst>
            <a:ext uri="{FF2B5EF4-FFF2-40B4-BE49-F238E27FC236}">
              <a16:creationId xmlns:a16="http://schemas.microsoft.com/office/drawing/2014/main" id="{91486DCD-A66C-46DC-BD2C-8A5BD5C2A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600075</xdr:colOff>
      <xdr:row>1</xdr:row>
      <xdr:rowOff>95250</xdr:rowOff>
    </xdr:from>
    <xdr:to>
      <xdr:col>15</xdr:col>
      <xdr:colOff>123825</xdr:colOff>
      <xdr:row>2</xdr:row>
      <xdr:rowOff>142875</xdr:rowOff>
    </xdr:to>
    <xdr:sp macro="" textlink="">
      <xdr:nvSpPr>
        <xdr:cNvPr id="5" name="TextBox 4">
          <a:extLst>
            <a:ext uri="{FF2B5EF4-FFF2-40B4-BE49-F238E27FC236}">
              <a16:creationId xmlns:a16="http://schemas.microsoft.com/office/drawing/2014/main" id="{76113953-8634-4EA1-8522-E0E4646B12F4}"/>
            </a:ext>
          </a:extLst>
        </xdr:cNvPr>
        <xdr:cNvSpPr txBox="1"/>
      </xdr:nvSpPr>
      <xdr:spPr>
        <a:xfrm>
          <a:off x="600075" y="285750"/>
          <a:ext cx="8286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panose="020B0604020202020204" pitchFamily="34" charset="0"/>
              <a:cs typeface="Arial" panose="020B0604020202020204" pitchFamily="34" charset="0"/>
            </a:rPr>
            <a:t>Figure</a:t>
          </a:r>
          <a:r>
            <a:rPr lang="en-US" sz="1000" b="1" baseline="0">
              <a:solidFill>
                <a:srgbClr val="C4122F"/>
              </a:solidFill>
              <a:latin typeface="HelveticaNeueLT Std" panose="020B0604020202020204" pitchFamily="34" charset="0"/>
              <a:cs typeface="Arial" panose="020B0604020202020204" pitchFamily="34" charset="0"/>
            </a:rPr>
            <a:t> 1.1 General Government Fiscal Stance and Cyclical Position, 2007-18</a:t>
          </a:r>
        </a:p>
      </xdr:txBody>
    </xdr:sp>
    <xdr:clientData/>
  </xdr:twoCellAnchor>
  <xdr:twoCellAnchor>
    <xdr:from>
      <xdr:col>1</xdr:col>
      <xdr:colOff>152399</xdr:colOff>
      <xdr:row>4</xdr:row>
      <xdr:rowOff>142875</xdr:rowOff>
    </xdr:from>
    <xdr:to>
      <xdr:col>6</xdr:col>
      <xdr:colOff>579119</xdr:colOff>
      <xdr:row>6</xdr:row>
      <xdr:rowOff>133349</xdr:rowOff>
    </xdr:to>
    <xdr:sp macro="" textlink="">
      <xdr:nvSpPr>
        <xdr:cNvPr id="6" name="TextBox 5">
          <a:extLst>
            <a:ext uri="{FF2B5EF4-FFF2-40B4-BE49-F238E27FC236}">
              <a16:creationId xmlns:a16="http://schemas.microsoft.com/office/drawing/2014/main" id="{6F6DF82E-6C78-41A1-ADDD-BDFA3C3D6D33}"/>
            </a:ext>
          </a:extLst>
        </xdr:cNvPr>
        <xdr:cNvSpPr txBox="1"/>
      </xdr:nvSpPr>
      <xdr:spPr>
        <a:xfrm>
          <a:off x="761999" y="904875"/>
          <a:ext cx="328422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HelveticaNeueLT Std" panose="020B0604020202020204" pitchFamily="34" charset="0"/>
              <a:cs typeface="Arial" panose="020B0604020202020204" pitchFamily="34" charset="0"/>
            </a:rPr>
            <a:t>1. Advanced Economies</a:t>
          </a:r>
          <a:endParaRPr lang="en-US" sz="900" b="1" baseline="30000">
            <a:solidFill>
              <a:schemeClr val="tx1"/>
            </a:solidFill>
            <a:latin typeface="HelveticaNeueLT Std" panose="020B0604020202020204" pitchFamily="34" charset="0"/>
            <a:cs typeface="Arial" panose="020B0604020202020204" pitchFamily="34" charset="0"/>
          </a:endParaRPr>
        </a:p>
      </xdr:txBody>
    </xdr:sp>
    <xdr:clientData/>
  </xdr:twoCellAnchor>
  <xdr:twoCellAnchor>
    <xdr:from>
      <xdr:col>5</xdr:col>
      <xdr:colOff>390524</xdr:colOff>
      <xdr:row>4</xdr:row>
      <xdr:rowOff>123825</xdr:rowOff>
    </xdr:from>
    <xdr:to>
      <xdr:col>11</xdr:col>
      <xdr:colOff>207644</xdr:colOff>
      <xdr:row>6</xdr:row>
      <xdr:rowOff>114299</xdr:rowOff>
    </xdr:to>
    <xdr:sp macro="" textlink="">
      <xdr:nvSpPr>
        <xdr:cNvPr id="7" name="TextBox 6">
          <a:extLst>
            <a:ext uri="{FF2B5EF4-FFF2-40B4-BE49-F238E27FC236}">
              <a16:creationId xmlns:a16="http://schemas.microsoft.com/office/drawing/2014/main" id="{D81A99B1-501A-4B4E-8A44-8262A116D715}"/>
            </a:ext>
          </a:extLst>
        </xdr:cNvPr>
        <xdr:cNvSpPr txBox="1"/>
      </xdr:nvSpPr>
      <xdr:spPr>
        <a:xfrm>
          <a:off x="3438524" y="885825"/>
          <a:ext cx="309372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HelveticaNeueLT Std" panose="020B0604020202020204" pitchFamily="34" charset="0"/>
              <a:cs typeface="Arial" panose="020B0604020202020204" pitchFamily="34" charset="0"/>
            </a:rPr>
            <a:t>2. Emerging</a:t>
          </a:r>
          <a:r>
            <a:rPr lang="en-US" sz="900" b="1" baseline="0">
              <a:solidFill>
                <a:schemeClr val="tx1"/>
              </a:solidFill>
              <a:latin typeface="HelveticaNeueLT Std" panose="020B0604020202020204" pitchFamily="34" charset="0"/>
              <a:cs typeface="Arial" panose="020B0604020202020204" pitchFamily="34" charset="0"/>
            </a:rPr>
            <a:t> Market and Middle-Income Economies</a:t>
          </a:r>
          <a:endParaRPr lang="en-US" sz="900" b="1" baseline="30000">
            <a:solidFill>
              <a:schemeClr val="tx1"/>
            </a:solidFill>
            <a:latin typeface="HelveticaNeueLT Std" panose="020B0604020202020204" pitchFamily="34" charset="0"/>
            <a:cs typeface="Arial" panose="020B0604020202020204" pitchFamily="34" charset="0"/>
          </a:endParaRPr>
        </a:p>
      </xdr:txBody>
    </xdr:sp>
    <xdr:clientData/>
  </xdr:twoCellAnchor>
  <xdr:twoCellAnchor>
    <xdr:from>
      <xdr:col>11</xdr:col>
      <xdr:colOff>85724</xdr:colOff>
      <xdr:row>4</xdr:row>
      <xdr:rowOff>114300</xdr:rowOff>
    </xdr:from>
    <xdr:to>
      <xdr:col>16</xdr:col>
      <xdr:colOff>512444</xdr:colOff>
      <xdr:row>6</xdr:row>
      <xdr:rowOff>104774</xdr:rowOff>
    </xdr:to>
    <xdr:sp macro="" textlink="">
      <xdr:nvSpPr>
        <xdr:cNvPr id="8" name="TextBox 7">
          <a:extLst>
            <a:ext uri="{FF2B5EF4-FFF2-40B4-BE49-F238E27FC236}">
              <a16:creationId xmlns:a16="http://schemas.microsoft.com/office/drawing/2014/main" id="{6E79900D-25D9-402D-89B0-23C9797C27F2}"/>
            </a:ext>
          </a:extLst>
        </xdr:cNvPr>
        <xdr:cNvSpPr txBox="1"/>
      </xdr:nvSpPr>
      <xdr:spPr>
        <a:xfrm>
          <a:off x="6410324" y="876300"/>
          <a:ext cx="347472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latin typeface="HelveticaNeueLT Std" panose="020B0604020202020204" pitchFamily="34" charset="0"/>
              <a:cs typeface="Arial" panose="020B0604020202020204" pitchFamily="34" charset="0"/>
            </a:rPr>
            <a:t>3. Low-Income Developing Countries</a:t>
          </a:r>
          <a:endParaRPr lang="en-US" sz="900" b="1" baseline="30000">
            <a:solidFill>
              <a:schemeClr val="tx1"/>
            </a:solidFill>
            <a:latin typeface="HelveticaNeueLT Std" panose="020B0604020202020204" pitchFamily="34" charset="0"/>
            <a:cs typeface="Arial" panose="020B0604020202020204" pitchFamily="34" charset="0"/>
          </a:endParaRPr>
        </a:p>
      </xdr:txBody>
    </xdr:sp>
    <xdr:clientData/>
  </xdr:twoCellAnchor>
  <xdr:twoCellAnchor>
    <xdr:from>
      <xdr:col>1</xdr:col>
      <xdr:colOff>19050</xdr:colOff>
      <xdr:row>22</xdr:row>
      <xdr:rowOff>180975</xdr:rowOff>
    </xdr:from>
    <xdr:to>
      <xdr:col>16</xdr:col>
      <xdr:colOff>190500</xdr:colOff>
      <xdr:row>25</xdr:row>
      <xdr:rowOff>104775</xdr:rowOff>
    </xdr:to>
    <xdr:sp macro="" textlink="">
      <xdr:nvSpPr>
        <xdr:cNvPr id="9" name="TextBox 8">
          <a:extLst>
            <a:ext uri="{FF2B5EF4-FFF2-40B4-BE49-F238E27FC236}">
              <a16:creationId xmlns:a16="http://schemas.microsoft.com/office/drawing/2014/main" id="{AD8EEA6F-233A-4D7F-918D-999A7F06B760}"/>
            </a:ext>
          </a:extLst>
        </xdr:cNvPr>
        <xdr:cNvSpPr txBox="1"/>
      </xdr:nvSpPr>
      <xdr:spPr>
        <a:xfrm>
          <a:off x="628650" y="4371975"/>
          <a:ext cx="8934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solidFill>
                <a:schemeClr val="tx1"/>
              </a:solidFill>
              <a:latin typeface="HelveticaNeueLT Std" panose="020B0604020202020204" pitchFamily="34" charset="0"/>
              <a:cs typeface="Arial" panose="020B0604020202020204" pitchFamily="34" charset="0"/>
            </a:rPr>
            <a:t>Source: IMF,</a:t>
          </a:r>
          <a:r>
            <a:rPr lang="en-US" sz="800" b="0" baseline="0">
              <a:solidFill>
                <a:schemeClr val="tx1"/>
              </a:solidFill>
              <a:latin typeface="HelveticaNeueLT Std" panose="020B0604020202020204" pitchFamily="34" charset="0"/>
              <a:cs typeface="Arial" panose="020B0604020202020204" pitchFamily="34" charset="0"/>
            </a:rPr>
            <a:t> World Economic Outlook Database</a:t>
          </a:r>
          <a:r>
            <a:rPr lang="en-US" sz="800" b="0">
              <a:solidFill>
                <a:schemeClr val="tx1"/>
              </a:solidFill>
              <a:latin typeface="HelveticaNeueLT Std" panose="020B0604020202020204" pitchFamily="34" charset="0"/>
              <a:cs typeface="Arial" panose="020B0604020202020204" pitchFamily="34" charset="0"/>
            </a:rPr>
            <a:t>.</a:t>
          </a:r>
        </a:p>
        <a:p>
          <a:pPr algn="l"/>
          <a:r>
            <a:rPr lang="en-US" sz="800" b="0" i="0" u="none" strike="noStrike" baseline="0">
              <a:latin typeface="HelveticaNeueLTCom-Cn"/>
            </a:rPr>
            <a:t>Note: The averages are weighted by PPP-adjusted nominal GDP in US dollars. GFC = global financial crisis; PPP = purchasing power parity.</a:t>
          </a:r>
          <a:endParaRPr lang="en-US" sz="800" b="0">
            <a:solidFill>
              <a:schemeClr val="tx1"/>
            </a:solidFill>
            <a:latin typeface="HelveticaNeueLT Std" panose="020B0604020202020204" pitchFamily="34" charset="0"/>
            <a:cs typeface="Arial" panose="020B0604020202020204" pitchFamily="34" charset="0"/>
          </a:endParaRPr>
        </a:p>
      </xdr:txBody>
    </xdr:sp>
    <xdr:clientData/>
  </xdr:twoCellAnchor>
  <xdr:twoCellAnchor>
    <xdr:from>
      <xdr:col>0</xdr:col>
      <xdr:colOff>542925</xdr:colOff>
      <xdr:row>2</xdr:row>
      <xdr:rowOff>180975</xdr:rowOff>
    </xdr:from>
    <xdr:to>
      <xdr:col>15</xdr:col>
      <xdr:colOff>66675</xdr:colOff>
      <xdr:row>4</xdr:row>
      <xdr:rowOff>38100</xdr:rowOff>
    </xdr:to>
    <xdr:sp macro="" textlink="">
      <xdr:nvSpPr>
        <xdr:cNvPr id="10" name="TextBox 9">
          <a:extLst>
            <a:ext uri="{FF2B5EF4-FFF2-40B4-BE49-F238E27FC236}">
              <a16:creationId xmlns:a16="http://schemas.microsoft.com/office/drawing/2014/main" id="{53C0C8DF-2100-4763-A5F7-E8F62CB51F83}"/>
            </a:ext>
          </a:extLst>
        </xdr:cNvPr>
        <xdr:cNvSpPr txBox="1"/>
      </xdr:nvSpPr>
      <xdr:spPr>
        <a:xfrm>
          <a:off x="542925" y="561975"/>
          <a:ext cx="8286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baseline="0">
              <a:solidFill>
                <a:sysClr val="windowText" lastClr="000000"/>
              </a:solidFill>
              <a:latin typeface="HelveticaNeueLT Std" panose="020B0604020202020204" pitchFamily="34" charset="0"/>
              <a:cs typeface="Arial" panose="020B0604020202020204" pitchFamily="34" charset="0"/>
            </a:rPr>
            <a:t>Fiscal expansions following the global financial crisis and commodity price shocks have yet to be reversed.</a:t>
          </a:r>
        </a:p>
      </xdr:txBody>
    </xdr:sp>
    <xdr:clientData/>
  </xdr:twoCellAnchor>
</xdr:wsDr>
</file>

<file path=xl/drawings/drawing60.xml><?xml version="1.0" encoding="utf-8"?>
<xdr:wsDr xmlns:xdr="http://schemas.openxmlformats.org/drawingml/2006/spreadsheetDrawing" xmlns:a="http://schemas.openxmlformats.org/drawingml/2006/main">
  <xdr:absoluteAnchor>
    <xdr:pos x="168088" y="560294"/>
    <xdr:ext cx="8663609" cy="6286500"/>
    <xdr:graphicFrame macro="">
      <xdr:nvGraphicFramePr>
        <xdr:cNvPr id="8" name="Chart 7">
          <a:extLst>
            <a:ext uri="{FF2B5EF4-FFF2-40B4-BE49-F238E27FC236}">
              <a16:creationId xmlns:a16="http://schemas.microsoft.com/office/drawing/2014/main" id="{0612F243-8BFE-42E9-B98E-85DF264973A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0</xdr:col>
      <xdr:colOff>560294</xdr:colOff>
      <xdr:row>2</xdr:row>
      <xdr:rowOff>89648</xdr:rowOff>
    </xdr:from>
    <xdr:to>
      <xdr:col>9</xdr:col>
      <xdr:colOff>493058</xdr:colOff>
      <xdr:row>5</xdr:row>
      <xdr:rowOff>112059</xdr:rowOff>
    </xdr:to>
    <xdr:sp macro="" textlink="">
      <xdr:nvSpPr>
        <xdr:cNvPr id="9" name="TextBox 8">
          <a:extLst>
            <a:ext uri="{FF2B5EF4-FFF2-40B4-BE49-F238E27FC236}">
              <a16:creationId xmlns:a16="http://schemas.microsoft.com/office/drawing/2014/main" id="{1F56C09D-6628-4349-BAD4-2A08FD5BA20F}"/>
            </a:ext>
          </a:extLst>
        </xdr:cNvPr>
        <xdr:cNvSpPr txBox="1"/>
      </xdr:nvSpPr>
      <xdr:spPr>
        <a:xfrm>
          <a:off x="560294" y="403413"/>
          <a:ext cx="5378823" cy="49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1.2.1. China: General Government Financial Asset Returns and Liability Costs</a:t>
          </a:r>
        </a:p>
        <a:p>
          <a:pPr algn="l"/>
          <a:r>
            <a:rPr lang="en-US" sz="1000" b="0" i="1" baseline="0">
              <a:solidFill>
                <a:srgbClr val="C4122F"/>
              </a:solidFill>
              <a:latin typeface="HelveticaNeueLT Std Cn" panose="020B0506030502030204" pitchFamily="34" charset="0"/>
              <a:cs typeface="Arial" panose="020B0604020202020204" pitchFamily="34" charset="0"/>
            </a:rPr>
            <a:t>(Percent)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61.xml><?xml version="1.0" encoding="utf-8"?>
<c:userShapes xmlns:c="http://schemas.openxmlformats.org/drawingml/2006/chart">
  <cdr:relSizeAnchor xmlns:cdr="http://schemas.openxmlformats.org/drawingml/2006/chartDrawing">
    <cdr:from>
      <cdr:x>0.01485</cdr:x>
      <cdr:y>0.89812</cdr:y>
    </cdr:from>
    <cdr:to>
      <cdr:x>0.97519</cdr:x>
      <cdr:y>1</cdr:y>
    </cdr:to>
    <cdr:sp macro="" textlink="">
      <cdr:nvSpPr>
        <cdr:cNvPr id="3" name="TBSource">
          <a:extLst xmlns:a="http://schemas.openxmlformats.org/drawingml/2006/main">
            <a:ext uri="{FF2B5EF4-FFF2-40B4-BE49-F238E27FC236}">
              <a16:creationId xmlns:a16="http://schemas.microsoft.com/office/drawing/2014/main" id="{00000000-0008-0000-0000-000003000000}"/>
            </a:ext>
          </a:extLst>
        </cdr:cNvPr>
        <cdr:cNvSpPr txBox="1">
          <a:spLocks xmlns:a="http://schemas.openxmlformats.org/drawingml/2006/main" noChangeArrowheads="1"/>
        </cdr:cNvSpPr>
      </cdr:nvSpPr>
      <cdr:spPr bwMode="auto">
        <a:xfrm xmlns:a="http://schemas.openxmlformats.org/drawingml/2006/main">
          <a:off x="128679" y="5647567"/>
          <a:ext cx="8321558" cy="64061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100" b="0" i="0" u="none" strike="noStrike" baseline="0">
              <a:solidFill>
                <a:srgbClr val="000000"/>
              </a:solidFill>
              <a:latin typeface="Garamond" panose="02020404030301010803" pitchFamily="18" charset="0"/>
              <a:cs typeface="Arial"/>
            </a:rPr>
            <a:t>Sources: CEIC, China Public Finance Statistical Yearbook, Li and Mano (2019) and IMF staff estimates.</a:t>
          </a:r>
        </a:p>
      </cdr:txBody>
    </cdr:sp>
  </cdr:relSizeAnchor>
  <cdr:relSizeAnchor xmlns:cdr="http://schemas.openxmlformats.org/drawingml/2006/chartDrawing">
    <cdr:from>
      <cdr:x>0.55353</cdr:x>
      <cdr:y>0.18004</cdr:y>
    </cdr:from>
    <cdr:to>
      <cdr:x>0.70234</cdr:x>
      <cdr:y>0.64042</cdr:y>
    </cdr:to>
    <cdr:sp macro="" textlink="">
      <cdr:nvSpPr>
        <cdr:cNvPr id="4" name="Rectangle 3">
          <a:extLst xmlns:a="http://schemas.openxmlformats.org/drawingml/2006/main">
            <a:ext uri="{FF2B5EF4-FFF2-40B4-BE49-F238E27FC236}">
              <a16:creationId xmlns:a16="http://schemas.microsoft.com/office/drawing/2014/main" id="{37EAC222-FE1F-4F4D-A0C5-39A4712722E4}"/>
            </a:ext>
          </a:extLst>
        </cdr:cNvPr>
        <cdr:cNvSpPr/>
      </cdr:nvSpPr>
      <cdr:spPr>
        <a:xfrm xmlns:a="http://schemas.openxmlformats.org/drawingml/2006/main">
          <a:off x="4795566" y="1131794"/>
          <a:ext cx="1289229" cy="2894203"/>
        </a:xfrm>
        <a:prstGeom xmlns:a="http://schemas.openxmlformats.org/drawingml/2006/main" prst="rect">
          <a:avLst/>
        </a:prstGeom>
        <a:solidFill xmlns:a="http://schemas.openxmlformats.org/drawingml/2006/main">
          <a:schemeClr val="accent1">
            <a:alpha val="2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0.52007</cdr:x>
      <cdr:y>0.47597</cdr:y>
    </cdr:from>
    <cdr:to>
      <cdr:x>0.7487</cdr:x>
      <cdr:y>0.63925</cdr:y>
    </cdr:to>
    <cdr:sp macro="" textlink="">
      <cdr:nvSpPr>
        <cdr:cNvPr id="5" name="TextBox 1">
          <a:extLst xmlns:a="http://schemas.openxmlformats.org/drawingml/2006/main">
            <a:ext uri="{FF2B5EF4-FFF2-40B4-BE49-F238E27FC236}">
              <a16:creationId xmlns:a16="http://schemas.microsoft.com/office/drawing/2014/main" id="{D1F67CBC-AE2D-4CE8-B468-EB7994AB87DF}"/>
            </a:ext>
          </a:extLst>
        </cdr:cNvPr>
        <cdr:cNvSpPr txBox="1"/>
      </cdr:nvSpPr>
      <cdr:spPr>
        <a:xfrm xmlns:a="http://schemas.openxmlformats.org/drawingml/2006/main">
          <a:off x="4505681" y="2992207"/>
          <a:ext cx="1980761" cy="1026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Investment-led</a:t>
          </a:r>
          <a:r>
            <a:rPr lang="en-US" sz="1600" b="1" baseline="0"/>
            <a:t> stimulus during 2009-12 </a:t>
          </a:r>
          <a:endParaRPr lang="en-US" sz="1600" b="1"/>
        </a:p>
      </cdr:txBody>
    </cdr:sp>
  </cdr:relSizeAnchor>
</c:userShapes>
</file>

<file path=xl/drawings/drawing62.xml><?xml version="1.0" encoding="utf-8"?>
<xdr:wsDr xmlns:xdr="http://schemas.openxmlformats.org/drawingml/2006/spreadsheetDrawing" xmlns:a="http://schemas.openxmlformats.org/drawingml/2006/main">
  <xdr:twoCellAnchor>
    <xdr:from>
      <xdr:col>0</xdr:col>
      <xdr:colOff>104775</xdr:colOff>
      <xdr:row>6</xdr:row>
      <xdr:rowOff>9525</xdr:rowOff>
    </xdr:from>
    <xdr:to>
      <xdr:col>7</xdr:col>
      <xdr:colOff>600075</xdr:colOff>
      <xdr:row>20</xdr:row>
      <xdr:rowOff>85725</xdr:rowOff>
    </xdr:to>
    <xdr:graphicFrame macro="">
      <xdr:nvGraphicFramePr>
        <xdr:cNvPr id="5" name="Chart 4">
          <a:extLst>
            <a:ext uri="{FF2B5EF4-FFF2-40B4-BE49-F238E27FC236}">
              <a16:creationId xmlns:a16="http://schemas.microsoft.com/office/drawing/2014/main" id="{12BD00A7-4A65-4FFB-95D7-0AF9DDA40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390525</xdr:colOff>
      <xdr:row>20</xdr:row>
      <xdr:rowOff>142875</xdr:rowOff>
    </xdr:from>
    <xdr:ext cx="10652211" cy="609013"/>
    <xdr:sp macro="" textlink="">
      <xdr:nvSpPr>
        <xdr:cNvPr id="6" name="TextBox 5">
          <a:extLst>
            <a:ext uri="{FF2B5EF4-FFF2-40B4-BE49-F238E27FC236}">
              <a16:creationId xmlns:a16="http://schemas.microsoft.com/office/drawing/2014/main" id="{E4435D08-F945-4757-9A57-CBD21CC7A895}"/>
            </a:ext>
          </a:extLst>
        </xdr:cNvPr>
        <xdr:cNvSpPr txBox="1"/>
      </xdr:nvSpPr>
      <xdr:spPr>
        <a:xfrm>
          <a:off x="390525" y="3952875"/>
          <a:ext cx="1065221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Worldwide Governance Indicators; IMF, World Economic Outlook Database. </a:t>
          </a:r>
        </a:p>
        <a:p>
          <a:r>
            <a:rPr lang="it-IT" sz="1100">
              <a:solidFill>
                <a:schemeClr val="tx1"/>
              </a:solidFill>
              <a:effectLst/>
              <a:latin typeface="+mn-lt"/>
              <a:ea typeface="+mn-ea"/>
              <a:cs typeface="+mn-cs"/>
            </a:rPr>
            <a:t>Note: </a:t>
          </a:r>
          <a:r>
            <a:rPr lang="en-US" sz="1100">
              <a:solidFill>
                <a:schemeClr val="tx1"/>
              </a:solidFill>
              <a:effectLst/>
              <a:latin typeface="+mn-lt"/>
              <a:ea typeface="+mn-ea"/>
              <a:cs typeface="+mn-cs"/>
            </a:rPr>
            <a:t>The Control of Corruption Index provides a relative measure of perceived corruption and ranges from -2.5 (high corruption) to 2.5 (low corruption). Panel 2 shows the logarithm </a:t>
          </a:r>
        </a:p>
        <a:p>
          <a:r>
            <a:rPr lang="en-US" sz="1100">
              <a:solidFill>
                <a:schemeClr val="tx1"/>
              </a:solidFill>
              <a:effectLst/>
              <a:latin typeface="+mn-lt"/>
              <a:ea typeface="+mn-ea"/>
              <a:cs typeface="+mn-cs"/>
            </a:rPr>
            <a:t>of GDP per capita in purchasing power parity US dollars. r= coefficient of correlation. </a:t>
          </a:r>
          <a:endParaRPr lang="en-US" sz="1100"/>
        </a:p>
      </xdr:txBody>
    </xdr:sp>
    <xdr:clientData/>
  </xdr:oneCellAnchor>
  <xdr:oneCellAnchor>
    <xdr:from>
      <xdr:col>0</xdr:col>
      <xdr:colOff>504825</xdr:colOff>
      <xdr:row>3</xdr:row>
      <xdr:rowOff>123825</xdr:rowOff>
    </xdr:from>
    <xdr:ext cx="2961323" cy="280205"/>
    <xdr:sp macro="" textlink="">
      <xdr:nvSpPr>
        <xdr:cNvPr id="7" name="TextBox 6">
          <a:extLst>
            <a:ext uri="{FF2B5EF4-FFF2-40B4-BE49-F238E27FC236}">
              <a16:creationId xmlns:a16="http://schemas.microsoft.com/office/drawing/2014/main" id="{C1170F77-B315-44B3-8AE0-3B408C63DC81}"/>
            </a:ext>
          </a:extLst>
        </xdr:cNvPr>
        <xdr:cNvSpPr txBox="1"/>
      </xdr:nvSpPr>
      <xdr:spPr>
        <a:xfrm>
          <a:off x="504825" y="695325"/>
          <a:ext cx="296132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1. Control of Corruption</a:t>
          </a:r>
          <a:r>
            <a:rPr lang="en-US" sz="1200" b="0" baseline="0"/>
            <a:t> in 2017 versus 1996</a:t>
          </a:r>
          <a:endParaRPr lang="en-US" sz="1200" b="0"/>
        </a:p>
      </xdr:txBody>
    </xdr:sp>
    <xdr:clientData/>
  </xdr:oneCellAnchor>
  <xdr:twoCellAnchor>
    <xdr:from>
      <xdr:col>8</xdr:col>
      <xdr:colOff>419100</xdr:colOff>
      <xdr:row>5</xdr:row>
      <xdr:rowOff>152400</xdr:rowOff>
    </xdr:from>
    <xdr:to>
      <xdr:col>16</xdr:col>
      <xdr:colOff>600075</xdr:colOff>
      <xdr:row>20</xdr:row>
      <xdr:rowOff>171450</xdr:rowOff>
    </xdr:to>
    <xdr:graphicFrame macro="">
      <xdr:nvGraphicFramePr>
        <xdr:cNvPr id="8" name="Chart 7">
          <a:extLst>
            <a:ext uri="{FF2B5EF4-FFF2-40B4-BE49-F238E27FC236}">
              <a16:creationId xmlns:a16="http://schemas.microsoft.com/office/drawing/2014/main" id="{CEC78A81-5F4D-427E-8F96-F35265026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133350</xdr:colOff>
      <xdr:row>3</xdr:row>
      <xdr:rowOff>104775</xdr:rowOff>
    </xdr:from>
    <xdr:ext cx="2836674" cy="280205"/>
    <xdr:sp macro="" textlink="">
      <xdr:nvSpPr>
        <xdr:cNvPr id="9" name="TextBox 8">
          <a:extLst>
            <a:ext uri="{FF2B5EF4-FFF2-40B4-BE49-F238E27FC236}">
              <a16:creationId xmlns:a16="http://schemas.microsoft.com/office/drawing/2014/main" id="{EFD9EB8E-C69B-4517-8382-C6523EB43C1D}"/>
            </a:ext>
          </a:extLst>
        </xdr:cNvPr>
        <xdr:cNvSpPr txBox="1"/>
      </xdr:nvSpPr>
      <xdr:spPr>
        <a:xfrm>
          <a:off x="5619750" y="676275"/>
          <a:ext cx="28366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2. Control of Corruption and</a:t>
          </a:r>
          <a:r>
            <a:rPr lang="en-US" sz="1200" b="0" baseline="0"/>
            <a:t> Income, 2017</a:t>
          </a:r>
          <a:endParaRPr lang="en-US" sz="1200" b="0"/>
        </a:p>
      </xdr:txBody>
    </xdr:sp>
    <xdr:clientData/>
  </xdr:oneCellAnchor>
  <xdr:twoCellAnchor>
    <xdr:from>
      <xdr:col>0</xdr:col>
      <xdr:colOff>581024</xdr:colOff>
      <xdr:row>1</xdr:row>
      <xdr:rowOff>38100</xdr:rowOff>
    </xdr:from>
    <xdr:to>
      <xdr:col>9</xdr:col>
      <xdr:colOff>247649</xdr:colOff>
      <xdr:row>2</xdr:row>
      <xdr:rowOff>161925</xdr:rowOff>
    </xdr:to>
    <xdr:sp macro="" textlink="">
      <xdr:nvSpPr>
        <xdr:cNvPr id="10" name="TextBox 9">
          <a:extLst>
            <a:ext uri="{FF2B5EF4-FFF2-40B4-BE49-F238E27FC236}">
              <a16:creationId xmlns:a16="http://schemas.microsoft.com/office/drawing/2014/main" id="{2DC422DD-E14D-4382-B7C5-922CD29A8C39}"/>
            </a:ext>
          </a:extLst>
        </xdr:cNvPr>
        <xdr:cNvSpPr txBox="1"/>
      </xdr:nvSpPr>
      <xdr:spPr>
        <a:xfrm>
          <a:off x="581024" y="228600"/>
          <a:ext cx="51530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 Perceptions of Corruption Over Time and at Different Income Levels</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63.xml><?xml version="1.0" encoding="utf-8"?>
<c:userShapes xmlns:c="http://schemas.openxmlformats.org/drawingml/2006/chart">
  <cdr:relSizeAnchor xmlns:cdr="http://schemas.openxmlformats.org/drawingml/2006/chartDrawing">
    <cdr:from>
      <cdr:x>0.12396</cdr:x>
      <cdr:y>0.05556</cdr:y>
    </cdr:from>
    <cdr:to>
      <cdr:x>0.95</cdr:x>
      <cdr:y>0.81597</cdr:y>
    </cdr:to>
    <cdr:cxnSp macro="">
      <cdr:nvCxnSpPr>
        <cdr:cNvPr id="2" name="Straight Connector 1">
          <a:extLst xmlns:a="http://schemas.openxmlformats.org/drawingml/2006/main">
            <a:ext uri="{FF2B5EF4-FFF2-40B4-BE49-F238E27FC236}">
              <a16:creationId xmlns:a16="http://schemas.microsoft.com/office/drawing/2014/main" id="{FA7861D7-FAB3-4EF1-A503-412AFB66A564}"/>
            </a:ext>
          </a:extLst>
        </cdr:cNvPr>
        <cdr:cNvCxnSpPr/>
      </cdr:nvCxnSpPr>
      <cdr:spPr>
        <a:xfrm xmlns:a="http://schemas.openxmlformats.org/drawingml/2006/main" flipV="1">
          <a:off x="566760" y="152400"/>
          <a:ext cx="3776640" cy="2085978"/>
        </a:xfrm>
        <a:prstGeom xmlns:a="http://schemas.openxmlformats.org/drawingml/2006/main" prst="line">
          <a:avLst/>
        </a:prstGeom>
        <a:ln xmlns:a="http://schemas.openxmlformats.org/drawingml/2006/main" w="15875">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0.12267</cdr:x>
      <cdr:y>0.06713</cdr:y>
    </cdr:from>
    <cdr:to>
      <cdr:x>0.29023</cdr:x>
      <cdr:y>0.18709</cdr:y>
    </cdr:to>
    <cdr:grpSp>
      <cdr:nvGrpSpPr>
        <cdr:cNvPr id="3" name="Group 2">
          <a:extLst xmlns:a="http://schemas.openxmlformats.org/drawingml/2006/main">
            <a:ext uri="{FF2B5EF4-FFF2-40B4-BE49-F238E27FC236}">
              <a16:creationId xmlns:a16="http://schemas.microsoft.com/office/drawing/2014/main" id="{AB8153A8-04D7-49ED-8AFA-CC4C0C85B93A}"/>
            </a:ext>
          </a:extLst>
        </cdr:cNvPr>
        <cdr:cNvGrpSpPr/>
      </cdr:nvGrpSpPr>
      <cdr:grpSpPr>
        <a:xfrm xmlns:a="http://schemas.openxmlformats.org/drawingml/2006/main">
          <a:off x="584216" y="184151"/>
          <a:ext cx="798004" cy="329074"/>
          <a:chOff x="0" y="0"/>
          <a:chExt cx="798038" cy="329064"/>
        </a:xfrm>
      </cdr:grpSpPr>
      <cdr:sp macro="" textlink="">
        <cdr:nvSpPr>
          <cdr:cNvPr id="4" name="TextBox 4">
            <a:extLst xmlns:a="http://schemas.openxmlformats.org/drawingml/2006/main">
              <a:ext uri="{FF2B5EF4-FFF2-40B4-BE49-F238E27FC236}">
                <a16:creationId xmlns:a16="http://schemas.microsoft.com/office/drawing/2014/main" id="{BC05F6C2-362A-4D71-9041-206B9F70FD9A}"/>
              </a:ext>
            </a:extLst>
          </cdr:cNvPr>
          <cdr:cNvSpPr txBox="1"/>
        </cdr:nvSpPr>
        <cdr:spPr>
          <a:xfrm xmlns:a="http://schemas.openxmlformats.org/drawingml/2006/main">
            <a:off x="0" y="0"/>
            <a:ext cx="798038"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=0.91</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dr:relSizeAnchor xmlns:cdr="http://schemas.openxmlformats.org/drawingml/2006/chartDrawing">
    <cdr:from>
      <cdr:x>0.74267</cdr:x>
      <cdr:y>0.68519</cdr:y>
    </cdr:from>
    <cdr:to>
      <cdr:x>0.90666</cdr:x>
      <cdr:y>0.78588</cdr:y>
    </cdr:to>
    <cdr:grpSp>
      <cdr:nvGrpSpPr>
        <cdr:cNvPr id="5" name="Group 4">
          <a:extLst xmlns:a="http://schemas.openxmlformats.org/drawingml/2006/main">
            <a:ext uri="{FF2B5EF4-FFF2-40B4-BE49-F238E27FC236}">
              <a16:creationId xmlns:a16="http://schemas.microsoft.com/office/drawing/2014/main" id="{C1C2C9FF-3DD8-45FC-9445-EE74A3028710}"/>
            </a:ext>
          </a:extLst>
        </cdr:cNvPr>
        <cdr:cNvGrpSpPr/>
      </cdr:nvGrpSpPr>
      <cdr:grpSpPr>
        <a:xfrm xmlns:a="http://schemas.openxmlformats.org/drawingml/2006/main">
          <a:off x="3536966" y="1879613"/>
          <a:ext cx="781002" cy="276213"/>
          <a:chOff x="0" y="0"/>
          <a:chExt cx="781023" cy="276226"/>
        </a:xfrm>
      </cdr:grpSpPr>
      <cdr:cxnSp macro="">
        <cdr:nvCxnSpPr>
          <cdr:cNvPr id="6" name="Straight Arrow Connector 5">
            <a:extLst xmlns:a="http://schemas.openxmlformats.org/drawingml/2006/main">
              <a:ext uri="{FF2B5EF4-FFF2-40B4-BE49-F238E27FC236}">
                <a16:creationId xmlns:a16="http://schemas.microsoft.com/office/drawing/2014/main" id="{597007A1-DDE2-4CAB-B12D-619C749999BB}"/>
              </a:ext>
            </a:extLst>
          </cdr:cNvPr>
          <cdr:cNvCxnSpPr/>
        </cdr:nvCxnSpPr>
        <cdr:spPr>
          <a:xfrm xmlns:a="http://schemas.openxmlformats.org/drawingml/2006/main">
            <a:off x="73028" y="273061"/>
            <a:ext cx="707995" cy="316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 name="TextBox 4">
            <a:extLst xmlns:a="http://schemas.openxmlformats.org/drawingml/2006/main">
              <a:ext uri="{FF2B5EF4-FFF2-40B4-BE49-F238E27FC236}">
                <a16:creationId xmlns:a16="http://schemas.microsoft.com/office/drawing/2014/main" id="{C52ABA37-D8A2-4A8C-A046-F512F28F86C5}"/>
              </a:ext>
            </a:extLst>
          </cdr:cNvPr>
          <cdr:cNvSpPr txBox="1"/>
        </cdr:nvSpPr>
        <cdr:spPr>
          <a:xfrm xmlns:a="http://schemas.openxmlformats.org/drawingml/2006/main">
            <a:off x="0" y="0"/>
            <a:ext cx="769364" cy="20968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Arial" panose="020B0604020202020204" pitchFamily="34" charset="0"/>
              </a:rPr>
              <a:t>Less corruption</a:t>
            </a:r>
          </a:p>
        </cdr:txBody>
      </cdr:sp>
    </cdr:grpSp>
  </cdr:relSizeAnchor>
  <cdr:relSizeAnchor xmlns:cdr="http://schemas.openxmlformats.org/drawingml/2006/chartDrawing">
    <cdr:from>
      <cdr:x>0.136</cdr:x>
      <cdr:y>0.26389</cdr:y>
    </cdr:from>
    <cdr:to>
      <cdr:x>0.27325</cdr:x>
      <cdr:y>0.42709</cdr:y>
    </cdr:to>
    <cdr:grpSp>
      <cdr:nvGrpSpPr>
        <cdr:cNvPr id="8" name="Group 7">
          <a:extLst xmlns:a="http://schemas.openxmlformats.org/drawingml/2006/main">
            <a:ext uri="{FF2B5EF4-FFF2-40B4-BE49-F238E27FC236}">
              <a16:creationId xmlns:a16="http://schemas.microsoft.com/office/drawing/2014/main" id="{C1C2C9FF-3DD8-45FC-9445-EE74A3028710}"/>
            </a:ext>
          </a:extLst>
        </cdr:cNvPr>
        <cdr:cNvGrpSpPr/>
      </cdr:nvGrpSpPr>
      <cdr:grpSpPr>
        <a:xfrm xmlns:a="http://schemas.openxmlformats.org/drawingml/2006/main">
          <a:off x="647700" y="723903"/>
          <a:ext cx="653653" cy="447690"/>
          <a:chOff x="73024" y="-174625"/>
          <a:chExt cx="653640" cy="447686"/>
        </a:xfrm>
      </cdr:grpSpPr>
      <cdr:cxnSp macro="">
        <cdr:nvCxnSpPr>
          <cdr:cNvPr id="9" name="Straight Arrow Connector 8">
            <a:extLst xmlns:a="http://schemas.openxmlformats.org/drawingml/2006/main">
              <a:ext uri="{FF2B5EF4-FFF2-40B4-BE49-F238E27FC236}">
                <a16:creationId xmlns:a16="http://schemas.microsoft.com/office/drawing/2014/main" id="{597007A1-DDE2-4CAB-B12D-619C749999BB}"/>
              </a:ext>
            </a:extLst>
          </cdr:cNvPr>
          <cdr:cNvCxnSpPr/>
        </cdr:nvCxnSpPr>
        <cdr:spPr>
          <a:xfrm xmlns:a="http://schemas.openxmlformats.org/drawingml/2006/main" flipH="1" flipV="1">
            <a:off x="73024" y="-174625"/>
            <a:ext cx="4" cy="44768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0" name="TextBox 4">
            <a:extLst xmlns:a="http://schemas.openxmlformats.org/drawingml/2006/main">
              <a:ext uri="{FF2B5EF4-FFF2-40B4-BE49-F238E27FC236}">
                <a16:creationId xmlns:a16="http://schemas.microsoft.com/office/drawing/2014/main" id="{C52ABA37-D8A2-4A8C-A046-F512F28F86C5}"/>
              </a:ext>
            </a:extLst>
          </cdr:cNvPr>
          <cdr:cNvSpPr txBox="1"/>
        </cdr:nvSpPr>
        <cdr:spPr>
          <a:xfrm xmlns:a="http://schemas.openxmlformats.org/drawingml/2006/main">
            <a:off x="85724" y="-66675"/>
            <a:ext cx="640940" cy="32816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Arial" panose="020B0604020202020204" pitchFamily="34" charset="0"/>
              </a:rPr>
              <a:t>Less </a:t>
            </a:r>
          </a:p>
          <a:p xmlns:a="http://schemas.openxmlformats.org/drawingml/2006/main">
            <a:r>
              <a:rPr lang="en-US" sz="800">
                <a:latin typeface="HelveticaNeueLT Std Cn" panose="020B0506030502030204" pitchFamily="34" charset="0"/>
                <a:cs typeface="Arial" panose="020B0604020202020204" pitchFamily="34" charset="0"/>
              </a:rPr>
              <a:t>corruption</a:t>
            </a:r>
          </a:p>
        </cdr:txBody>
      </cdr:sp>
    </cdr:grpSp>
  </cdr:relSizeAnchor>
</c:userShapes>
</file>

<file path=xl/drawings/drawing64.xml><?xml version="1.0" encoding="utf-8"?>
<c:userShapes xmlns:c="http://schemas.openxmlformats.org/drawingml/2006/chart">
  <cdr:relSizeAnchor xmlns:cdr="http://schemas.openxmlformats.org/drawingml/2006/chartDrawing">
    <cdr:from>
      <cdr:x>0</cdr:x>
      <cdr:y>0.80049</cdr:y>
    </cdr:from>
    <cdr:to>
      <cdr:x>0.1162</cdr:x>
      <cdr:y>0.93071</cdr:y>
    </cdr:to>
    <cdr:sp macro="" textlink="">
      <cdr:nvSpPr>
        <cdr:cNvPr id="2" name="TextBox 7">
          <a:extLst xmlns:a="http://schemas.openxmlformats.org/drawingml/2006/main">
            <a:ext uri="{FF2B5EF4-FFF2-40B4-BE49-F238E27FC236}">
              <a16:creationId xmlns:a16="http://schemas.microsoft.com/office/drawing/2014/main" id="{C2BE6CB1-42B0-46BF-BD32-47BA540B72CC}"/>
            </a:ext>
          </a:extLst>
        </cdr:cNvPr>
        <cdr:cNvSpPr txBox="1"/>
      </cdr:nvSpPr>
      <cdr:spPr>
        <a:xfrm xmlns:a="http://schemas.openxmlformats.org/drawingml/2006/main">
          <a:off x="0" y="2302660"/>
          <a:ext cx="587713" cy="3745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atin typeface="HelveticaNeueLT Std Cn" panose="020B0506030502030204" pitchFamily="34" charset="0"/>
              <a:cs typeface="Arial" panose="020B0604020202020204" pitchFamily="34" charset="0"/>
            </a:rPr>
            <a:t>Worse</a:t>
          </a:r>
        </a:p>
      </cdr:txBody>
    </cdr:sp>
  </cdr:relSizeAnchor>
  <cdr:relSizeAnchor xmlns:cdr="http://schemas.openxmlformats.org/drawingml/2006/chartDrawing">
    <cdr:from>
      <cdr:x>0.00164</cdr:x>
      <cdr:y>0.03873</cdr:y>
    </cdr:from>
    <cdr:to>
      <cdr:x>0.11256</cdr:x>
      <cdr:y>0.18936</cdr:y>
    </cdr:to>
    <cdr:sp macro="" textlink="">
      <cdr:nvSpPr>
        <cdr:cNvPr id="5" name="TextBox 5">
          <a:extLst xmlns:a="http://schemas.openxmlformats.org/drawingml/2006/main">
            <a:ext uri="{FF2B5EF4-FFF2-40B4-BE49-F238E27FC236}">
              <a16:creationId xmlns:a16="http://schemas.microsoft.com/office/drawing/2014/main" id="{45B71F28-A7A5-49D2-9B73-9E8109449F32}"/>
            </a:ext>
          </a:extLst>
        </cdr:cNvPr>
        <cdr:cNvSpPr txBox="1"/>
      </cdr:nvSpPr>
      <cdr:spPr>
        <a:xfrm xmlns:a="http://schemas.openxmlformats.org/drawingml/2006/main">
          <a:off x="8278" y="111405"/>
          <a:ext cx="561009" cy="4332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atin typeface="HelveticaNeueLT Std Cn" panose="020B0506030502030204" pitchFamily="34" charset="0"/>
              <a:cs typeface="Arial" panose="020B0604020202020204" pitchFamily="34" charset="0"/>
            </a:rPr>
            <a:t>Better</a:t>
          </a:r>
        </a:p>
      </cdr:txBody>
    </cdr:sp>
  </cdr:relSizeAnchor>
  <cdr:relSizeAnchor xmlns:cdr="http://schemas.openxmlformats.org/drawingml/2006/chartDrawing">
    <cdr:from>
      <cdr:x>0.11927</cdr:x>
      <cdr:y>0.05408</cdr:y>
    </cdr:from>
    <cdr:to>
      <cdr:x>0.27706</cdr:x>
      <cdr:y>0.16848</cdr:y>
    </cdr:to>
    <cdr:grpSp>
      <cdr:nvGrpSpPr>
        <cdr:cNvPr id="4" name="Group 3">
          <a:extLst xmlns:a="http://schemas.openxmlformats.org/drawingml/2006/main">
            <a:ext uri="{FF2B5EF4-FFF2-40B4-BE49-F238E27FC236}">
              <a16:creationId xmlns:a16="http://schemas.microsoft.com/office/drawing/2014/main" id="{AB8153A8-04D7-49ED-8AFA-CC4C0C85B93A}"/>
            </a:ext>
          </a:extLst>
        </cdr:cNvPr>
        <cdr:cNvGrpSpPr/>
      </cdr:nvGrpSpPr>
      <cdr:grpSpPr>
        <a:xfrm xmlns:a="http://schemas.openxmlformats.org/drawingml/2006/main">
          <a:off x="603241" y="155564"/>
          <a:ext cx="798066" cy="329077"/>
          <a:chOff x="0" y="0"/>
          <a:chExt cx="798037" cy="329064"/>
        </a:xfrm>
      </cdr:grpSpPr>
      <cdr:sp macro="" textlink="">
        <cdr:nvSpPr>
          <cdr:cNvPr id="6" name="TextBox 4">
            <a:extLst xmlns:a="http://schemas.openxmlformats.org/drawingml/2006/main">
              <a:ext uri="{FF2B5EF4-FFF2-40B4-BE49-F238E27FC236}">
                <a16:creationId xmlns:a16="http://schemas.microsoft.com/office/drawing/2014/main" id="{BC05F6C2-362A-4D71-9041-206B9F70FD9A}"/>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=0.65</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userShapes>
</file>

<file path=xl/drawings/drawing65.xml><?xml version="1.0" encoding="utf-8"?>
<xdr:wsDr xmlns:xdr="http://schemas.openxmlformats.org/drawingml/2006/spreadsheetDrawing" xmlns:a="http://schemas.openxmlformats.org/drawingml/2006/main">
  <xdr:twoCellAnchor>
    <xdr:from>
      <xdr:col>1</xdr:col>
      <xdr:colOff>38100</xdr:colOff>
      <xdr:row>3</xdr:row>
      <xdr:rowOff>104775</xdr:rowOff>
    </xdr:from>
    <xdr:to>
      <xdr:col>7</xdr:col>
      <xdr:colOff>247650</xdr:colOff>
      <xdr:row>20</xdr:row>
      <xdr:rowOff>161925</xdr:rowOff>
    </xdr:to>
    <xdr:graphicFrame macro="">
      <xdr:nvGraphicFramePr>
        <xdr:cNvPr id="5" name="Chart 4">
          <a:extLst>
            <a:ext uri="{FF2B5EF4-FFF2-40B4-BE49-F238E27FC236}">
              <a16:creationId xmlns:a16="http://schemas.microsoft.com/office/drawing/2014/main" id="{575DFF6B-C2F7-4997-8B3D-D8580954C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590550</xdr:colOff>
      <xdr:row>20</xdr:row>
      <xdr:rowOff>171450</xdr:rowOff>
    </xdr:from>
    <xdr:ext cx="2482924" cy="264560"/>
    <xdr:sp macro="" textlink="">
      <xdr:nvSpPr>
        <xdr:cNvPr id="6" name="TextBox 5">
          <a:extLst>
            <a:ext uri="{FF2B5EF4-FFF2-40B4-BE49-F238E27FC236}">
              <a16:creationId xmlns:a16="http://schemas.microsoft.com/office/drawing/2014/main" id="{B94CA90A-C9B8-4A3A-80DE-7D138FD2B4F2}"/>
            </a:ext>
          </a:extLst>
        </xdr:cNvPr>
        <xdr:cNvSpPr txBox="1"/>
      </xdr:nvSpPr>
      <xdr:spPr>
        <a:xfrm>
          <a:off x="1200150" y="3981450"/>
          <a:ext cx="24829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 World Bank, Enterprise Surveys.</a:t>
          </a:r>
          <a:endParaRPr lang="en-US" sz="1100"/>
        </a:p>
      </xdr:txBody>
    </xdr:sp>
    <xdr:clientData/>
  </xdr:oneCellAnchor>
  <xdr:twoCellAnchor>
    <xdr:from>
      <xdr:col>1</xdr:col>
      <xdr:colOff>590550</xdr:colOff>
      <xdr:row>1</xdr:row>
      <xdr:rowOff>57150</xdr:rowOff>
    </xdr:from>
    <xdr:to>
      <xdr:col>8</xdr:col>
      <xdr:colOff>0</xdr:colOff>
      <xdr:row>3</xdr:row>
      <xdr:rowOff>85725</xdr:rowOff>
    </xdr:to>
    <xdr:sp macro="" textlink="">
      <xdr:nvSpPr>
        <xdr:cNvPr id="7" name="TextBox 6">
          <a:extLst>
            <a:ext uri="{FF2B5EF4-FFF2-40B4-BE49-F238E27FC236}">
              <a16:creationId xmlns:a16="http://schemas.microsoft.com/office/drawing/2014/main" id="{6B732697-2C23-4FBE-9443-BE5CD4472E8F}"/>
            </a:ext>
          </a:extLst>
        </xdr:cNvPr>
        <xdr:cNvSpPr txBox="1"/>
      </xdr:nvSpPr>
      <xdr:spPr>
        <a:xfrm>
          <a:off x="1200150" y="247650"/>
          <a:ext cx="51720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2.2. Share of Firms Expected to pay Bribes to...</a:t>
          </a:r>
        </a:p>
        <a:p>
          <a:pPr algn="l"/>
          <a:r>
            <a:rPr lang="en-US" sz="1000" b="1" i="1" baseline="0">
              <a:solidFill>
                <a:srgbClr val="C4122F"/>
              </a:solidFill>
              <a:latin typeface="HelveticaNeueLT Std Cn" panose="020B0506030502030204" pitchFamily="34" charset="0"/>
              <a:cs typeface="Arial" panose="020B0604020202020204" pitchFamily="34" charset="0"/>
            </a:rPr>
            <a:t>(Percent)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104775</xdr:colOff>
      <xdr:row>3</xdr:row>
      <xdr:rowOff>57150</xdr:rowOff>
    </xdr:from>
    <xdr:to>
      <xdr:col>9</xdr:col>
      <xdr:colOff>227783</xdr:colOff>
      <xdr:row>47</xdr:row>
      <xdr:rowOff>132293</xdr:rowOff>
    </xdr:to>
    <xdr:pic>
      <xdr:nvPicPr>
        <xdr:cNvPr id="2" name="Picture 1">
          <a:extLst>
            <a:ext uri="{FF2B5EF4-FFF2-40B4-BE49-F238E27FC236}">
              <a16:creationId xmlns:a16="http://schemas.microsoft.com/office/drawing/2014/main" id="{034585BE-8512-436E-9B4E-EF691318F48A}"/>
            </a:ext>
          </a:extLst>
        </xdr:cNvPr>
        <xdr:cNvPicPr>
          <a:picLocks noChangeAspect="1"/>
        </xdr:cNvPicPr>
      </xdr:nvPicPr>
      <xdr:blipFill>
        <a:blip xmlns:r="http://schemas.openxmlformats.org/officeDocument/2006/relationships" r:embed="rId1"/>
        <a:stretch>
          <a:fillRect/>
        </a:stretch>
      </xdr:blipFill>
      <xdr:spPr>
        <a:xfrm>
          <a:off x="104775" y="628650"/>
          <a:ext cx="6533333" cy="8457143"/>
        </a:xfrm>
        <a:prstGeom prst="rect">
          <a:avLst/>
        </a:prstGeom>
      </xdr:spPr>
    </xdr:pic>
    <xdr:clientData/>
  </xdr:twoCellAnchor>
  <xdr:twoCellAnchor>
    <xdr:from>
      <xdr:col>0</xdr:col>
      <xdr:colOff>171450</xdr:colOff>
      <xdr:row>0</xdr:row>
      <xdr:rowOff>161925</xdr:rowOff>
    </xdr:from>
    <xdr:to>
      <xdr:col>7</xdr:col>
      <xdr:colOff>152400</xdr:colOff>
      <xdr:row>3</xdr:row>
      <xdr:rowOff>0</xdr:rowOff>
    </xdr:to>
    <xdr:sp macro="" textlink="">
      <xdr:nvSpPr>
        <xdr:cNvPr id="3" name="TextBox 2">
          <a:extLst>
            <a:ext uri="{FF2B5EF4-FFF2-40B4-BE49-F238E27FC236}">
              <a16:creationId xmlns:a16="http://schemas.microsoft.com/office/drawing/2014/main" id="{312533DC-50C7-4CB9-B95D-EB495676F3FC}"/>
            </a:ext>
          </a:extLst>
        </xdr:cNvPr>
        <xdr:cNvSpPr txBox="1"/>
      </xdr:nvSpPr>
      <xdr:spPr>
        <a:xfrm>
          <a:off x="171450" y="161925"/>
          <a:ext cx="51720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2.3. Corruption Leakages in the Public Sector</a:t>
          </a:r>
        </a:p>
        <a:p>
          <a:pPr algn="l"/>
          <a:r>
            <a:rPr lang="en-US" sz="1000" b="1" i="1" baseline="0">
              <a:solidFill>
                <a:srgbClr val="C4122F"/>
              </a:solidFill>
              <a:latin typeface="HelveticaNeueLT Std Cn" panose="020B0506030502030204" pitchFamily="34" charset="0"/>
              <a:cs typeface="Arial" panose="020B0604020202020204" pitchFamily="34" charset="0"/>
            </a:rPr>
            <a:t>(Percent)</a:t>
          </a:r>
          <a:endParaRPr lang="en-US" sz="1000" b="0" i="1">
            <a:solidFill>
              <a:srgbClr val="C4122F"/>
            </a:solidFill>
            <a:latin typeface="HelveticaNeueLT Std Cn" panose="020B0506030502030204" pitchFamily="34" charset="0"/>
            <a:cs typeface="Arial" panose="020B0604020202020204" pitchFamily="34" charset="0"/>
          </a:endParaRPr>
        </a:p>
      </xdr:txBody>
    </xdr:sp>
    <xdr:clientData/>
  </xdr:twoCellAnchor>
  <xdr:oneCellAnchor>
    <xdr:from>
      <xdr:col>0</xdr:col>
      <xdr:colOff>295275</xdr:colOff>
      <xdr:row>48</xdr:row>
      <xdr:rowOff>57150</xdr:rowOff>
    </xdr:from>
    <xdr:ext cx="1191095" cy="264560"/>
    <xdr:sp macro="" textlink="">
      <xdr:nvSpPr>
        <xdr:cNvPr id="4" name="TextBox 3">
          <a:extLst>
            <a:ext uri="{FF2B5EF4-FFF2-40B4-BE49-F238E27FC236}">
              <a16:creationId xmlns:a16="http://schemas.microsoft.com/office/drawing/2014/main" id="{6B0B0073-EC4B-47D7-9249-D3BD2B90023E}"/>
            </a:ext>
          </a:extLst>
        </xdr:cNvPr>
        <xdr:cNvSpPr txBox="1"/>
      </xdr:nvSpPr>
      <xdr:spPr>
        <a:xfrm>
          <a:off x="295275" y="9201150"/>
          <a:ext cx="119109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 IMF</a:t>
          </a:r>
          <a:r>
            <a:rPr lang="en-US" sz="1100" baseline="0">
              <a:solidFill>
                <a:schemeClr val="tx1"/>
              </a:solidFill>
              <a:effectLst/>
              <a:latin typeface="+mn-lt"/>
              <a:ea typeface="+mn-ea"/>
              <a:cs typeface="+mn-cs"/>
            </a:rPr>
            <a:t> staff.</a:t>
          </a:r>
          <a:endParaRPr lang="en-US" sz="1100"/>
        </a:p>
      </xdr:txBody>
    </xdr:sp>
    <xdr:clientData/>
  </xdr:oneCellAnchor>
</xdr:wsDr>
</file>

<file path=xl/drawings/drawing67.xml><?xml version="1.0" encoding="utf-8"?>
<xdr:wsDr xmlns:xdr="http://schemas.openxmlformats.org/drawingml/2006/spreadsheetDrawing" xmlns:a="http://schemas.openxmlformats.org/drawingml/2006/main">
  <xdr:twoCellAnchor>
    <xdr:from>
      <xdr:col>0</xdr:col>
      <xdr:colOff>333375</xdr:colOff>
      <xdr:row>2</xdr:row>
      <xdr:rowOff>85725</xdr:rowOff>
    </xdr:from>
    <xdr:to>
      <xdr:col>9</xdr:col>
      <xdr:colOff>466725</xdr:colOff>
      <xdr:row>20</xdr:row>
      <xdr:rowOff>133350</xdr:rowOff>
    </xdr:to>
    <xdr:graphicFrame macro="">
      <xdr:nvGraphicFramePr>
        <xdr:cNvPr id="21" name="Chart 20">
          <a:extLst>
            <a:ext uri="{FF2B5EF4-FFF2-40B4-BE49-F238E27FC236}">
              <a16:creationId xmlns:a16="http://schemas.microsoft.com/office/drawing/2014/main" id="{FC5F9E5D-85DD-47A4-81CA-DD55065E7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581025</xdr:colOff>
      <xdr:row>21</xdr:row>
      <xdr:rowOff>47625</xdr:rowOff>
    </xdr:from>
    <xdr:ext cx="6083140" cy="1297919"/>
    <xdr:sp macro="" textlink="">
      <xdr:nvSpPr>
        <xdr:cNvPr id="22" name="TextBox 21">
          <a:extLst>
            <a:ext uri="{FF2B5EF4-FFF2-40B4-BE49-F238E27FC236}">
              <a16:creationId xmlns:a16="http://schemas.microsoft.com/office/drawing/2014/main" id="{77FAFFB9-D547-430C-ACA4-6FD86B742C10}"/>
            </a:ext>
          </a:extLst>
        </xdr:cNvPr>
        <xdr:cNvSpPr txBox="1"/>
      </xdr:nvSpPr>
      <xdr:spPr>
        <a:xfrm>
          <a:off x="581025" y="4048125"/>
          <a:ext cx="6083140" cy="1297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Worldwide Governance Indicators; and IMF, </a:t>
          </a:r>
          <a:r>
            <a:rPr lang="en-US" sz="1100" i="1">
              <a:solidFill>
                <a:schemeClr val="tx1"/>
              </a:solidFill>
              <a:effectLst/>
              <a:latin typeface="+mn-lt"/>
              <a:ea typeface="+mn-ea"/>
              <a:cs typeface="+mn-cs"/>
            </a:rPr>
            <a:t>World Economic Outlook Database.</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Note: The figure shows the average government revenues as a share of GDP (excluding grants)</a:t>
          </a:r>
        </a:p>
        <a:p>
          <a:r>
            <a:rPr lang="en-US" sz="1100">
              <a:solidFill>
                <a:schemeClr val="tx1"/>
              </a:solidFill>
              <a:effectLst/>
              <a:latin typeface="+mn-lt"/>
              <a:ea typeface="+mn-ea"/>
              <a:cs typeface="+mn-cs"/>
            </a:rPr>
            <a:t> for countries with the lowest levels of corruption (top 25 percent of control of corruption) and </a:t>
          </a:r>
        </a:p>
        <a:p>
          <a:r>
            <a:rPr lang="en-US" sz="1100">
              <a:solidFill>
                <a:schemeClr val="tx1"/>
              </a:solidFill>
              <a:effectLst/>
              <a:latin typeface="+mn-lt"/>
              <a:ea typeface="+mn-ea"/>
              <a:cs typeface="+mn-cs"/>
            </a:rPr>
            <a:t>highest levels of corruption (bottom 25 percent) for each group: low-income countries, emerging</a:t>
          </a:r>
        </a:p>
        <a:p>
          <a:r>
            <a:rPr lang="en-US" sz="1100">
              <a:solidFill>
                <a:schemeClr val="tx1"/>
              </a:solidFill>
              <a:effectLst/>
              <a:latin typeface="+mn-lt"/>
              <a:ea typeface="+mn-ea"/>
              <a:cs typeface="+mn-cs"/>
            </a:rPr>
            <a:t> market economies, and advanced economies. It excludes oil exporters, where oil revenues are a</a:t>
          </a:r>
        </a:p>
        <a:p>
          <a:r>
            <a:rPr lang="en-US" sz="1100">
              <a:solidFill>
                <a:schemeClr val="tx1"/>
              </a:solidFill>
              <a:effectLst/>
              <a:latin typeface="+mn-lt"/>
              <a:ea typeface="+mn-ea"/>
              <a:cs typeface="+mn-cs"/>
            </a:rPr>
            <a:t> key driver of total revenues. The Control of Corruption Index provides a relative measure of perceived </a:t>
          </a:r>
        </a:p>
        <a:p>
          <a:r>
            <a:rPr lang="en-US" sz="1100">
              <a:solidFill>
                <a:schemeClr val="tx1"/>
              </a:solidFill>
              <a:effectLst/>
              <a:latin typeface="+mn-lt"/>
              <a:ea typeface="+mn-ea"/>
              <a:cs typeface="+mn-cs"/>
            </a:rPr>
            <a:t>corruption and ranges from -2.5 (high corruption) to 2.5 (low corruption). </a:t>
          </a:r>
          <a:endParaRPr lang="en-US" sz="1100"/>
        </a:p>
      </xdr:txBody>
    </xdr:sp>
    <xdr:clientData/>
  </xdr:oneCellAnchor>
  <xdr:twoCellAnchor>
    <xdr:from>
      <xdr:col>1</xdr:col>
      <xdr:colOff>228600</xdr:colOff>
      <xdr:row>0</xdr:row>
      <xdr:rowOff>180976</xdr:rowOff>
    </xdr:from>
    <xdr:to>
      <xdr:col>9</xdr:col>
      <xdr:colOff>485775</xdr:colOff>
      <xdr:row>2</xdr:row>
      <xdr:rowOff>161926</xdr:rowOff>
    </xdr:to>
    <xdr:sp macro="" textlink="">
      <xdr:nvSpPr>
        <xdr:cNvPr id="23" name="TextBox 22">
          <a:extLst>
            <a:ext uri="{FF2B5EF4-FFF2-40B4-BE49-F238E27FC236}">
              <a16:creationId xmlns:a16="http://schemas.microsoft.com/office/drawing/2014/main" id="{9108B3D4-175A-4091-B34E-E599587137FF}"/>
            </a:ext>
          </a:extLst>
        </xdr:cNvPr>
        <xdr:cNvSpPr txBox="1"/>
      </xdr:nvSpPr>
      <xdr:spPr>
        <a:xfrm>
          <a:off x="838200" y="180976"/>
          <a:ext cx="51720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2.4. Government Revenues and Corruption</a:t>
          </a:r>
        </a:p>
      </xdr:txBody>
    </xdr:sp>
    <xdr:clientData/>
  </xdr:twoCellAnchor>
</xdr:wsDr>
</file>

<file path=xl/drawings/drawing68.xml><?xml version="1.0" encoding="utf-8"?>
<c:userShapes xmlns:c="http://schemas.openxmlformats.org/drawingml/2006/chart">
  <cdr:relSizeAnchor xmlns:cdr="http://schemas.openxmlformats.org/drawingml/2006/chartDrawing">
    <cdr:from>
      <cdr:x>0.11387</cdr:x>
      <cdr:y>0.72157</cdr:y>
    </cdr:from>
    <cdr:to>
      <cdr:x>0.34345</cdr:x>
      <cdr:y>0.80208</cdr:y>
    </cdr:to>
    <cdr:sp macro="" textlink="">
      <cdr:nvSpPr>
        <cdr:cNvPr id="2" name="TextBox 1">
          <a:extLst xmlns:a="http://schemas.openxmlformats.org/drawingml/2006/main">
            <a:ext uri="{FF2B5EF4-FFF2-40B4-BE49-F238E27FC236}">
              <a16:creationId xmlns:a16="http://schemas.microsoft.com/office/drawing/2014/main" id="{A61752A3-B3CD-4E05-B0E8-6E7081178D99}"/>
            </a:ext>
          </a:extLst>
        </cdr:cNvPr>
        <cdr:cNvSpPr txBox="1"/>
      </cdr:nvSpPr>
      <cdr:spPr>
        <a:xfrm xmlns:a="http://schemas.openxmlformats.org/drawingml/2006/main">
          <a:off x="678983" y="2639209"/>
          <a:ext cx="1368892" cy="2944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rgbClr val="002060"/>
              </a:solidFill>
              <a:latin typeface="HelveticaNeueLT Std Cn" panose="020B0506030502030204" pitchFamily="34" charset="0"/>
              <a:cs typeface="Helvetica" panose="020B0604020202020204" pitchFamily="34" charset="0"/>
            </a:rPr>
            <a:t>Low-income countries</a:t>
          </a:r>
        </a:p>
      </cdr:txBody>
    </cdr:sp>
  </cdr:relSizeAnchor>
  <cdr:relSizeAnchor xmlns:cdr="http://schemas.openxmlformats.org/drawingml/2006/chartDrawing">
    <cdr:from>
      <cdr:x>0.20912</cdr:x>
      <cdr:y>0.49143</cdr:y>
    </cdr:from>
    <cdr:to>
      <cdr:x>0.5382</cdr:x>
      <cdr:y>0.58306</cdr:y>
    </cdr:to>
    <cdr:sp macro="" textlink="">
      <cdr:nvSpPr>
        <cdr:cNvPr id="3" name="TextBox 2">
          <a:extLst xmlns:a="http://schemas.openxmlformats.org/drawingml/2006/main">
            <a:ext uri="{FF2B5EF4-FFF2-40B4-BE49-F238E27FC236}">
              <a16:creationId xmlns:a16="http://schemas.microsoft.com/office/drawing/2014/main" id="{A6B46E14-67F7-4B66-ACCA-24A40CA95780}"/>
            </a:ext>
          </a:extLst>
        </cdr:cNvPr>
        <cdr:cNvSpPr txBox="1"/>
      </cdr:nvSpPr>
      <cdr:spPr>
        <a:xfrm xmlns:a="http://schemas.openxmlformats.org/drawingml/2006/main">
          <a:off x="1173195" y="1708520"/>
          <a:ext cx="1846230" cy="3185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rgbClr val="C00000"/>
              </a:solidFill>
              <a:latin typeface="HelveticaNeueLT Std Cn" panose="020B0506030502030204" pitchFamily="34" charset="0"/>
              <a:cs typeface="Helvetica" panose="020B0604020202020204" pitchFamily="34" charset="0"/>
            </a:rPr>
            <a:t>Emerging market cconomies</a:t>
          </a:r>
        </a:p>
      </cdr:txBody>
    </cdr:sp>
  </cdr:relSizeAnchor>
  <cdr:relSizeAnchor xmlns:cdr="http://schemas.openxmlformats.org/drawingml/2006/chartDrawing">
    <cdr:from>
      <cdr:x>0.51443</cdr:x>
      <cdr:y>0.07105</cdr:y>
    </cdr:from>
    <cdr:to>
      <cdr:x>0.79667</cdr:x>
      <cdr:y>0.14483</cdr:y>
    </cdr:to>
    <cdr:sp macro="" textlink="">
      <cdr:nvSpPr>
        <cdr:cNvPr id="4" name="TextBox 3">
          <a:extLst xmlns:a="http://schemas.openxmlformats.org/drawingml/2006/main">
            <a:ext uri="{FF2B5EF4-FFF2-40B4-BE49-F238E27FC236}">
              <a16:creationId xmlns:a16="http://schemas.microsoft.com/office/drawing/2014/main" id="{4DD8C853-4810-4A09-8EE0-F17B2E25F8B1}"/>
            </a:ext>
          </a:extLst>
        </cdr:cNvPr>
        <cdr:cNvSpPr txBox="1"/>
      </cdr:nvSpPr>
      <cdr:spPr>
        <a:xfrm xmlns:a="http://schemas.openxmlformats.org/drawingml/2006/main">
          <a:off x="2886075" y="247014"/>
          <a:ext cx="1583423" cy="2565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solidFill>
                <a:schemeClr val="bg1">
                  <a:lumMod val="50000"/>
                </a:schemeClr>
              </a:solidFill>
              <a:latin typeface="HelveticaNeueLT Std Cn" panose="020B0506030502030204" pitchFamily="34" charset="0"/>
              <a:cs typeface="Helvetica" panose="020B0604020202020204" pitchFamily="34" charset="0"/>
            </a:rPr>
            <a:t>Advanced economies</a:t>
          </a:r>
        </a:p>
      </cdr:txBody>
    </cdr:sp>
  </cdr:relSizeAnchor>
  <cdr:relSizeAnchor xmlns:cdr="http://schemas.openxmlformats.org/drawingml/2006/chartDrawing">
    <cdr:from>
      <cdr:x>0.75585</cdr:x>
      <cdr:y>0.76416</cdr:y>
    </cdr:from>
    <cdr:to>
      <cdr:x>0.92105</cdr:x>
      <cdr:y>0.83531</cdr:y>
    </cdr:to>
    <cdr:sp macro="" textlink="">
      <cdr:nvSpPr>
        <cdr:cNvPr id="5" name="TextBox 4">
          <a:extLst xmlns:a="http://schemas.openxmlformats.org/drawingml/2006/main">
            <a:ext uri="{FF2B5EF4-FFF2-40B4-BE49-F238E27FC236}">
              <a16:creationId xmlns:a16="http://schemas.microsoft.com/office/drawing/2014/main" id="{7E588258-7E36-4336-A363-0EEF9DFB2669}"/>
            </a:ext>
          </a:extLst>
        </cdr:cNvPr>
        <cdr:cNvSpPr txBox="1"/>
      </cdr:nvSpPr>
      <cdr:spPr>
        <a:xfrm xmlns:a="http://schemas.openxmlformats.org/drawingml/2006/main">
          <a:off x="4924457" y="2762246"/>
          <a:ext cx="1076294" cy="2571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HelveticaNeueLT Std Cn" panose="020B0506030502030204" pitchFamily="34" charset="0"/>
              <a:cs typeface="Helvetica" panose="020B0604020202020204" pitchFamily="34" charset="0"/>
            </a:rPr>
            <a:t>Less</a:t>
          </a:r>
          <a:r>
            <a:rPr lang="en-US" sz="800" baseline="0">
              <a:latin typeface="HelveticaNeueLT Std Cn" panose="020B0506030502030204" pitchFamily="34" charset="0"/>
              <a:cs typeface="Helvetica" panose="020B0604020202020204" pitchFamily="34" charset="0"/>
            </a:rPr>
            <a:t> corrupt</a:t>
          </a:r>
          <a:endParaRPr lang="en-US" sz="800">
            <a:latin typeface="HelveticaNeueLT Std Cn" panose="020B0506030502030204" pitchFamily="34" charset="0"/>
            <a:cs typeface="Helvetica" panose="020B0604020202020204" pitchFamily="34" charset="0"/>
          </a:endParaRPr>
        </a:p>
      </cdr:txBody>
    </cdr:sp>
  </cdr:relSizeAnchor>
  <cdr:relSizeAnchor xmlns:cdr="http://schemas.openxmlformats.org/drawingml/2006/chartDrawing">
    <cdr:from>
      <cdr:x>0.76754</cdr:x>
      <cdr:y>0.84058</cdr:y>
    </cdr:from>
    <cdr:to>
      <cdr:x>0.88742</cdr:x>
      <cdr:y>0.84058</cdr:y>
    </cdr:to>
    <cdr:cxnSp macro="">
      <cdr:nvCxnSpPr>
        <cdr:cNvPr id="7" name="Straight Arrow Connector 6">
          <a:extLst xmlns:a="http://schemas.openxmlformats.org/drawingml/2006/main">
            <a:ext uri="{FF2B5EF4-FFF2-40B4-BE49-F238E27FC236}">
              <a16:creationId xmlns:a16="http://schemas.microsoft.com/office/drawing/2014/main" id="{F51F15C8-2EB8-47ED-ABAF-B4701AE8161D}"/>
            </a:ext>
          </a:extLst>
        </cdr:cNvPr>
        <cdr:cNvCxnSpPr/>
      </cdr:nvCxnSpPr>
      <cdr:spPr>
        <a:xfrm xmlns:a="http://schemas.openxmlformats.org/drawingml/2006/main">
          <a:off x="5000618" y="3038484"/>
          <a:ext cx="781030" cy="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0.123</cdr:x>
      <cdr:y>0.08956</cdr:y>
    </cdr:from>
    <cdr:to>
      <cdr:x>0.28594</cdr:x>
      <cdr:y>0.29727</cdr:y>
    </cdr:to>
    <cdr:grpSp>
      <cdr:nvGrpSpPr>
        <cdr:cNvPr id="18" name="Group 17">
          <a:extLst xmlns:a="http://schemas.openxmlformats.org/drawingml/2006/main">
            <a:ext uri="{FF2B5EF4-FFF2-40B4-BE49-F238E27FC236}">
              <a16:creationId xmlns:a16="http://schemas.microsoft.com/office/drawing/2014/main" id="{3BA22F38-221A-4C13-AC94-D202D6FA691E}"/>
            </a:ext>
          </a:extLst>
        </cdr:cNvPr>
        <cdr:cNvGrpSpPr/>
      </cdr:nvGrpSpPr>
      <cdr:grpSpPr>
        <a:xfrm xmlns:a="http://schemas.openxmlformats.org/drawingml/2006/main">
          <a:off x="695916" y="311367"/>
          <a:ext cx="921890" cy="722129"/>
          <a:chOff x="374231" y="318065"/>
          <a:chExt cx="658287" cy="759693"/>
        </a:xfrm>
      </cdr:grpSpPr>
      <cdr:sp macro="" textlink="">
        <cdr:nvSpPr>
          <cdr:cNvPr id="8" name="TextBox 1">
            <a:extLst xmlns:a="http://schemas.openxmlformats.org/drawingml/2006/main">
              <a:ext uri="{FF2B5EF4-FFF2-40B4-BE49-F238E27FC236}">
                <a16:creationId xmlns:a16="http://schemas.microsoft.com/office/drawing/2014/main" id="{7C47555B-D3B3-4714-BAFF-C101C9D72B65}"/>
              </a:ext>
            </a:extLst>
          </cdr:cNvPr>
          <cdr:cNvSpPr txBox="1"/>
        </cdr:nvSpPr>
        <cdr:spPr>
          <a:xfrm xmlns:a="http://schemas.openxmlformats.org/drawingml/2006/main">
            <a:off x="378713" y="599087"/>
            <a:ext cx="653805" cy="4786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800">
                <a:latin typeface="HelveticaNeueLT Std Cn" panose="020B0506030502030204" pitchFamily="34" charset="0"/>
                <a:cs typeface="Helvetica" panose="020B0604020202020204" pitchFamily="34" charset="0"/>
              </a:rPr>
              <a:t>More </a:t>
            </a:r>
            <a:r>
              <a:rPr lang="en-US" sz="800" baseline="0">
                <a:latin typeface="HelveticaNeueLT Std Cn" panose="020B0506030502030204" pitchFamily="34" charset="0"/>
                <a:cs typeface="Helvetica" panose="020B0604020202020204" pitchFamily="34" charset="0"/>
              </a:rPr>
              <a:t>revenues</a:t>
            </a:r>
            <a:endParaRPr lang="en-US" sz="800">
              <a:latin typeface="HelveticaNeueLT Std Cn" panose="020B0506030502030204" pitchFamily="34" charset="0"/>
              <a:cs typeface="Helvetica" panose="020B0604020202020204" pitchFamily="34" charset="0"/>
            </a:endParaRPr>
          </a:p>
        </cdr:txBody>
      </cdr:sp>
      <cdr:cxnSp macro="">
        <cdr:nvCxnSpPr>
          <cdr:cNvPr id="9" name="Straight Arrow Connector 8">
            <a:extLst xmlns:a="http://schemas.openxmlformats.org/drawingml/2006/main">
              <a:ext uri="{FF2B5EF4-FFF2-40B4-BE49-F238E27FC236}">
                <a16:creationId xmlns:a16="http://schemas.microsoft.com/office/drawing/2014/main" id="{AD3CE356-F734-40CF-9820-683ADB0D32A7}"/>
              </a:ext>
            </a:extLst>
          </cdr:cNvPr>
          <cdr:cNvCxnSpPr/>
        </cdr:nvCxnSpPr>
        <cdr:spPr>
          <a:xfrm xmlns:a="http://schemas.openxmlformats.org/drawingml/2006/main" flipV="1">
            <a:off x="374231" y="318065"/>
            <a:ext cx="641" cy="73921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dr:relSizeAnchor xmlns:cdr="http://schemas.openxmlformats.org/drawingml/2006/chartDrawing">
    <cdr:from>
      <cdr:x>0.23895</cdr:x>
      <cdr:y>0.70462</cdr:y>
    </cdr:from>
    <cdr:to>
      <cdr:x>0.43491</cdr:x>
      <cdr:y>0.8409</cdr:y>
    </cdr:to>
    <cdr:cxnSp macro="">
      <cdr:nvCxnSpPr>
        <cdr:cNvPr id="20" name="Connector: Elbow 19">
          <a:extLst xmlns:a="http://schemas.openxmlformats.org/drawingml/2006/main">
            <a:ext uri="{FF2B5EF4-FFF2-40B4-BE49-F238E27FC236}">
              <a16:creationId xmlns:a16="http://schemas.microsoft.com/office/drawing/2014/main" id="{6534970F-4FDF-4887-ACB8-21CA0588EFF3}"/>
            </a:ext>
          </a:extLst>
        </cdr:cNvPr>
        <cdr:cNvCxnSpPr/>
      </cdr:nvCxnSpPr>
      <cdr:spPr>
        <a:xfrm xmlns:a="http://schemas.openxmlformats.org/drawingml/2006/main" flipV="1">
          <a:off x="1340570" y="2449689"/>
          <a:ext cx="1099380" cy="473794"/>
        </a:xfrm>
        <a:prstGeom xmlns:a="http://schemas.openxmlformats.org/drawingml/2006/main" prst="bentConnector3">
          <a:avLst/>
        </a:prstGeom>
        <a:ln xmlns:a="http://schemas.openxmlformats.org/drawingml/2006/main" w="12700">
          <a:solidFill>
            <a:srgbClr val="00206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0.37274</cdr:x>
      <cdr:y>0.56139</cdr:y>
    </cdr:from>
    <cdr:to>
      <cdr:x>0.60863</cdr:x>
      <cdr:y>0.63604</cdr:y>
    </cdr:to>
    <cdr:cxnSp macro="">
      <cdr:nvCxnSpPr>
        <cdr:cNvPr id="22" name="Connector: Elbow 21">
          <a:extLst xmlns:a="http://schemas.openxmlformats.org/drawingml/2006/main">
            <a:ext uri="{FF2B5EF4-FFF2-40B4-BE49-F238E27FC236}">
              <a16:creationId xmlns:a16="http://schemas.microsoft.com/office/drawing/2014/main" id="{827FC3B6-AF17-4D22-8966-289169430DEB}"/>
            </a:ext>
          </a:extLst>
        </cdr:cNvPr>
        <cdr:cNvCxnSpPr/>
      </cdr:nvCxnSpPr>
      <cdr:spPr>
        <a:xfrm xmlns:a="http://schemas.openxmlformats.org/drawingml/2006/main" flipV="1">
          <a:off x="2091155" y="1951732"/>
          <a:ext cx="1323396" cy="259530"/>
        </a:xfrm>
        <a:prstGeom xmlns:a="http://schemas.openxmlformats.org/drawingml/2006/main" prst="bentConnector3">
          <a:avLst/>
        </a:prstGeom>
        <a:ln xmlns:a="http://schemas.openxmlformats.org/drawingml/2006/main" w="12700">
          <a:solidFill>
            <a:srgbClr val="C00000"/>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0.57561</cdr:x>
      <cdr:y>0.1276</cdr:y>
    </cdr:from>
    <cdr:to>
      <cdr:x>0.85304</cdr:x>
      <cdr:y>0.24219</cdr:y>
    </cdr:to>
    <cdr:cxnSp macro="">
      <cdr:nvCxnSpPr>
        <cdr:cNvPr id="24" name="Connector: Elbow 23">
          <a:extLst xmlns:a="http://schemas.openxmlformats.org/drawingml/2006/main">
            <a:ext uri="{FF2B5EF4-FFF2-40B4-BE49-F238E27FC236}">
              <a16:creationId xmlns:a16="http://schemas.microsoft.com/office/drawing/2014/main" id="{D39C45EF-3AD2-4C28-B7E2-B972FFC38CC8}"/>
            </a:ext>
          </a:extLst>
        </cdr:cNvPr>
        <cdr:cNvCxnSpPr/>
      </cdr:nvCxnSpPr>
      <cdr:spPr>
        <a:xfrm xmlns:a="http://schemas.openxmlformats.org/drawingml/2006/main" flipV="1">
          <a:off x="3432175" y="466725"/>
          <a:ext cx="1654175" cy="419102"/>
        </a:xfrm>
        <a:prstGeom xmlns:a="http://schemas.openxmlformats.org/drawingml/2006/main" prst="bentConnector3">
          <a:avLst/>
        </a:prstGeom>
        <a:ln xmlns:a="http://schemas.openxmlformats.org/drawingml/2006/main" w="12700">
          <a:solidFill>
            <a:schemeClr val="bg1">
              <a:lumMod val="50000"/>
            </a:schemeClr>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9.xml><?xml version="1.0" encoding="utf-8"?>
<xdr:wsDr xmlns:xdr="http://schemas.openxmlformats.org/drawingml/2006/spreadsheetDrawing" xmlns:a="http://schemas.openxmlformats.org/drawingml/2006/main">
  <xdr:twoCellAnchor>
    <xdr:from>
      <xdr:col>0</xdr:col>
      <xdr:colOff>247650</xdr:colOff>
      <xdr:row>6</xdr:row>
      <xdr:rowOff>9525</xdr:rowOff>
    </xdr:from>
    <xdr:to>
      <xdr:col>7</xdr:col>
      <xdr:colOff>552450</xdr:colOff>
      <xdr:row>20</xdr:row>
      <xdr:rowOff>85725</xdr:rowOff>
    </xdr:to>
    <xdr:graphicFrame macro="">
      <xdr:nvGraphicFramePr>
        <xdr:cNvPr id="5" name="Chart 4">
          <a:extLst>
            <a:ext uri="{FF2B5EF4-FFF2-40B4-BE49-F238E27FC236}">
              <a16:creationId xmlns:a16="http://schemas.microsoft.com/office/drawing/2014/main" id="{A536AB91-F68A-4A8B-ABC2-F9BC42931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257175</xdr:colOff>
      <xdr:row>3</xdr:row>
      <xdr:rowOff>171450</xdr:rowOff>
    </xdr:from>
    <xdr:ext cx="1512465" cy="280205"/>
    <xdr:sp macro="" textlink="">
      <xdr:nvSpPr>
        <xdr:cNvPr id="7" name="TextBox 6">
          <a:extLst>
            <a:ext uri="{FF2B5EF4-FFF2-40B4-BE49-F238E27FC236}">
              <a16:creationId xmlns:a16="http://schemas.microsoft.com/office/drawing/2014/main" id="{2DDE9D88-5E48-4FE4-8EE6-5D66571CCA74}"/>
            </a:ext>
          </a:extLst>
        </xdr:cNvPr>
        <xdr:cNvSpPr txBox="1"/>
      </xdr:nvSpPr>
      <xdr:spPr>
        <a:xfrm>
          <a:off x="866775" y="742950"/>
          <a:ext cx="151246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1. Revenue Efficiency</a:t>
          </a:r>
        </a:p>
      </xdr:txBody>
    </xdr:sp>
    <xdr:clientData/>
  </xdr:oneCellAnchor>
  <xdr:oneCellAnchor>
    <xdr:from>
      <xdr:col>10</xdr:col>
      <xdr:colOff>533400</xdr:colOff>
      <xdr:row>4</xdr:row>
      <xdr:rowOff>0</xdr:rowOff>
    </xdr:from>
    <xdr:ext cx="1963102" cy="280205"/>
    <xdr:sp macro="" textlink="">
      <xdr:nvSpPr>
        <xdr:cNvPr id="8" name="TextBox 7">
          <a:extLst>
            <a:ext uri="{FF2B5EF4-FFF2-40B4-BE49-F238E27FC236}">
              <a16:creationId xmlns:a16="http://schemas.microsoft.com/office/drawing/2014/main" id="{E6DE8B72-1752-4E69-8EB4-D3FBE9C8223E}"/>
            </a:ext>
          </a:extLst>
        </xdr:cNvPr>
        <xdr:cNvSpPr txBox="1"/>
      </xdr:nvSpPr>
      <xdr:spPr>
        <a:xfrm>
          <a:off x="6629400" y="762000"/>
          <a:ext cx="196310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2.</a:t>
          </a:r>
          <a:r>
            <a:rPr lang="en-US" sz="1200" b="0" baseline="0"/>
            <a:t> Revenue (percent of GDP)</a:t>
          </a:r>
          <a:endParaRPr lang="en-US" sz="1200" b="0"/>
        </a:p>
      </xdr:txBody>
    </xdr:sp>
    <xdr:clientData/>
  </xdr:oneCellAnchor>
  <xdr:twoCellAnchor>
    <xdr:from>
      <xdr:col>9</xdr:col>
      <xdr:colOff>381000</xdr:colOff>
      <xdr:row>5</xdr:row>
      <xdr:rowOff>180975</xdr:rowOff>
    </xdr:from>
    <xdr:to>
      <xdr:col>17</xdr:col>
      <xdr:colOff>76200</xdr:colOff>
      <xdr:row>20</xdr:row>
      <xdr:rowOff>66675</xdr:rowOff>
    </xdr:to>
    <xdr:graphicFrame macro="">
      <xdr:nvGraphicFramePr>
        <xdr:cNvPr id="9" name="Chart 8">
          <a:extLst>
            <a:ext uri="{FF2B5EF4-FFF2-40B4-BE49-F238E27FC236}">
              <a16:creationId xmlns:a16="http://schemas.microsoft.com/office/drawing/2014/main" id="{36FCD00C-6D0E-4E3B-B677-114ACF1FB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133350</xdr:colOff>
      <xdr:row>1</xdr:row>
      <xdr:rowOff>47625</xdr:rowOff>
    </xdr:from>
    <xdr:to>
      <xdr:col>9</xdr:col>
      <xdr:colOff>428625</xdr:colOff>
      <xdr:row>3</xdr:row>
      <xdr:rowOff>28575</xdr:rowOff>
    </xdr:to>
    <xdr:sp macro="" textlink="">
      <xdr:nvSpPr>
        <xdr:cNvPr id="10" name="TextBox 9">
          <a:extLst>
            <a:ext uri="{FF2B5EF4-FFF2-40B4-BE49-F238E27FC236}">
              <a16:creationId xmlns:a16="http://schemas.microsoft.com/office/drawing/2014/main" id="{5465A1E6-3D51-4D97-84C0-5F8BFA8FF1FD}"/>
            </a:ext>
          </a:extLst>
        </xdr:cNvPr>
        <xdr:cNvSpPr txBox="1"/>
      </xdr:nvSpPr>
      <xdr:spPr>
        <a:xfrm>
          <a:off x="742950" y="238125"/>
          <a:ext cx="51720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2.5. Corruption and Revenue Collection </a:t>
          </a:r>
        </a:p>
      </xdr:txBody>
    </xdr:sp>
    <xdr:clientData/>
  </xdr:twoCellAnchor>
  <xdr:oneCellAnchor>
    <xdr:from>
      <xdr:col>1</xdr:col>
      <xdr:colOff>19050</xdr:colOff>
      <xdr:row>20</xdr:row>
      <xdr:rowOff>142875</xdr:rowOff>
    </xdr:from>
    <xdr:ext cx="10161821" cy="781240"/>
    <xdr:sp macro="" textlink="">
      <xdr:nvSpPr>
        <xdr:cNvPr id="11" name="TextBox 10">
          <a:extLst>
            <a:ext uri="{FF2B5EF4-FFF2-40B4-BE49-F238E27FC236}">
              <a16:creationId xmlns:a16="http://schemas.microsoft.com/office/drawing/2014/main" id="{13D5E21C-44CC-41E6-87B0-8D6AA969941E}"/>
            </a:ext>
          </a:extLst>
        </xdr:cNvPr>
        <xdr:cNvSpPr txBox="1"/>
      </xdr:nvSpPr>
      <xdr:spPr>
        <a:xfrm>
          <a:off x="628650" y="3952875"/>
          <a:ext cx="10161821"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Worldwide Governance Indicators; and IMF, World Economic Outlook Database. Revenue data is the average of 2015–2017 (excludes oil exporters) and </a:t>
          </a:r>
        </a:p>
        <a:p>
          <a:r>
            <a:rPr lang="en-US" sz="1100">
              <a:solidFill>
                <a:schemeClr val="tx1"/>
              </a:solidFill>
              <a:effectLst/>
              <a:latin typeface="+mn-lt"/>
              <a:ea typeface="+mn-ea"/>
              <a:cs typeface="+mn-cs"/>
            </a:rPr>
            <a:t>revenue efficiency is an average of 2013–2016, control of corruption shows 2017 data.</a:t>
          </a:r>
        </a:p>
        <a:p>
          <a:r>
            <a:rPr lang="en-US" sz="1100">
              <a:solidFill>
                <a:schemeClr val="tx1"/>
              </a:solidFill>
              <a:effectLst/>
              <a:latin typeface="+mn-lt"/>
              <a:ea typeface="+mn-ea"/>
              <a:cs typeface="+mn-cs"/>
            </a:rPr>
            <a:t>Note: Revenue efficiency is calculated based on personal income tax efficiency and value-added tax c-efficiency. It compares what countries collect relative to what they </a:t>
          </a:r>
        </a:p>
        <a:p>
          <a:r>
            <a:rPr lang="en-US" sz="1100">
              <a:solidFill>
                <a:schemeClr val="tx1"/>
              </a:solidFill>
              <a:effectLst/>
              <a:latin typeface="+mn-lt"/>
              <a:ea typeface="+mn-ea"/>
              <a:cs typeface="+mn-cs"/>
            </a:rPr>
            <a:t>should collect based on average statutory tax rates. See Online Annex 2.1. Both the revenue variables and the Control of Corruption Index are adjusted for GDP per capita.</a:t>
          </a:r>
          <a:endParaRPr lang="en-US" sz="1100"/>
        </a:p>
      </xdr:txBody>
    </xdr:sp>
    <xdr:clientData/>
  </xdr:oneCellAnchor>
</xdr:wsDr>
</file>

<file path=xl/drawings/drawing7.xml><?xml version="1.0" encoding="utf-8"?>
<c:userShapes xmlns:c="http://schemas.openxmlformats.org/drawingml/2006/chart">
  <cdr:relSizeAnchor xmlns:cdr="http://schemas.openxmlformats.org/drawingml/2006/chartDrawing">
    <cdr:from>
      <cdr:x>0.71244</cdr:x>
      <cdr:y>0.27086</cdr:y>
    </cdr:from>
    <cdr:to>
      <cdr:x>0.98328</cdr:x>
      <cdr:y>0.51907</cdr:y>
    </cdr:to>
    <cdr:sp macro="" textlink="">
      <cdr:nvSpPr>
        <cdr:cNvPr id="2" name="Oval 1">
          <a:extLst xmlns:a="http://schemas.openxmlformats.org/drawingml/2006/main">
            <a:ext uri="{FF2B5EF4-FFF2-40B4-BE49-F238E27FC236}">
              <a16:creationId xmlns:a16="http://schemas.microsoft.com/office/drawing/2014/main" id="{194A3AF6-EA77-42FE-B5E7-C4B3005B2AD0}"/>
            </a:ext>
          </a:extLst>
        </cdr:cNvPr>
        <cdr:cNvSpPr/>
      </cdr:nvSpPr>
      <cdr:spPr>
        <a:xfrm xmlns:a="http://schemas.openxmlformats.org/drawingml/2006/main">
          <a:off x="1954362" y="743014"/>
          <a:ext cx="742969" cy="680890"/>
        </a:xfrm>
        <a:prstGeom xmlns:a="http://schemas.openxmlformats.org/drawingml/2006/main" prst="ellipse">
          <a:avLst/>
        </a:prstGeom>
        <a:noFill xmlns:a="http://schemas.openxmlformats.org/drawingml/2006/main"/>
        <a:ln xmlns:a="http://schemas.openxmlformats.org/drawingml/2006/main" w="19050">
          <a:solidFill>
            <a:srgbClr val="FFC000"/>
          </a:solidFill>
          <a:prstDash val="sysDash"/>
        </a:ln>
      </cdr:spPr>
      <cdr:style>
        <a:lnRef xmlns:a="http://schemas.openxmlformats.org/drawingml/2006/main" idx="2">
          <a:schemeClr val="accent4">
            <a:shade val="50000"/>
          </a:schemeClr>
        </a:lnRef>
        <a:fillRef xmlns:a="http://schemas.openxmlformats.org/drawingml/2006/main" idx="1">
          <a:schemeClr val="accent4"/>
        </a:fillRef>
        <a:effectRef xmlns:a="http://schemas.openxmlformats.org/drawingml/2006/main" idx="0">
          <a:schemeClr val="accent4"/>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0.xml><?xml version="1.0" encoding="utf-8"?>
<c:userShapes xmlns:c="http://schemas.openxmlformats.org/drawingml/2006/chart">
  <cdr:relSizeAnchor xmlns:cdr="http://schemas.openxmlformats.org/drawingml/2006/chartDrawing">
    <cdr:from>
      <cdr:x>0.73194</cdr:x>
      <cdr:y>0.67824</cdr:y>
    </cdr:from>
    <cdr:to>
      <cdr:x>0.92578</cdr:x>
      <cdr:y>0.77893</cdr:y>
    </cdr:to>
    <cdr:grpSp>
      <cdr:nvGrpSpPr>
        <cdr:cNvPr id="2" name="Group 1">
          <a:extLst xmlns:a="http://schemas.openxmlformats.org/drawingml/2006/main">
            <a:ext uri="{FF2B5EF4-FFF2-40B4-BE49-F238E27FC236}">
              <a16:creationId xmlns:a16="http://schemas.microsoft.com/office/drawing/2014/main" id="{2DCC5101-9D2D-4F48-9C97-84105162E9DE}"/>
            </a:ext>
          </a:extLst>
        </cdr:cNvPr>
        <cdr:cNvGrpSpPr/>
      </cdr:nvGrpSpPr>
      <cdr:grpSpPr>
        <a:xfrm xmlns:a="http://schemas.openxmlformats.org/drawingml/2006/main">
          <a:off x="3346430" y="1860548"/>
          <a:ext cx="886236" cy="276213"/>
          <a:chOff x="-1" y="0"/>
          <a:chExt cx="886197" cy="276225"/>
        </a:xfrm>
      </cdr:grpSpPr>
      <cdr:cxnSp macro="">
        <cdr:nvCxnSpPr>
          <cdr:cNvPr id="3" name="Straight Arrow Connector 2">
            <a:extLst xmlns:a="http://schemas.openxmlformats.org/drawingml/2006/main">
              <a:ext uri="{FF2B5EF4-FFF2-40B4-BE49-F238E27FC236}">
                <a16:creationId xmlns:a16="http://schemas.microsoft.com/office/drawing/2014/main" id="{43FBE24B-FDE6-4FCB-BC15-04D630D82253}"/>
              </a:ext>
            </a:extLst>
          </cdr:cNvPr>
          <cdr:cNvCxnSpPr/>
        </cdr:nvCxnSpPr>
        <cdr:spPr>
          <a:xfrm xmlns:a="http://schemas.openxmlformats.org/drawingml/2006/main">
            <a:off x="247642" y="276225"/>
            <a:ext cx="533386" cy="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 name="TextBox 4">
            <a:extLst xmlns:a="http://schemas.openxmlformats.org/drawingml/2006/main">
              <a:ext uri="{FF2B5EF4-FFF2-40B4-BE49-F238E27FC236}">
                <a16:creationId xmlns:a16="http://schemas.microsoft.com/office/drawing/2014/main" id="{949631FC-539C-49C5-8665-C34DD5E13B9E}"/>
              </a:ext>
            </a:extLst>
          </cdr:cNvPr>
          <cdr:cNvSpPr txBox="1"/>
        </cdr:nvSpPr>
        <cdr:spPr>
          <a:xfrm xmlns:a="http://schemas.openxmlformats.org/drawingml/2006/main">
            <a:off x="-1" y="0"/>
            <a:ext cx="886197" cy="21025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Less corruption</a:t>
            </a:r>
          </a:p>
        </cdr:txBody>
      </cdr:sp>
    </cdr:grpSp>
  </cdr:relSizeAnchor>
  <cdr:relSizeAnchor xmlns:cdr="http://schemas.openxmlformats.org/drawingml/2006/chartDrawing">
    <cdr:from>
      <cdr:x>0.12361</cdr:x>
      <cdr:y>0.07755</cdr:y>
    </cdr:from>
    <cdr:to>
      <cdr:x>0.29816</cdr:x>
      <cdr:y>0.1975</cdr:y>
    </cdr:to>
    <cdr:grpSp>
      <cdr:nvGrpSpPr>
        <cdr:cNvPr id="5" name="Group 4">
          <a:extLst xmlns:a="http://schemas.openxmlformats.org/drawingml/2006/main">
            <a:ext uri="{FF2B5EF4-FFF2-40B4-BE49-F238E27FC236}">
              <a16:creationId xmlns:a16="http://schemas.microsoft.com/office/drawing/2014/main" id="{AA5E7D89-9B26-4BE7-BC2D-6FFB8233AD7E}"/>
            </a:ext>
          </a:extLst>
        </cdr:cNvPr>
        <cdr:cNvGrpSpPr/>
      </cdr:nvGrpSpPr>
      <cdr:grpSpPr>
        <a:xfrm xmlns:a="http://schemas.openxmlformats.org/drawingml/2006/main">
          <a:off x="565145" y="212735"/>
          <a:ext cx="798043" cy="329047"/>
          <a:chOff x="0" y="0"/>
          <a:chExt cx="798037" cy="329064"/>
        </a:xfrm>
      </cdr:grpSpPr>
      <cdr:sp macro="" textlink="">
        <cdr:nvSpPr>
          <cdr:cNvPr id="7" name="TextBox 4">
            <a:extLst xmlns:a="http://schemas.openxmlformats.org/drawingml/2006/main">
              <a:ext uri="{FF2B5EF4-FFF2-40B4-BE49-F238E27FC236}">
                <a16:creationId xmlns:a16="http://schemas.microsoft.com/office/drawing/2014/main" id="{606074AA-AA85-4F5C-86E2-79DBF620044E}"/>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=0.22</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userShapes>
</file>

<file path=xl/drawings/drawing71.xml><?xml version="1.0" encoding="utf-8"?>
<c:userShapes xmlns:c="http://schemas.openxmlformats.org/drawingml/2006/chart">
  <cdr:relSizeAnchor xmlns:cdr="http://schemas.openxmlformats.org/drawingml/2006/chartDrawing">
    <cdr:from>
      <cdr:x>0.01111</cdr:x>
      <cdr:y>0.01852</cdr:y>
    </cdr:from>
    <cdr:to>
      <cdr:x>0.14583</cdr:x>
      <cdr:y>0.13773</cdr:y>
    </cdr:to>
    <cdr:sp macro="" textlink="">
      <cdr:nvSpPr>
        <cdr:cNvPr id="2" name="TextBox 1">
          <a:extLst xmlns:a="http://schemas.openxmlformats.org/drawingml/2006/main">
            <a:ext uri="{FF2B5EF4-FFF2-40B4-BE49-F238E27FC236}">
              <a16:creationId xmlns:a16="http://schemas.microsoft.com/office/drawing/2014/main" id="{7A59A0C4-F512-49C7-9D31-64D1F10094B3}"/>
            </a:ext>
          </a:extLst>
        </cdr:cNvPr>
        <cdr:cNvSpPr txBox="1"/>
      </cdr:nvSpPr>
      <cdr:spPr>
        <a:xfrm xmlns:a="http://schemas.openxmlformats.org/drawingml/2006/main">
          <a:off x="50794" y="50804"/>
          <a:ext cx="615955" cy="32701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Helvetica" panose="020B0604020202020204" pitchFamily="34" charset="0"/>
            </a:rPr>
            <a:t>High</a:t>
          </a:r>
          <a:r>
            <a:rPr lang="en-US" sz="800" baseline="0">
              <a:latin typeface="HelveticaNeueLT Std Cn" panose="020B0506030502030204" pitchFamily="34" charset="0"/>
              <a:cs typeface="Helvetica" panose="020B0604020202020204" pitchFamily="34" charset="0"/>
            </a:rPr>
            <a:t> tax revenue</a:t>
          </a:r>
          <a:endParaRPr lang="en-US" sz="800">
            <a:latin typeface="HelveticaNeueLT Std Cn" panose="020B0506030502030204" pitchFamily="34" charset="0"/>
            <a:cs typeface="Helvetica" panose="020B0604020202020204" pitchFamily="34" charset="0"/>
          </a:endParaRPr>
        </a:p>
      </cdr:txBody>
    </cdr:sp>
  </cdr:relSizeAnchor>
  <cdr:relSizeAnchor xmlns:cdr="http://schemas.openxmlformats.org/drawingml/2006/chartDrawing">
    <cdr:from>
      <cdr:x>0.01319</cdr:x>
      <cdr:y>0.85882</cdr:y>
    </cdr:from>
    <cdr:to>
      <cdr:x>0.14583</cdr:x>
      <cdr:y>0.97803</cdr:y>
    </cdr:to>
    <cdr:sp macro="" textlink="">
      <cdr:nvSpPr>
        <cdr:cNvPr id="3" name="TextBox 1">
          <a:extLst xmlns:a="http://schemas.openxmlformats.org/drawingml/2006/main">
            <a:ext uri="{FF2B5EF4-FFF2-40B4-BE49-F238E27FC236}">
              <a16:creationId xmlns:a16="http://schemas.microsoft.com/office/drawing/2014/main" id="{7A59A0C4-F512-49C7-9D31-64D1F10094B3}"/>
            </a:ext>
          </a:extLst>
        </cdr:cNvPr>
        <cdr:cNvSpPr txBox="1"/>
      </cdr:nvSpPr>
      <cdr:spPr>
        <a:xfrm xmlns:a="http://schemas.openxmlformats.org/drawingml/2006/main">
          <a:off x="60304" y="2355915"/>
          <a:ext cx="606445" cy="32701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Helvetica" panose="020B0604020202020204" pitchFamily="34" charset="0"/>
            </a:rPr>
            <a:t>Low</a:t>
          </a:r>
          <a:r>
            <a:rPr lang="en-US" sz="800" baseline="0">
              <a:latin typeface="HelveticaNeueLT Std Cn" panose="020B0506030502030204" pitchFamily="34" charset="0"/>
              <a:cs typeface="Helvetica" panose="020B0604020202020204" pitchFamily="34" charset="0"/>
            </a:rPr>
            <a:t> tax revenue</a:t>
          </a:r>
          <a:endParaRPr lang="en-US" sz="800">
            <a:latin typeface="HelveticaNeueLT Std Cn" panose="020B0506030502030204" pitchFamily="34" charset="0"/>
            <a:cs typeface="Helvetica" panose="020B0604020202020204" pitchFamily="34" charset="0"/>
          </a:endParaRPr>
        </a:p>
      </cdr:txBody>
    </cdr:sp>
  </cdr:relSizeAnchor>
  <cdr:relSizeAnchor xmlns:cdr="http://schemas.openxmlformats.org/drawingml/2006/chartDrawing">
    <cdr:from>
      <cdr:x>0.72083</cdr:x>
      <cdr:y>0.76158</cdr:y>
    </cdr:from>
    <cdr:to>
      <cdr:x>0.89444</cdr:x>
      <cdr:y>0.86227</cdr:y>
    </cdr:to>
    <cdr:grpSp>
      <cdr:nvGrpSpPr>
        <cdr:cNvPr id="4" name="Group 3">
          <a:extLst xmlns:a="http://schemas.openxmlformats.org/drawingml/2006/main">
            <a:ext uri="{FF2B5EF4-FFF2-40B4-BE49-F238E27FC236}">
              <a16:creationId xmlns:a16="http://schemas.microsoft.com/office/drawing/2014/main" id="{9378E101-24E3-466B-A8AD-2383CE78B033}"/>
            </a:ext>
          </a:extLst>
        </cdr:cNvPr>
        <cdr:cNvGrpSpPr/>
      </cdr:nvGrpSpPr>
      <cdr:grpSpPr>
        <a:xfrm xmlns:a="http://schemas.openxmlformats.org/drawingml/2006/main">
          <a:off x="3295635" y="2089166"/>
          <a:ext cx="793745" cy="276213"/>
          <a:chOff x="-12696" y="0"/>
          <a:chExt cx="793724" cy="276225"/>
        </a:xfrm>
      </cdr:grpSpPr>
      <cdr:cxnSp macro="">
        <cdr:nvCxnSpPr>
          <cdr:cNvPr id="5" name="Straight Arrow Connector 4">
            <a:extLst xmlns:a="http://schemas.openxmlformats.org/drawingml/2006/main">
              <a:ext uri="{FF2B5EF4-FFF2-40B4-BE49-F238E27FC236}">
                <a16:creationId xmlns:a16="http://schemas.microsoft.com/office/drawing/2014/main" id="{48674E77-D148-4251-BB8C-9B742D584033}"/>
              </a:ext>
            </a:extLst>
          </cdr:cNvPr>
          <cdr:cNvCxnSpPr/>
        </cdr:nvCxnSpPr>
        <cdr:spPr>
          <a:xfrm xmlns:a="http://schemas.openxmlformats.org/drawingml/2006/main">
            <a:off x="-12696" y="273046"/>
            <a:ext cx="793724" cy="317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Box 4">
            <a:extLst xmlns:a="http://schemas.openxmlformats.org/drawingml/2006/main">
              <a:ext uri="{FF2B5EF4-FFF2-40B4-BE49-F238E27FC236}">
                <a16:creationId xmlns:a16="http://schemas.microsoft.com/office/drawing/2014/main" id="{D195ACAD-19D4-4F0B-9723-28D9512E8D27}"/>
              </a:ext>
            </a:extLst>
          </cdr:cNvPr>
          <cdr:cNvSpPr txBox="1"/>
        </cdr:nvSpPr>
        <cdr:spPr>
          <a:xfrm xmlns:a="http://schemas.openxmlformats.org/drawingml/2006/main">
            <a:off x="-1" y="0"/>
            <a:ext cx="769371" cy="20968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Arial" panose="020B0604020202020204" pitchFamily="34" charset="0"/>
              </a:rPr>
              <a:t>Less corruption</a:t>
            </a:r>
          </a:p>
        </cdr:txBody>
      </cdr:sp>
    </cdr:grpSp>
  </cdr:relSizeAnchor>
  <cdr:relSizeAnchor xmlns:cdr="http://schemas.openxmlformats.org/drawingml/2006/chartDrawing">
    <cdr:from>
      <cdr:x>0.16111</cdr:x>
      <cdr:y>0.05671</cdr:y>
    </cdr:from>
    <cdr:to>
      <cdr:x>0.33566</cdr:x>
      <cdr:y>0.17667</cdr:y>
    </cdr:to>
    <cdr:grpSp>
      <cdr:nvGrpSpPr>
        <cdr:cNvPr id="7" name="Group 6">
          <a:extLst xmlns:a="http://schemas.openxmlformats.org/drawingml/2006/main">
            <a:ext uri="{FF2B5EF4-FFF2-40B4-BE49-F238E27FC236}">
              <a16:creationId xmlns:a16="http://schemas.microsoft.com/office/drawing/2014/main" id="{4D3BE3F5-4638-45A9-84AB-C882B591F11C}"/>
            </a:ext>
          </a:extLst>
        </cdr:cNvPr>
        <cdr:cNvGrpSpPr/>
      </cdr:nvGrpSpPr>
      <cdr:grpSpPr>
        <a:xfrm xmlns:a="http://schemas.openxmlformats.org/drawingml/2006/main">
          <a:off x="736595" y="155567"/>
          <a:ext cx="798043" cy="329074"/>
          <a:chOff x="0" y="0"/>
          <a:chExt cx="798037" cy="329064"/>
        </a:xfrm>
      </cdr:grpSpPr>
      <cdr:sp macro="" textlink="">
        <cdr:nvSpPr>
          <cdr:cNvPr id="8" name="TextBox 4">
            <a:extLst xmlns:a="http://schemas.openxmlformats.org/drawingml/2006/main">
              <a:ext uri="{FF2B5EF4-FFF2-40B4-BE49-F238E27FC236}">
                <a16:creationId xmlns:a16="http://schemas.microsoft.com/office/drawing/2014/main" id="{22A8612C-EE07-487B-90B9-5ADB0F8D2474}"/>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=0.30</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userShapes>
</file>

<file path=xl/drawings/drawing72.xml><?xml version="1.0" encoding="utf-8"?>
<xdr:wsDr xmlns:xdr="http://schemas.openxmlformats.org/drawingml/2006/spreadsheetDrawing" xmlns:a="http://schemas.openxmlformats.org/drawingml/2006/main">
  <xdr:twoCellAnchor>
    <xdr:from>
      <xdr:col>0</xdr:col>
      <xdr:colOff>400050</xdr:colOff>
      <xdr:row>5</xdr:row>
      <xdr:rowOff>38100</xdr:rowOff>
    </xdr:from>
    <xdr:to>
      <xdr:col>0</xdr:col>
      <xdr:colOff>5915026</xdr:colOff>
      <xdr:row>22</xdr:row>
      <xdr:rowOff>114301</xdr:rowOff>
    </xdr:to>
    <xdr:graphicFrame macro="">
      <xdr:nvGraphicFramePr>
        <xdr:cNvPr id="6" name="Chart 5">
          <a:extLst>
            <a:ext uri="{FF2B5EF4-FFF2-40B4-BE49-F238E27FC236}">
              <a16:creationId xmlns:a16="http://schemas.microsoft.com/office/drawing/2014/main" id="{4364E852-6E04-4532-9B6C-8D06A096E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666750</xdr:colOff>
      <xdr:row>2</xdr:row>
      <xdr:rowOff>76200</xdr:rowOff>
    </xdr:from>
    <xdr:to>
      <xdr:col>0</xdr:col>
      <xdr:colOff>5867400</xdr:colOff>
      <xdr:row>4</xdr:row>
      <xdr:rowOff>114300</xdr:rowOff>
    </xdr:to>
    <xdr:sp macro="" textlink="">
      <xdr:nvSpPr>
        <xdr:cNvPr id="7" name="TextBox 6">
          <a:extLst>
            <a:ext uri="{FF2B5EF4-FFF2-40B4-BE49-F238E27FC236}">
              <a16:creationId xmlns:a16="http://schemas.microsoft.com/office/drawing/2014/main" id="{0F01D7B0-8BEC-48E4-8C13-C708F9C4D963}"/>
            </a:ext>
          </a:extLst>
        </xdr:cNvPr>
        <xdr:cNvSpPr txBox="1"/>
      </xdr:nvSpPr>
      <xdr:spPr>
        <a:xfrm>
          <a:off x="666750" y="457200"/>
          <a:ext cx="52006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2.6. Control of Corruption and Public Spending on Education and Health</a:t>
          </a:r>
        </a:p>
        <a:p>
          <a:pPr algn="l"/>
          <a:r>
            <a:rPr lang="en-US" sz="1000" b="0" i="1" baseline="0">
              <a:solidFill>
                <a:srgbClr val="C4122F"/>
              </a:solidFill>
              <a:latin typeface="HelveticaNeueLT Std Cn" panose="020B0506030502030204" pitchFamily="34" charset="0"/>
              <a:cs typeface="Arial" panose="020B0604020202020204" pitchFamily="34" charset="0"/>
            </a:rPr>
            <a:t>(Percent)</a:t>
          </a:r>
        </a:p>
      </xdr:txBody>
    </xdr:sp>
    <xdr:clientData/>
  </xdr:twoCellAnchor>
  <xdr:oneCellAnchor>
    <xdr:from>
      <xdr:col>0</xdr:col>
      <xdr:colOff>676275</xdr:colOff>
      <xdr:row>23</xdr:row>
      <xdr:rowOff>76200</xdr:rowOff>
    </xdr:from>
    <xdr:ext cx="4790799" cy="436786"/>
    <xdr:sp macro="" textlink="">
      <xdr:nvSpPr>
        <xdr:cNvPr id="8" name="TextBox 7">
          <a:extLst>
            <a:ext uri="{FF2B5EF4-FFF2-40B4-BE49-F238E27FC236}">
              <a16:creationId xmlns:a16="http://schemas.microsoft.com/office/drawing/2014/main" id="{2D59D68E-F9C6-4FB6-A287-451F8BB3DA75}"/>
            </a:ext>
          </a:extLst>
        </xdr:cNvPr>
        <xdr:cNvSpPr txBox="1"/>
      </xdr:nvSpPr>
      <xdr:spPr>
        <a:xfrm>
          <a:off x="676275" y="4457700"/>
          <a:ext cx="479079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IMF, Governance Finance Statistics; and IMF staff estimates. 2016 data.</a:t>
          </a:r>
        </a:p>
        <a:p>
          <a:r>
            <a:rPr lang="en-US" sz="1100">
              <a:solidFill>
                <a:schemeClr val="tx1"/>
              </a:solidFill>
              <a:effectLst/>
              <a:latin typeface="+mn-lt"/>
              <a:ea typeface="+mn-ea"/>
              <a:cs typeface="+mn-cs"/>
            </a:rPr>
            <a:t>Note: Percentiles are computed for each country group. See Online Annex 2.1.</a:t>
          </a:r>
          <a:endParaRPr lang="en-US" sz="1100"/>
        </a:p>
      </xdr:txBody>
    </xdr:sp>
    <xdr:clientData/>
  </xdr:oneCellAnchor>
</xdr:wsDr>
</file>

<file path=xl/drawings/drawing73.xml><?xml version="1.0" encoding="utf-8"?>
<xdr:wsDr xmlns:xdr="http://schemas.openxmlformats.org/drawingml/2006/spreadsheetDrawing" xmlns:a="http://schemas.openxmlformats.org/drawingml/2006/main">
  <xdr:twoCellAnchor>
    <xdr:from>
      <xdr:col>0</xdr:col>
      <xdr:colOff>323850</xdr:colOff>
      <xdr:row>5</xdr:row>
      <xdr:rowOff>28575</xdr:rowOff>
    </xdr:from>
    <xdr:to>
      <xdr:col>8</xdr:col>
      <xdr:colOff>184001</xdr:colOff>
      <xdr:row>19</xdr:row>
      <xdr:rowOff>142876</xdr:rowOff>
    </xdr:to>
    <xdr:grpSp>
      <xdr:nvGrpSpPr>
        <xdr:cNvPr id="3" name="Group 2">
          <a:extLst>
            <a:ext uri="{FF2B5EF4-FFF2-40B4-BE49-F238E27FC236}">
              <a16:creationId xmlns:a16="http://schemas.microsoft.com/office/drawing/2014/main" id="{3614470A-3085-44BB-B702-00A1E2EC8765}"/>
            </a:ext>
          </a:extLst>
        </xdr:cNvPr>
        <xdr:cNvGrpSpPr/>
      </xdr:nvGrpSpPr>
      <xdr:grpSpPr>
        <a:xfrm>
          <a:off x="323850" y="981075"/>
          <a:ext cx="4775051" cy="2781301"/>
          <a:chOff x="7369324" y="638174"/>
          <a:chExt cx="4775051" cy="2781301"/>
        </a:xfrm>
      </xdr:grpSpPr>
      <xdr:grpSp>
        <xdr:nvGrpSpPr>
          <xdr:cNvPr id="4" name="Group 3">
            <a:extLst>
              <a:ext uri="{FF2B5EF4-FFF2-40B4-BE49-F238E27FC236}">
                <a16:creationId xmlns:a16="http://schemas.microsoft.com/office/drawing/2014/main" id="{C64E5B8E-7F6E-4BE4-A2EF-96D4DE607EF0}"/>
              </a:ext>
            </a:extLst>
          </xdr:cNvPr>
          <xdr:cNvGrpSpPr/>
        </xdr:nvGrpSpPr>
        <xdr:grpSpPr>
          <a:xfrm>
            <a:off x="7369324" y="638174"/>
            <a:ext cx="4775051" cy="2781301"/>
            <a:chOff x="7636024" y="1152524"/>
            <a:chExt cx="4775051" cy="2781301"/>
          </a:xfrm>
        </xdr:grpSpPr>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B05EF5A-CB96-4EBF-BEB5-B5081C784D9D}"/>
                    </a:ext>
                  </a:extLst>
                </xdr:cNvPr>
                <xdr:cNvGraphicFramePr/>
              </xdr:nvGraphicFramePr>
              <xdr:xfrm>
                <a:off x="7791450" y="1228724"/>
                <a:ext cx="4619625" cy="2705101"/>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91450" y="1228724"/>
                  <a:ext cx="4619625" cy="27051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7" name="TextBox 6">
              <a:extLst>
                <a:ext uri="{FF2B5EF4-FFF2-40B4-BE49-F238E27FC236}">
                  <a16:creationId xmlns:a16="http://schemas.microsoft.com/office/drawing/2014/main" id="{1EA6ED63-3BF0-4868-9079-9DE75E679609}"/>
                </a:ext>
              </a:extLst>
            </xdr:cNvPr>
            <xdr:cNvSpPr txBox="1"/>
          </xdr:nvSpPr>
          <xdr:spPr>
            <a:xfrm rot="16200000">
              <a:off x="6378786" y="2409762"/>
              <a:ext cx="2724149" cy="20967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800">
                  <a:latin typeface="HelveticaNeueLT Std Cn" panose="020B0506030502030204" pitchFamily="34" charset="0"/>
                  <a:cs typeface="Arial" panose="020B0604020202020204" pitchFamily="34" charset="0"/>
                </a:rPr>
                <a:t>Efficiency (operating revenue per cost of employee)</a:t>
              </a:r>
            </a:p>
          </xdr:txBody>
        </xdr:sp>
      </xdr:grpSp>
      <xdr:sp macro="" textlink="">
        <xdr:nvSpPr>
          <xdr:cNvPr id="5" name="TextBox 4">
            <a:extLst>
              <a:ext uri="{FF2B5EF4-FFF2-40B4-BE49-F238E27FC236}">
                <a16:creationId xmlns:a16="http://schemas.microsoft.com/office/drawing/2014/main" id="{C2699658-0573-482D-9024-C4991FCA6D5A}"/>
              </a:ext>
            </a:extLst>
          </xdr:cNvPr>
          <xdr:cNvSpPr txBox="1"/>
        </xdr:nvSpPr>
        <xdr:spPr>
          <a:xfrm>
            <a:off x="7959874" y="3152774"/>
            <a:ext cx="4048125"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baseline="0">
                <a:latin typeface="HelveticaNeueLT Std Cn" panose="020B0506030502030204" pitchFamily="34" charset="0"/>
                <a:cs typeface="Arial" panose="020B0604020202020204" pitchFamily="34" charset="0"/>
              </a:rPr>
              <a:t>        </a:t>
            </a:r>
            <a:r>
              <a:rPr lang="en-US" sz="800">
                <a:latin typeface="HelveticaNeueLT Std Cn" panose="020B0506030502030204" pitchFamily="34" charset="0"/>
                <a:cs typeface="Arial" panose="020B0604020202020204" pitchFamily="34" charset="0"/>
              </a:rPr>
              <a:t>High corruption</a:t>
            </a:r>
            <a:r>
              <a:rPr lang="en-US" sz="800" baseline="0">
                <a:latin typeface="HelveticaNeueLT Std Cn" panose="020B0506030502030204" pitchFamily="34" charset="0"/>
                <a:cs typeface="Arial" panose="020B0604020202020204" pitchFamily="34" charset="0"/>
              </a:rPr>
              <a:t>                      </a:t>
            </a:r>
            <a:r>
              <a:rPr lang="en-US" sz="800">
                <a:latin typeface="HelveticaNeueLT Std Cn" panose="020B0506030502030204" pitchFamily="34" charset="0"/>
                <a:cs typeface="Arial" panose="020B0604020202020204" pitchFamily="34" charset="0"/>
              </a:rPr>
              <a:t>Medium</a:t>
            </a:r>
            <a:r>
              <a:rPr lang="en-US" sz="800" baseline="0">
                <a:latin typeface="HelveticaNeueLT Std Cn" panose="020B0506030502030204" pitchFamily="34" charset="0"/>
                <a:cs typeface="Arial" panose="020B0604020202020204" pitchFamily="34" charset="0"/>
              </a:rPr>
              <a:t> corruption                   Low corruption</a:t>
            </a:r>
            <a:endParaRPr lang="en-US" sz="800">
              <a:latin typeface="HelveticaNeueLT Std Cn" panose="020B0506030502030204" pitchFamily="34" charset="0"/>
              <a:cs typeface="Arial" panose="020B0604020202020204" pitchFamily="34" charset="0"/>
            </a:endParaRPr>
          </a:p>
        </xdr:txBody>
      </xdr:sp>
    </xdr:grpSp>
    <xdr:clientData/>
  </xdr:twoCellAnchor>
  <xdr:twoCellAnchor>
    <xdr:from>
      <xdr:col>10</xdr:col>
      <xdr:colOff>228600</xdr:colOff>
      <xdr:row>5</xdr:row>
      <xdr:rowOff>85725</xdr:rowOff>
    </xdr:from>
    <xdr:to>
      <xdr:col>18</xdr:col>
      <xdr:colOff>184001</xdr:colOff>
      <xdr:row>19</xdr:row>
      <xdr:rowOff>123826</xdr:rowOff>
    </xdr:to>
    <xdr:grpSp>
      <xdr:nvGrpSpPr>
        <xdr:cNvPr id="8" name="Group 7">
          <a:extLst>
            <a:ext uri="{FF2B5EF4-FFF2-40B4-BE49-F238E27FC236}">
              <a16:creationId xmlns:a16="http://schemas.microsoft.com/office/drawing/2014/main" id="{08703338-6CCF-4E31-A278-45DBB9F2DA98}"/>
            </a:ext>
          </a:extLst>
        </xdr:cNvPr>
        <xdr:cNvGrpSpPr/>
      </xdr:nvGrpSpPr>
      <xdr:grpSpPr>
        <a:xfrm>
          <a:off x="6362700" y="1038225"/>
          <a:ext cx="4832201" cy="2705101"/>
          <a:chOff x="7578874" y="1228724"/>
          <a:chExt cx="4832201" cy="2705101"/>
        </a:xfrm>
      </xdr:grpSpPr>
      <xdr:grpSp>
        <xdr:nvGrpSpPr>
          <xdr:cNvPr id="9" name="Group 8">
            <a:extLst>
              <a:ext uri="{FF2B5EF4-FFF2-40B4-BE49-F238E27FC236}">
                <a16:creationId xmlns:a16="http://schemas.microsoft.com/office/drawing/2014/main" id="{ED9B90CC-5C3C-4A9D-B4B1-56B5F12E1911}"/>
              </a:ext>
            </a:extLst>
          </xdr:cNvPr>
          <xdr:cNvGrpSpPr/>
        </xdr:nvGrpSpPr>
        <xdr:grpSpPr>
          <a:xfrm>
            <a:off x="7791450" y="1228724"/>
            <a:ext cx="4619625" cy="2705101"/>
            <a:chOff x="8058150" y="190499"/>
            <a:chExt cx="4619625" cy="2705101"/>
          </a:xfrm>
        </xdr:grpSpPr>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C79F8ACE-04A8-4C11-BBAC-6679408320F3}"/>
                    </a:ext>
                  </a:extLst>
                </xdr:cNvPr>
                <xdr:cNvGraphicFramePr/>
              </xdr:nvGraphicFramePr>
              <xdr:xfrm>
                <a:off x="8058150" y="190499"/>
                <a:ext cx="4619625" cy="2705101"/>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58150" y="190499"/>
                  <a:ext cx="4619625" cy="27051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12" name="TextBox 11">
              <a:extLst>
                <a:ext uri="{FF2B5EF4-FFF2-40B4-BE49-F238E27FC236}">
                  <a16:creationId xmlns:a16="http://schemas.microsoft.com/office/drawing/2014/main" id="{DB99063A-AFCB-4B35-9C15-AF3616F04BE0}"/>
                </a:ext>
              </a:extLst>
            </xdr:cNvPr>
            <xdr:cNvSpPr txBox="1"/>
          </xdr:nvSpPr>
          <xdr:spPr>
            <a:xfrm>
              <a:off x="8572500" y="2609850"/>
              <a:ext cx="3867150"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a:latin typeface="HelveticaNeueLT Std Cn" panose="020B0506030502030204" pitchFamily="34" charset="0"/>
                  <a:cs typeface="Arial" panose="020B0604020202020204" pitchFamily="34" charset="0"/>
                </a:rPr>
                <a:t>   High corruption</a:t>
              </a:r>
              <a:r>
                <a:rPr lang="en-US" sz="800" baseline="0">
                  <a:latin typeface="HelveticaNeueLT Std Cn" panose="020B0506030502030204" pitchFamily="34" charset="0"/>
                  <a:cs typeface="Arial" panose="020B0604020202020204" pitchFamily="34" charset="0"/>
                </a:rPr>
                <a:t>                      </a:t>
              </a:r>
              <a:r>
                <a:rPr lang="en-US" sz="800">
                  <a:latin typeface="HelveticaNeueLT Std Cn" panose="020B0506030502030204" pitchFamily="34" charset="0"/>
                  <a:cs typeface="Arial" panose="020B0604020202020204" pitchFamily="34" charset="0"/>
                </a:rPr>
                <a:t>Medium</a:t>
              </a:r>
              <a:r>
                <a:rPr lang="en-US" sz="800" baseline="0">
                  <a:latin typeface="HelveticaNeueLT Std Cn" panose="020B0506030502030204" pitchFamily="34" charset="0"/>
                  <a:cs typeface="Arial" panose="020B0604020202020204" pitchFamily="34" charset="0"/>
                </a:rPr>
                <a:t> corruption                     Low corruption</a:t>
              </a:r>
              <a:endParaRPr lang="en-US" sz="800">
                <a:latin typeface="HelveticaNeueLT Std Cn" panose="020B0506030502030204" pitchFamily="34" charset="0"/>
                <a:cs typeface="Arial" panose="020B0604020202020204" pitchFamily="34" charset="0"/>
              </a:endParaRPr>
            </a:p>
          </xdr:txBody>
        </xdr:sp>
      </xdr:grpSp>
      <xdr:sp macro="" textlink="">
        <xdr:nvSpPr>
          <xdr:cNvPr id="10" name="TextBox 9">
            <a:extLst>
              <a:ext uri="{FF2B5EF4-FFF2-40B4-BE49-F238E27FC236}">
                <a16:creationId xmlns:a16="http://schemas.microsoft.com/office/drawing/2014/main" id="{05416057-ED54-4091-94EC-551DBDB35F37}"/>
              </a:ext>
            </a:extLst>
          </xdr:cNvPr>
          <xdr:cNvSpPr txBox="1"/>
        </xdr:nvSpPr>
        <xdr:spPr>
          <a:xfrm rot="16200000">
            <a:off x="6364497" y="2500249"/>
            <a:ext cx="2638427" cy="20967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800">
                <a:latin typeface="HelveticaNeueLT Std Cn" panose="020B0506030502030204" pitchFamily="34" charset="0"/>
                <a:cs typeface="Arial" panose="020B0604020202020204" pitchFamily="34" charset="0"/>
              </a:rPr>
              <a:t>Profitability (ROE) </a:t>
            </a:r>
          </a:p>
        </xdr:txBody>
      </xdr:sp>
    </xdr:grpSp>
    <xdr:clientData/>
  </xdr:twoCellAnchor>
  <xdr:oneCellAnchor>
    <xdr:from>
      <xdr:col>0</xdr:col>
      <xdr:colOff>561975</xdr:colOff>
      <xdr:row>3</xdr:row>
      <xdr:rowOff>9525</xdr:rowOff>
    </xdr:from>
    <xdr:ext cx="2558136" cy="280205"/>
    <xdr:sp macro="" textlink="">
      <xdr:nvSpPr>
        <xdr:cNvPr id="13" name="TextBox 12">
          <a:extLst>
            <a:ext uri="{FF2B5EF4-FFF2-40B4-BE49-F238E27FC236}">
              <a16:creationId xmlns:a16="http://schemas.microsoft.com/office/drawing/2014/main" id="{EEA9D229-6F51-405E-9456-B34AF0E3CC96}"/>
            </a:ext>
          </a:extLst>
        </xdr:cNvPr>
        <xdr:cNvSpPr txBox="1"/>
      </xdr:nvSpPr>
      <xdr:spPr>
        <a:xfrm>
          <a:off x="561975" y="581025"/>
          <a:ext cx="255813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1. Lower Corruption,</a:t>
          </a:r>
          <a:r>
            <a:rPr lang="en-US" sz="1200" b="0" baseline="0"/>
            <a:t> Higher Efficiency</a:t>
          </a:r>
          <a:endParaRPr lang="en-US" sz="1200" b="0"/>
        </a:p>
      </xdr:txBody>
    </xdr:sp>
    <xdr:clientData/>
  </xdr:oneCellAnchor>
  <xdr:oneCellAnchor>
    <xdr:from>
      <xdr:col>11</xdr:col>
      <xdr:colOff>0</xdr:colOff>
      <xdr:row>3</xdr:row>
      <xdr:rowOff>9525</xdr:rowOff>
    </xdr:from>
    <xdr:ext cx="2691186" cy="280205"/>
    <xdr:sp macro="" textlink="">
      <xdr:nvSpPr>
        <xdr:cNvPr id="14" name="TextBox 13">
          <a:extLst>
            <a:ext uri="{FF2B5EF4-FFF2-40B4-BE49-F238E27FC236}">
              <a16:creationId xmlns:a16="http://schemas.microsoft.com/office/drawing/2014/main" id="{DB99AC56-C84A-479D-9BB4-53AF65130224}"/>
            </a:ext>
          </a:extLst>
        </xdr:cNvPr>
        <xdr:cNvSpPr txBox="1"/>
      </xdr:nvSpPr>
      <xdr:spPr>
        <a:xfrm>
          <a:off x="6743700" y="581025"/>
          <a:ext cx="26911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2. Lower</a:t>
          </a:r>
          <a:r>
            <a:rPr lang="en-US" sz="1200" b="0" baseline="0"/>
            <a:t> Corruption, Higher Profitability</a:t>
          </a:r>
          <a:endParaRPr lang="en-US" sz="1200" b="0"/>
        </a:p>
      </xdr:txBody>
    </xdr:sp>
    <xdr:clientData/>
  </xdr:oneCellAnchor>
  <xdr:oneCellAnchor>
    <xdr:from>
      <xdr:col>0</xdr:col>
      <xdr:colOff>447675</xdr:colOff>
      <xdr:row>20</xdr:row>
      <xdr:rowOff>152400</xdr:rowOff>
    </xdr:from>
    <xdr:ext cx="10924722" cy="781240"/>
    <xdr:sp macro="" textlink="">
      <xdr:nvSpPr>
        <xdr:cNvPr id="15" name="TextBox 14">
          <a:extLst>
            <a:ext uri="{FF2B5EF4-FFF2-40B4-BE49-F238E27FC236}">
              <a16:creationId xmlns:a16="http://schemas.microsoft.com/office/drawing/2014/main" id="{6F619B9C-E249-440A-A5D9-0317971E5AD5}"/>
            </a:ext>
          </a:extLst>
        </xdr:cNvPr>
        <xdr:cNvSpPr txBox="1"/>
      </xdr:nvSpPr>
      <xdr:spPr>
        <a:xfrm>
          <a:off x="447675" y="3962400"/>
          <a:ext cx="10924722"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Orbis; Worldwide Governance Indicators; and IMF staff estimates.</a:t>
          </a:r>
        </a:p>
        <a:p>
          <a:r>
            <a:rPr lang="en-US" sz="1100">
              <a:solidFill>
                <a:schemeClr val="tx1"/>
              </a:solidFill>
              <a:effectLst/>
              <a:latin typeface="+mn-lt"/>
              <a:ea typeface="+mn-ea"/>
              <a:cs typeface="+mn-cs"/>
            </a:rPr>
            <a:t>Note: The figure shows performance indicators for state-owned enterprises in the electricity, mining, transport, and water sectors. The database includes 1,446 firms in 38 countries.</a:t>
          </a:r>
        </a:p>
        <a:p>
          <a:r>
            <a:rPr lang="en-US" sz="1100">
              <a:solidFill>
                <a:schemeClr val="tx1"/>
              </a:solidFill>
              <a:effectLst/>
              <a:latin typeface="+mn-lt"/>
              <a:ea typeface="+mn-ea"/>
              <a:cs typeface="+mn-cs"/>
            </a:rPr>
            <a:t> The boxes show the median and the 25th and 75th percentiles, while the whiskers show the maximum and minimum values. Countries are divided into high, medium, and low corruption, </a:t>
          </a:r>
        </a:p>
        <a:p>
          <a:r>
            <a:rPr lang="en-US" sz="1100">
              <a:solidFill>
                <a:schemeClr val="tx1"/>
              </a:solidFill>
              <a:effectLst/>
              <a:latin typeface="+mn-lt"/>
              <a:ea typeface="+mn-ea"/>
              <a:cs typeface="+mn-cs"/>
            </a:rPr>
            <a:t>based on the Control of Corruption Index. Data is from 2000–2017. ROE: return on equity.</a:t>
          </a:r>
          <a:endParaRPr lang="en-US" sz="1100"/>
        </a:p>
      </xdr:txBody>
    </xdr:sp>
    <xdr:clientData/>
  </xdr:oneCellAnchor>
  <xdr:twoCellAnchor>
    <xdr:from>
      <xdr:col>0</xdr:col>
      <xdr:colOff>571500</xdr:colOff>
      <xdr:row>0</xdr:row>
      <xdr:rowOff>123825</xdr:rowOff>
    </xdr:from>
    <xdr:to>
      <xdr:col>9</xdr:col>
      <xdr:colOff>247650</xdr:colOff>
      <xdr:row>2</xdr:row>
      <xdr:rowOff>161925</xdr:rowOff>
    </xdr:to>
    <xdr:sp macro="" textlink="">
      <xdr:nvSpPr>
        <xdr:cNvPr id="16" name="TextBox 15">
          <a:extLst>
            <a:ext uri="{FF2B5EF4-FFF2-40B4-BE49-F238E27FC236}">
              <a16:creationId xmlns:a16="http://schemas.microsoft.com/office/drawing/2014/main" id="{94A7E025-2501-408A-B00F-FC843DE5E9C0}"/>
            </a:ext>
          </a:extLst>
        </xdr:cNvPr>
        <xdr:cNvSpPr txBox="1"/>
      </xdr:nvSpPr>
      <xdr:spPr>
        <a:xfrm>
          <a:off x="571500" y="123825"/>
          <a:ext cx="52006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2.7. Corruption and the Performance of State-owned Enterprises</a:t>
          </a:r>
        </a:p>
        <a:p>
          <a:pPr algn="l"/>
          <a:r>
            <a:rPr lang="en-US" sz="1000" b="0" i="1" baseline="0">
              <a:solidFill>
                <a:srgbClr val="C4122F"/>
              </a:solidFill>
              <a:latin typeface="HelveticaNeueLT Std Cn" panose="020B0506030502030204" pitchFamily="34" charset="0"/>
              <a:cs typeface="Arial" panose="020B0604020202020204" pitchFamily="34" charset="0"/>
            </a:rPr>
            <a:t>(Percent)</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333375</xdr:colOff>
      <xdr:row>1</xdr:row>
      <xdr:rowOff>47625</xdr:rowOff>
    </xdr:from>
    <xdr:to>
      <xdr:col>11</xdr:col>
      <xdr:colOff>133350</xdr:colOff>
      <xdr:row>2</xdr:row>
      <xdr:rowOff>161925</xdr:rowOff>
    </xdr:to>
    <xdr:sp macro="" textlink="">
      <xdr:nvSpPr>
        <xdr:cNvPr id="8" name="TextBox 7">
          <a:extLst>
            <a:ext uri="{FF2B5EF4-FFF2-40B4-BE49-F238E27FC236}">
              <a16:creationId xmlns:a16="http://schemas.microsoft.com/office/drawing/2014/main" id="{AFEA107A-EBD6-48B0-A0EF-FDDC7643B784}"/>
            </a:ext>
          </a:extLst>
        </xdr:cNvPr>
        <xdr:cNvSpPr txBox="1"/>
      </xdr:nvSpPr>
      <xdr:spPr>
        <a:xfrm>
          <a:off x="333375" y="238125"/>
          <a:ext cx="6591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2.8. Countries with Less Corruption Have Higher Test Scores and Less Waste in Public Investment</a:t>
          </a:r>
        </a:p>
      </xdr:txBody>
    </xdr:sp>
    <xdr:clientData/>
  </xdr:twoCellAnchor>
  <xdr:oneCellAnchor>
    <xdr:from>
      <xdr:col>0</xdr:col>
      <xdr:colOff>476250</xdr:colOff>
      <xdr:row>4</xdr:row>
      <xdr:rowOff>9525</xdr:rowOff>
    </xdr:from>
    <xdr:ext cx="2089162" cy="280205"/>
    <xdr:sp macro="" textlink="">
      <xdr:nvSpPr>
        <xdr:cNvPr id="13" name="TextBox 12">
          <a:extLst>
            <a:ext uri="{FF2B5EF4-FFF2-40B4-BE49-F238E27FC236}">
              <a16:creationId xmlns:a16="http://schemas.microsoft.com/office/drawing/2014/main" id="{5EC67676-50EF-487C-9E39-5F04310D72BC}"/>
            </a:ext>
          </a:extLst>
        </xdr:cNvPr>
        <xdr:cNvSpPr txBox="1"/>
      </xdr:nvSpPr>
      <xdr:spPr>
        <a:xfrm>
          <a:off x="476250" y="771525"/>
          <a:ext cx="208916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1. Public Investment Efficiency</a:t>
          </a:r>
        </a:p>
      </xdr:txBody>
    </xdr:sp>
    <xdr:clientData/>
  </xdr:oneCellAnchor>
  <xdr:oneCellAnchor>
    <xdr:from>
      <xdr:col>8</xdr:col>
      <xdr:colOff>276225</xdr:colOff>
      <xdr:row>4</xdr:row>
      <xdr:rowOff>38100</xdr:rowOff>
    </xdr:from>
    <xdr:ext cx="1041888" cy="280205"/>
    <xdr:sp macro="" textlink="">
      <xdr:nvSpPr>
        <xdr:cNvPr id="14" name="TextBox 13">
          <a:extLst>
            <a:ext uri="{FF2B5EF4-FFF2-40B4-BE49-F238E27FC236}">
              <a16:creationId xmlns:a16="http://schemas.microsoft.com/office/drawing/2014/main" id="{4B33184F-2723-4A02-86B2-08990D2B636A}"/>
            </a:ext>
          </a:extLst>
        </xdr:cNvPr>
        <xdr:cNvSpPr txBox="1"/>
      </xdr:nvSpPr>
      <xdr:spPr>
        <a:xfrm>
          <a:off x="5219700" y="800100"/>
          <a:ext cx="104188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2. Test Socres</a:t>
          </a:r>
        </a:p>
      </xdr:txBody>
    </xdr:sp>
    <xdr:clientData/>
  </xdr:oneCellAnchor>
  <xdr:twoCellAnchor>
    <xdr:from>
      <xdr:col>7</xdr:col>
      <xdr:colOff>485775</xdr:colOff>
      <xdr:row>6</xdr:row>
      <xdr:rowOff>123825</xdr:rowOff>
    </xdr:from>
    <xdr:to>
      <xdr:col>15</xdr:col>
      <xdr:colOff>333375</xdr:colOff>
      <xdr:row>21</xdr:row>
      <xdr:rowOff>38100</xdr:rowOff>
    </xdr:to>
    <xdr:graphicFrame macro="">
      <xdr:nvGraphicFramePr>
        <xdr:cNvPr id="7" name="Chart 6">
          <a:extLst>
            <a:ext uri="{FF2B5EF4-FFF2-40B4-BE49-F238E27FC236}">
              <a16:creationId xmlns:a16="http://schemas.microsoft.com/office/drawing/2014/main" id="{038A1A7F-1B43-4A75-9662-46EC941C9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6</xdr:row>
      <xdr:rowOff>66675</xdr:rowOff>
    </xdr:from>
    <xdr:to>
      <xdr:col>7</xdr:col>
      <xdr:colOff>342900</xdr:colOff>
      <xdr:row>20</xdr:row>
      <xdr:rowOff>142875</xdr:rowOff>
    </xdr:to>
    <xdr:graphicFrame macro="">
      <xdr:nvGraphicFramePr>
        <xdr:cNvPr id="9" name="Chart 8">
          <a:extLst>
            <a:ext uri="{FF2B5EF4-FFF2-40B4-BE49-F238E27FC236}">
              <a16:creationId xmlns:a16="http://schemas.microsoft.com/office/drawing/2014/main" id="{B4F27F9C-8A0B-4A01-83E4-B2A7F86B5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476250</xdr:colOff>
      <xdr:row>21</xdr:row>
      <xdr:rowOff>66675</xdr:rowOff>
    </xdr:from>
    <xdr:ext cx="10270312" cy="781240"/>
    <xdr:sp macro="" textlink="">
      <xdr:nvSpPr>
        <xdr:cNvPr id="10" name="TextBox 9">
          <a:extLst>
            <a:ext uri="{FF2B5EF4-FFF2-40B4-BE49-F238E27FC236}">
              <a16:creationId xmlns:a16="http://schemas.microsoft.com/office/drawing/2014/main" id="{09237241-B111-473C-989A-17C4D193E07A}"/>
            </a:ext>
          </a:extLst>
        </xdr:cNvPr>
        <xdr:cNvSpPr txBox="1"/>
      </xdr:nvSpPr>
      <xdr:spPr>
        <a:xfrm>
          <a:off x="476250" y="4067175"/>
          <a:ext cx="10270312"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Patrinos and Angrist (2018); Worldwide Governance Indicators; and IMF staff estimates.</a:t>
          </a:r>
        </a:p>
        <a:p>
          <a:r>
            <a:rPr lang="en-US" sz="1100">
              <a:solidFill>
                <a:schemeClr val="tx1"/>
              </a:solidFill>
              <a:effectLst/>
              <a:latin typeface="+mn-lt"/>
              <a:ea typeface="+mn-ea"/>
              <a:cs typeface="+mn-cs"/>
            </a:rPr>
            <a:t>Note: Public investment efficiency is estimated using efficiency frontier analysis and measures inefficiency as the distance to the frontier—that is, the maximum level of output </a:t>
          </a:r>
        </a:p>
        <a:p>
          <a:r>
            <a:rPr lang="en-US" sz="1100">
              <a:solidFill>
                <a:schemeClr val="tx1"/>
              </a:solidFill>
              <a:effectLst/>
              <a:latin typeface="+mn-lt"/>
              <a:ea typeface="+mn-ea"/>
              <a:cs typeface="+mn-cs"/>
            </a:rPr>
            <a:t>for given levels of inputs. Output is measured by a physical indicator of the volume of economic infrastructure and social infrastructure. Inputs include capital stock and income.</a:t>
          </a:r>
        </a:p>
        <a:p>
          <a:r>
            <a:rPr lang="en-US" sz="1100">
              <a:solidFill>
                <a:schemeClr val="tx1"/>
              </a:solidFill>
              <a:effectLst/>
              <a:latin typeface="+mn-lt"/>
              <a:ea typeface="+mn-ea"/>
              <a:cs typeface="+mn-cs"/>
            </a:rPr>
            <a:t> Test scores for school-age students are harmonized across sources (and adjusted for GDP per capita). See Online Annex 2.1. 2015 data.  </a:t>
          </a:r>
          <a:endParaRPr lang="en-US" sz="1100"/>
        </a:p>
      </xdr:txBody>
    </xdr:sp>
    <xdr:clientData/>
  </xdr:oneCellAnchor>
</xdr:wsDr>
</file>

<file path=xl/drawings/drawing75.xml><?xml version="1.0" encoding="utf-8"?>
<c:userShapes xmlns:c="http://schemas.openxmlformats.org/drawingml/2006/chart">
  <cdr:relSizeAnchor xmlns:cdr="http://schemas.openxmlformats.org/drawingml/2006/chartDrawing">
    <cdr:from>
      <cdr:x>0.75758</cdr:x>
      <cdr:y>0.70274</cdr:y>
    </cdr:from>
    <cdr:to>
      <cdr:x>0.90971</cdr:x>
      <cdr:y>0.79782</cdr:y>
    </cdr:to>
    <cdr:grpSp>
      <cdr:nvGrpSpPr>
        <cdr:cNvPr id="2" name="Group 1">
          <a:extLst xmlns:a="http://schemas.openxmlformats.org/drawingml/2006/main">
            <a:ext uri="{FF2B5EF4-FFF2-40B4-BE49-F238E27FC236}">
              <a16:creationId xmlns:a16="http://schemas.microsoft.com/office/drawing/2014/main" id="{989D1A82-7163-4DDB-AA5D-9FE84515EC0D}"/>
            </a:ext>
          </a:extLst>
        </cdr:cNvPr>
        <cdr:cNvGrpSpPr/>
      </cdr:nvGrpSpPr>
      <cdr:grpSpPr>
        <a:xfrm xmlns:a="http://schemas.openxmlformats.org/drawingml/2006/main">
          <a:off x="3593543" y="1947837"/>
          <a:ext cx="721621" cy="263541"/>
          <a:chOff x="-1" y="0"/>
          <a:chExt cx="781029" cy="276225"/>
        </a:xfrm>
      </cdr:grpSpPr>
      <cdr:cxnSp macro="">
        <cdr:nvCxnSpPr>
          <cdr:cNvPr id="3" name="Straight Arrow Connector 2">
            <a:extLst xmlns:a="http://schemas.openxmlformats.org/drawingml/2006/main">
              <a:ext uri="{FF2B5EF4-FFF2-40B4-BE49-F238E27FC236}">
                <a16:creationId xmlns:a16="http://schemas.microsoft.com/office/drawing/2014/main" id="{E936D916-FC5C-4090-A1C4-68F4CA614F3D}"/>
              </a:ext>
            </a:extLst>
          </cdr:cNvPr>
          <cdr:cNvCxnSpPr/>
        </cdr:nvCxnSpPr>
        <cdr:spPr>
          <a:xfrm xmlns:a="http://schemas.openxmlformats.org/drawingml/2006/main">
            <a:off x="92054" y="273033"/>
            <a:ext cx="688974" cy="319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 name="TextBox 4">
            <a:extLst xmlns:a="http://schemas.openxmlformats.org/drawingml/2006/main">
              <a:ext uri="{FF2B5EF4-FFF2-40B4-BE49-F238E27FC236}">
                <a16:creationId xmlns:a16="http://schemas.microsoft.com/office/drawing/2014/main" id="{B6805289-9651-4FC0-A6B3-E572D12A4B2D}"/>
              </a:ext>
            </a:extLst>
          </cdr:cNvPr>
          <cdr:cNvSpPr txBox="1"/>
        </cdr:nvSpPr>
        <cdr:spPr>
          <a:xfrm xmlns:a="http://schemas.openxmlformats.org/drawingml/2006/main">
            <a:off x="-1" y="0"/>
            <a:ext cx="769398" cy="20967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Helvetica" panose="020B0604020202020204" pitchFamily="34" charset="0"/>
              </a:rPr>
              <a:t>Less corruption</a:t>
            </a:r>
          </a:p>
        </cdr:txBody>
      </cdr:sp>
    </cdr:grpSp>
  </cdr:relSizeAnchor>
  <cdr:relSizeAnchor xmlns:cdr="http://schemas.openxmlformats.org/drawingml/2006/chartDrawing">
    <cdr:from>
      <cdr:x>0.12115</cdr:x>
      <cdr:y>0.063</cdr:y>
    </cdr:from>
    <cdr:to>
      <cdr:x>0.28939</cdr:x>
      <cdr:y>0.18172</cdr:y>
    </cdr:to>
    <cdr:grpSp>
      <cdr:nvGrpSpPr>
        <cdr:cNvPr id="5" name="Group 4">
          <a:extLst xmlns:a="http://schemas.openxmlformats.org/drawingml/2006/main">
            <a:ext uri="{FF2B5EF4-FFF2-40B4-BE49-F238E27FC236}">
              <a16:creationId xmlns:a16="http://schemas.microsoft.com/office/drawing/2014/main" id="{AB8153A8-04D7-49ED-8AFA-CC4C0C85B93A}"/>
            </a:ext>
          </a:extLst>
        </cdr:cNvPr>
        <cdr:cNvGrpSpPr/>
      </cdr:nvGrpSpPr>
      <cdr:grpSpPr>
        <a:xfrm xmlns:a="http://schemas.openxmlformats.org/drawingml/2006/main">
          <a:off x="574669" y="174622"/>
          <a:ext cx="798038" cy="329065"/>
          <a:chOff x="0" y="0"/>
          <a:chExt cx="798037" cy="329064"/>
        </a:xfrm>
      </cdr:grpSpPr>
      <cdr:sp macro="" textlink="">
        <cdr:nvSpPr>
          <cdr:cNvPr id="6" name="TextBox 4">
            <a:extLst xmlns:a="http://schemas.openxmlformats.org/drawingml/2006/main">
              <a:ext uri="{FF2B5EF4-FFF2-40B4-BE49-F238E27FC236}">
                <a16:creationId xmlns:a16="http://schemas.microsoft.com/office/drawing/2014/main" id="{BC05F6C2-362A-4D71-9041-206B9F70FD9A}"/>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=0.33</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userShapes>
</file>

<file path=xl/drawings/drawing76.xml><?xml version="1.0" encoding="utf-8"?>
<c:userShapes xmlns:c="http://schemas.openxmlformats.org/drawingml/2006/chart">
  <cdr:relSizeAnchor xmlns:cdr="http://schemas.openxmlformats.org/drawingml/2006/chartDrawing">
    <cdr:from>
      <cdr:x>0.71528</cdr:x>
      <cdr:y>0.66435</cdr:y>
    </cdr:from>
    <cdr:to>
      <cdr:x>0.88611</cdr:x>
      <cdr:y>0.76505</cdr:y>
    </cdr:to>
    <cdr:grpSp>
      <cdr:nvGrpSpPr>
        <cdr:cNvPr id="2" name="Group 1">
          <a:extLst xmlns:a="http://schemas.openxmlformats.org/drawingml/2006/main">
            <a:ext uri="{FF2B5EF4-FFF2-40B4-BE49-F238E27FC236}">
              <a16:creationId xmlns:a16="http://schemas.microsoft.com/office/drawing/2014/main" id="{C2F3E7DE-C7DC-4A8D-9DE5-D3E4C23E73CA}"/>
            </a:ext>
          </a:extLst>
        </cdr:cNvPr>
        <cdr:cNvGrpSpPr/>
      </cdr:nvGrpSpPr>
      <cdr:grpSpPr>
        <a:xfrm xmlns:a="http://schemas.openxmlformats.org/drawingml/2006/main">
          <a:off x="3270260" y="1822445"/>
          <a:ext cx="781035" cy="276240"/>
          <a:chOff x="0" y="0"/>
          <a:chExt cx="781008" cy="276226"/>
        </a:xfrm>
      </cdr:grpSpPr>
      <cdr:cxnSp macro="">
        <cdr:nvCxnSpPr>
          <cdr:cNvPr id="3" name="Straight Arrow Connector 2">
            <a:extLst xmlns:a="http://schemas.openxmlformats.org/drawingml/2006/main">
              <a:ext uri="{FF2B5EF4-FFF2-40B4-BE49-F238E27FC236}">
                <a16:creationId xmlns:a16="http://schemas.microsoft.com/office/drawing/2014/main" id="{51FA4C52-14D9-4605-9C68-40D51FF4AEC0}"/>
              </a:ext>
            </a:extLst>
          </cdr:cNvPr>
          <cdr:cNvCxnSpPr/>
        </cdr:nvCxnSpPr>
        <cdr:spPr>
          <a:xfrm xmlns:a="http://schemas.openxmlformats.org/drawingml/2006/main">
            <a:off x="63488" y="273041"/>
            <a:ext cx="717520" cy="318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 name="TextBox 4">
            <a:extLst xmlns:a="http://schemas.openxmlformats.org/drawingml/2006/main">
              <a:ext uri="{FF2B5EF4-FFF2-40B4-BE49-F238E27FC236}">
                <a16:creationId xmlns:a16="http://schemas.microsoft.com/office/drawing/2014/main" id="{B1AEA413-A034-48A6-A6AE-4DAE54910C37}"/>
              </a:ext>
            </a:extLst>
          </cdr:cNvPr>
          <cdr:cNvSpPr txBox="1"/>
        </cdr:nvSpPr>
        <cdr:spPr>
          <a:xfrm xmlns:a="http://schemas.openxmlformats.org/drawingml/2006/main">
            <a:off x="0" y="0"/>
            <a:ext cx="769349" cy="20966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Arial" panose="020B0604020202020204" pitchFamily="34" charset="0"/>
              </a:rPr>
              <a:t>Less corruption</a:t>
            </a:r>
          </a:p>
        </cdr:txBody>
      </cdr:sp>
    </cdr:grpSp>
  </cdr:relSizeAnchor>
  <cdr:relSizeAnchor xmlns:cdr="http://schemas.openxmlformats.org/drawingml/2006/chartDrawing">
    <cdr:from>
      <cdr:x>0.11458</cdr:x>
      <cdr:y>0.65972</cdr:y>
    </cdr:from>
    <cdr:to>
      <cdr:x>0.27097</cdr:x>
      <cdr:y>0.79861</cdr:y>
    </cdr:to>
    <cdr:grpSp>
      <cdr:nvGrpSpPr>
        <cdr:cNvPr id="14" name="Group 13">
          <a:extLst xmlns:a="http://schemas.openxmlformats.org/drawingml/2006/main">
            <a:ext uri="{FF2B5EF4-FFF2-40B4-BE49-F238E27FC236}">
              <a16:creationId xmlns:a16="http://schemas.microsoft.com/office/drawing/2014/main" id="{7C2A7D21-7BA2-4325-A33E-1348C1E2E2A0}"/>
            </a:ext>
          </a:extLst>
        </cdr:cNvPr>
        <cdr:cNvGrpSpPr/>
      </cdr:nvGrpSpPr>
      <cdr:grpSpPr>
        <a:xfrm xmlns:a="http://schemas.openxmlformats.org/drawingml/2006/main">
          <a:off x="523860" y="1809744"/>
          <a:ext cx="715015" cy="381003"/>
          <a:chOff x="-123821" y="38100"/>
          <a:chExt cx="714979" cy="381001"/>
        </a:xfrm>
      </cdr:grpSpPr>
      <cdr:cxnSp macro="">
        <cdr:nvCxnSpPr>
          <cdr:cNvPr id="15" name="Straight Arrow Connector 14">
            <a:extLst xmlns:a="http://schemas.openxmlformats.org/drawingml/2006/main">
              <a:ext uri="{FF2B5EF4-FFF2-40B4-BE49-F238E27FC236}">
                <a16:creationId xmlns:a16="http://schemas.microsoft.com/office/drawing/2014/main" id="{2F4FA97F-D16F-463F-B3B7-6B679F011555}"/>
              </a:ext>
            </a:extLst>
          </cdr:cNvPr>
          <cdr:cNvCxnSpPr/>
        </cdr:nvCxnSpPr>
        <cdr:spPr>
          <a:xfrm xmlns:a="http://schemas.openxmlformats.org/drawingml/2006/main">
            <a:off x="76197" y="238126"/>
            <a:ext cx="0" cy="18097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16" name="TextBox 4">
            <a:extLst xmlns:a="http://schemas.openxmlformats.org/drawingml/2006/main">
              <a:ext uri="{FF2B5EF4-FFF2-40B4-BE49-F238E27FC236}">
                <a16:creationId xmlns:a16="http://schemas.microsoft.com/office/drawing/2014/main" id="{7084E5C4-55CE-48F7-91C3-B1188F6DA2D4}"/>
              </a:ext>
            </a:extLst>
          </cdr:cNvPr>
          <cdr:cNvSpPr txBox="1"/>
        </cdr:nvSpPr>
        <cdr:spPr>
          <a:xfrm xmlns:a="http://schemas.openxmlformats.org/drawingml/2006/main">
            <a:off x="-123821" y="38100"/>
            <a:ext cx="714979" cy="21025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pitchFamily="34" charset="0"/>
                <a:cs typeface="Arial" panose="020B0604020202020204" pitchFamily="34" charset="0"/>
              </a:rPr>
              <a:t>More waste</a:t>
            </a:r>
          </a:p>
        </cdr:txBody>
      </cdr:sp>
    </cdr:grpSp>
  </cdr:relSizeAnchor>
  <cdr:relSizeAnchor xmlns:cdr="http://schemas.openxmlformats.org/drawingml/2006/chartDrawing">
    <cdr:from>
      <cdr:x>0.7594</cdr:x>
      <cdr:y>0.06019</cdr:y>
    </cdr:from>
    <cdr:to>
      <cdr:x>0.93394</cdr:x>
      <cdr:y>0.18014</cdr:y>
    </cdr:to>
    <cdr:grpSp>
      <cdr:nvGrpSpPr>
        <cdr:cNvPr id="8" name="Group 7">
          <a:extLst xmlns:a="http://schemas.openxmlformats.org/drawingml/2006/main">
            <a:ext uri="{FF2B5EF4-FFF2-40B4-BE49-F238E27FC236}">
              <a16:creationId xmlns:a16="http://schemas.microsoft.com/office/drawing/2014/main" id="{AB8153A8-04D7-49ED-8AFA-CC4C0C85B93A}"/>
            </a:ext>
          </a:extLst>
        </cdr:cNvPr>
        <cdr:cNvGrpSpPr/>
      </cdr:nvGrpSpPr>
      <cdr:grpSpPr>
        <a:xfrm xmlns:a="http://schemas.openxmlformats.org/drawingml/2006/main">
          <a:off x="3471977" y="165113"/>
          <a:ext cx="797997" cy="329047"/>
          <a:chOff x="0" y="0"/>
          <a:chExt cx="798037" cy="329064"/>
        </a:xfrm>
      </cdr:grpSpPr>
      <cdr:sp macro="" textlink="">
        <cdr:nvSpPr>
          <cdr:cNvPr id="9" name="TextBox 4">
            <a:extLst xmlns:a="http://schemas.openxmlformats.org/drawingml/2006/main">
              <a:ext uri="{FF2B5EF4-FFF2-40B4-BE49-F238E27FC236}">
                <a16:creationId xmlns:a16="http://schemas.microsoft.com/office/drawing/2014/main" id="{BC05F6C2-362A-4D71-9041-206B9F70FD9A}"/>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=0.32</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userShapes>
</file>

<file path=xl/drawings/drawing77.xml><?xml version="1.0" encoding="utf-8"?>
<xdr:wsDr xmlns:xdr="http://schemas.openxmlformats.org/drawingml/2006/spreadsheetDrawing" xmlns:a="http://schemas.openxmlformats.org/drawingml/2006/main">
  <xdr:twoCellAnchor>
    <xdr:from>
      <xdr:col>0</xdr:col>
      <xdr:colOff>390525</xdr:colOff>
      <xdr:row>1</xdr:row>
      <xdr:rowOff>66675</xdr:rowOff>
    </xdr:from>
    <xdr:to>
      <xdr:col>11</xdr:col>
      <xdr:colOff>276225</xdr:colOff>
      <xdr:row>2</xdr:row>
      <xdr:rowOff>180975</xdr:rowOff>
    </xdr:to>
    <xdr:sp macro="" textlink="">
      <xdr:nvSpPr>
        <xdr:cNvPr id="5" name="TextBox 4">
          <a:extLst>
            <a:ext uri="{FF2B5EF4-FFF2-40B4-BE49-F238E27FC236}">
              <a16:creationId xmlns:a16="http://schemas.microsoft.com/office/drawing/2014/main" id="{FE6E323E-F3A4-48D4-9B8F-EDBE3354514B}"/>
            </a:ext>
          </a:extLst>
        </xdr:cNvPr>
        <xdr:cNvSpPr txBox="1"/>
      </xdr:nvSpPr>
      <xdr:spPr>
        <a:xfrm>
          <a:off x="390525" y="257175"/>
          <a:ext cx="6591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2.9. Georgia: Tax Compliance Surged with Anti-Corruption Reforms</a:t>
          </a:r>
        </a:p>
      </xdr:txBody>
    </xdr:sp>
    <xdr:clientData/>
  </xdr:twoCellAnchor>
  <xdr:oneCellAnchor>
    <xdr:from>
      <xdr:col>1</xdr:col>
      <xdr:colOff>0</xdr:colOff>
      <xdr:row>4</xdr:row>
      <xdr:rowOff>0</xdr:rowOff>
    </xdr:from>
    <xdr:ext cx="1230850" cy="468077"/>
    <xdr:sp macro="" textlink="">
      <xdr:nvSpPr>
        <xdr:cNvPr id="6" name="TextBox 5">
          <a:extLst>
            <a:ext uri="{FF2B5EF4-FFF2-40B4-BE49-F238E27FC236}">
              <a16:creationId xmlns:a16="http://schemas.microsoft.com/office/drawing/2014/main" id="{BDB43CA0-9965-438E-8350-40F9F04077EA}"/>
            </a:ext>
          </a:extLst>
        </xdr:cNvPr>
        <xdr:cNvSpPr txBox="1"/>
      </xdr:nvSpPr>
      <xdr:spPr>
        <a:xfrm>
          <a:off x="609600" y="762000"/>
          <a:ext cx="123085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1. Tax Revenues</a:t>
          </a:r>
        </a:p>
        <a:p>
          <a:r>
            <a:rPr lang="en-US" sz="1200" b="0" i="1"/>
            <a:t>(Percent</a:t>
          </a:r>
          <a:r>
            <a:rPr lang="en-US" sz="1200" b="0" i="1" baseline="0"/>
            <a:t> of GDP)</a:t>
          </a:r>
          <a:endParaRPr lang="en-US" sz="1200" b="0" i="1"/>
        </a:p>
      </xdr:txBody>
    </xdr:sp>
    <xdr:clientData/>
  </xdr:oneCellAnchor>
  <xdr:oneCellAnchor>
    <xdr:from>
      <xdr:col>7</xdr:col>
      <xdr:colOff>561975</xdr:colOff>
      <xdr:row>4</xdr:row>
      <xdr:rowOff>66675</xdr:rowOff>
    </xdr:from>
    <xdr:ext cx="4627742" cy="280205"/>
    <xdr:sp macro="" textlink="">
      <xdr:nvSpPr>
        <xdr:cNvPr id="7" name="TextBox 6">
          <a:extLst>
            <a:ext uri="{FF2B5EF4-FFF2-40B4-BE49-F238E27FC236}">
              <a16:creationId xmlns:a16="http://schemas.microsoft.com/office/drawing/2014/main" id="{B9D7A37C-9432-4892-A029-181F9A68F48C}"/>
            </a:ext>
          </a:extLst>
        </xdr:cNvPr>
        <xdr:cNvSpPr txBox="1"/>
      </xdr:nvSpPr>
      <xdr:spPr>
        <a:xfrm>
          <a:off x="4829175" y="828675"/>
          <a:ext cx="462774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2. Survey</a:t>
          </a:r>
          <a:r>
            <a:rPr lang="en-US" sz="1200" b="0" baseline="0"/>
            <a:t> Response Rate: "Is It Justifiable to Cheat on Taxes?" </a:t>
          </a:r>
          <a:r>
            <a:rPr lang="en-US" sz="1200" b="0" i="1" baseline="0"/>
            <a:t>(Percent)</a:t>
          </a:r>
          <a:endParaRPr lang="en-US" sz="1200" b="0" i="1"/>
        </a:p>
      </xdr:txBody>
    </xdr:sp>
    <xdr:clientData/>
  </xdr:oneCellAnchor>
  <xdr:twoCellAnchor>
    <xdr:from>
      <xdr:col>0</xdr:col>
      <xdr:colOff>371475</xdr:colOff>
      <xdr:row>7</xdr:row>
      <xdr:rowOff>66675</xdr:rowOff>
    </xdr:from>
    <xdr:to>
      <xdr:col>6</xdr:col>
      <xdr:colOff>476070</xdr:colOff>
      <xdr:row>23</xdr:row>
      <xdr:rowOff>187430</xdr:rowOff>
    </xdr:to>
    <xdr:graphicFrame macro="">
      <xdr:nvGraphicFramePr>
        <xdr:cNvPr id="8" name="Chart 7">
          <a:extLst>
            <a:ext uri="{FF2B5EF4-FFF2-40B4-BE49-F238E27FC236}">
              <a16:creationId xmlns:a16="http://schemas.microsoft.com/office/drawing/2014/main" id="{CD219E98-B9C8-4A21-8973-4844B59DA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552450</xdr:colOff>
      <xdr:row>7</xdr:row>
      <xdr:rowOff>133350</xdr:rowOff>
    </xdr:from>
    <xdr:to>
      <xdr:col>14</xdr:col>
      <xdr:colOff>549275</xdr:colOff>
      <xdr:row>23</xdr:row>
      <xdr:rowOff>152400</xdr:rowOff>
    </xdr:to>
    <xdr:graphicFrame macro="">
      <xdr:nvGraphicFramePr>
        <xdr:cNvPr id="9" name="Chart 1">
          <a:extLst>
            <a:ext uri="{FF2B5EF4-FFF2-40B4-BE49-F238E27FC236}">
              <a16:creationId xmlns:a16="http://schemas.microsoft.com/office/drawing/2014/main" id="{ECF3630F-B734-48E3-9F86-363AB48D0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47625</xdr:colOff>
      <xdr:row>24</xdr:row>
      <xdr:rowOff>180975</xdr:rowOff>
    </xdr:from>
    <xdr:ext cx="7688387" cy="264560"/>
    <xdr:sp macro="" textlink="">
      <xdr:nvSpPr>
        <xdr:cNvPr id="10" name="TextBox 9">
          <a:extLst>
            <a:ext uri="{FF2B5EF4-FFF2-40B4-BE49-F238E27FC236}">
              <a16:creationId xmlns:a16="http://schemas.microsoft.com/office/drawing/2014/main" id="{65EE9E77-7D35-4EAC-8755-B6F7B29260BC}"/>
            </a:ext>
          </a:extLst>
        </xdr:cNvPr>
        <xdr:cNvSpPr txBox="1"/>
      </xdr:nvSpPr>
      <xdr:spPr>
        <a:xfrm>
          <a:off x="657225" y="4752975"/>
          <a:ext cx="76883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Country authorities; Worldwide Governance Indicators; IMF, World Economic Outlook Database; and IMF staff estimates. </a:t>
          </a:r>
          <a:endParaRPr lang="en-US" sz="1100"/>
        </a:p>
      </xdr:txBody>
    </xdr:sp>
    <xdr:clientData/>
  </xdr:oneCellAnchor>
</xdr:wsDr>
</file>

<file path=xl/drawings/drawing78.xml><?xml version="1.0" encoding="utf-8"?>
<xdr:wsDr xmlns:xdr="http://schemas.openxmlformats.org/drawingml/2006/spreadsheetDrawing" xmlns:a="http://schemas.openxmlformats.org/drawingml/2006/main">
  <xdr:twoCellAnchor>
    <xdr:from>
      <xdr:col>0</xdr:col>
      <xdr:colOff>504825</xdr:colOff>
      <xdr:row>3</xdr:row>
      <xdr:rowOff>76200</xdr:rowOff>
    </xdr:from>
    <xdr:to>
      <xdr:col>10</xdr:col>
      <xdr:colOff>266700</xdr:colOff>
      <xdr:row>17</xdr:row>
      <xdr:rowOff>152400</xdr:rowOff>
    </xdr:to>
    <xdr:graphicFrame macro="">
      <xdr:nvGraphicFramePr>
        <xdr:cNvPr id="14" name="Chart 13">
          <a:extLst>
            <a:ext uri="{FF2B5EF4-FFF2-40B4-BE49-F238E27FC236}">
              <a16:creationId xmlns:a16="http://schemas.microsoft.com/office/drawing/2014/main" id="{15576AB4-BBC6-44B3-92D8-085971657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542924</xdr:colOff>
      <xdr:row>0</xdr:row>
      <xdr:rowOff>190499</xdr:rowOff>
    </xdr:from>
    <xdr:to>
      <xdr:col>15</xdr:col>
      <xdr:colOff>285749</xdr:colOff>
      <xdr:row>3</xdr:row>
      <xdr:rowOff>66674</xdr:rowOff>
    </xdr:to>
    <xdr:sp macro="" textlink="">
      <xdr:nvSpPr>
        <xdr:cNvPr id="15" name="TextBox 14">
          <a:extLst>
            <a:ext uri="{FF2B5EF4-FFF2-40B4-BE49-F238E27FC236}">
              <a16:creationId xmlns:a16="http://schemas.microsoft.com/office/drawing/2014/main" id="{9BE5D097-E702-45C5-BDFD-3D3F6D93A104}"/>
            </a:ext>
          </a:extLst>
        </xdr:cNvPr>
        <xdr:cNvSpPr txBox="1"/>
      </xdr:nvSpPr>
      <xdr:spPr>
        <a:xfrm>
          <a:off x="542924" y="190499"/>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2.10. Rwanda: Tax Revenues Surged with Anti-Corruption Reforms</a:t>
          </a:r>
        </a:p>
        <a:p>
          <a:pPr algn="l"/>
          <a:r>
            <a:rPr lang="en-US" sz="1000" b="0" i="1" baseline="0">
              <a:solidFill>
                <a:srgbClr val="C4122F"/>
              </a:solidFill>
              <a:latin typeface="HelveticaNeueLT Std Cn" panose="020B0506030502030204" pitchFamily="34" charset="0"/>
              <a:cs typeface="Arial" panose="020B0604020202020204" pitchFamily="34" charset="0"/>
            </a:rPr>
            <a:t>(Percent of GDP)</a:t>
          </a:r>
        </a:p>
      </xdr:txBody>
    </xdr:sp>
    <xdr:clientData/>
  </xdr:twoCellAnchor>
  <xdr:oneCellAnchor>
    <xdr:from>
      <xdr:col>1</xdr:col>
      <xdr:colOff>38100</xdr:colOff>
      <xdr:row>18</xdr:row>
      <xdr:rowOff>57150</xdr:rowOff>
    </xdr:from>
    <xdr:ext cx="5121402" cy="781240"/>
    <xdr:sp macro="" textlink="">
      <xdr:nvSpPr>
        <xdr:cNvPr id="16" name="TextBox 15">
          <a:extLst>
            <a:ext uri="{FF2B5EF4-FFF2-40B4-BE49-F238E27FC236}">
              <a16:creationId xmlns:a16="http://schemas.microsoft.com/office/drawing/2014/main" id="{A4632C7F-A402-4284-A5C1-4C19B5B2EF09}"/>
            </a:ext>
          </a:extLst>
        </xdr:cNvPr>
        <xdr:cNvSpPr txBox="1"/>
      </xdr:nvSpPr>
      <xdr:spPr>
        <a:xfrm>
          <a:off x="581025" y="3486150"/>
          <a:ext cx="5121402"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Worldwide Governance Indicators; IMF, World Economic Outlook Database; </a:t>
          </a:r>
        </a:p>
        <a:p>
          <a:r>
            <a:rPr lang="en-US" sz="1100">
              <a:solidFill>
                <a:schemeClr val="tx1"/>
              </a:solidFill>
              <a:effectLst/>
              <a:latin typeface="+mn-lt"/>
              <a:ea typeface="+mn-ea"/>
              <a:cs typeface="+mn-cs"/>
            </a:rPr>
            <a:t>and IMF staff estimates.</a:t>
          </a:r>
        </a:p>
        <a:p>
          <a:r>
            <a:rPr lang="en-US" sz="1100">
              <a:solidFill>
                <a:schemeClr val="tx1"/>
              </a:solidFill>
              <a:effectLst/>
              <a:latin typeface="+mn-lt"/>
              <a:ea typeface="+mn-ea"/>
              <a:cs typeface="+mn-cs"/>
            </a:rPr>
            <a:t>Note: For the years for which control of corruption data are not available, an estimate</a:t>
          </a:r>
        </a:p>
        <a:p>
          <a:r>
            <a:rPr lang="en-US" sz="1100">
              <a:solidFill>
                <a:schemeClr val="tx1"/>
              </a:solidFill>
              <a:effectLst/>
              <a:latin typeface="+mn-lt"/>
              <a:ea typeface="+mn-ea"/>
              <a:cs typeface="+mn-cs"/>
            </a:rPr>
            <a:t> was built using a simple average between the previous year and the subsequent year.</a:t>
          </a:r>
          <a:endParaRPr lang="en-US" sz="1100"/>
        </a:p>
      </xdr:txBody>
    </xdr:sp>
    <xdr:clientData/>
  </xdr:oneCellAnchor>
</xdr:wsDr>
</file>

<file path=xl/drawings/drawing79.xml><?xml version="1.0" encoding="utf-8"?>
<xdr:wsDr xmlns:xdr="http://schemas.openxmlformats.org/drawingml/2006/spreadsheetDrawing" xmlns:a="http://schemas.openxmlformats.org/drawingml/2006/main">
  <xdr:twoCellAnchor>
    <xdr:from>
      <xdr:col>0</xdr:col>
      <xdr:colOff>342900</xdr:colOff>
      <xdr:row>4</xdr:row>
      <xdr:rowOff>161925</xdr:rowOff>
    </xdr:from>
    <xdr:to>
      <xdr:col>8</xdr:col>
      <xdr:colOff>600075</xdr:colOff>
      <xdr:row>20</xdr:row>
      <xdr:rowOff>19050</xdr:rowOff>
    </xdr:to>
    <xdr:graphicFrame macro="">
      <xdr:nvGraphicFramePr>
        <xdr:cNvPr id="5" name="Chart 4">
          <a:extLst>
            <a:ext uri="{FF2B5EF4-FFF2-40B4-BE49-F238E27FC236}">
              <a16:creationId xmlns:a16="http://schemas.microsoft.com/office/drawing/2014/main" id="{8923C44D-B6D1-46FE-8AA9-9CEF27B15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476250</xdr:colOff>
      <xdr:row>5</xdr:row>
      <xdr:rowOff>9525</xdr:rowOff>
    </xdr:from>
    <xdr:to>
      <xdr:col>19</xdr:col>
      <xdr:colOff>123825</xdr:colOff>
      <xdr:row>20</xdr:row>
      <xdr:rowOff>57150</xdr:rowOff>
    </xdr:to>
    <xdr:graphicFrame macro="">
      <xdr:nvGraphicFramePr>
        <xdr:cNvPr id="6" name="Chart 5">
          <a:extLst>
            <a:ext uri="{FF2B5EF4-FFF2-40B4-BE49-F238E27FC236}">
              <a16:creationId xmlns:a16="http://schemas.microsoft.com/office/drawing/2014/main" id="{821E4D07-7A96-4A25-8B55-3906D0268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0</xdr:colOff>
      <xdr:row>3</xdr:row>
      <xdr:rowOff>0</xdr:rowOff>
    </xdr:from>
    <xdr:ext cx="1555426" cy="280205"/>
    <xdr:sp macro="" textlink="">
      <xdr:nvSpPr>
        <xdr:cNvPr id="7" name="TextBox 6">
          <a:extLst>
            <a:ext uri="{FF2B5EF4-FFF2-40B4-BE49-F238E27FC236}">
              <a16:creationId xmlns:a16="http://schemas.microsoft.com/office/drawing/2014/main" id="{97CF1416-D935-41B5-8906-08D73A915018}"/>
            </a:ext>
          </a:extLst>
        </xdr:cNvPr>
        <xdr:cNvSpPr txBox="1"/>
      </xdr:nvSpPr>
      <xdr:spPr>
        <a:xfrm>
          <a:off x="1219200" y="571500"/>
          <a:ext cx="155542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1. Fiscal Transparency</a:t>
          </a:r>
        </a:p>
      </xdr:txBody>
    </xdr:sp>
    <xdr:clientData/>
  </xdr:oneCellAnchor>
  <xdr:oneCellAnchor>
    <xdr:from>
      <xdr:col>11</xdr:col>
      <xdr:colOff>295275</xdr:colOff>
      <xdr:row>3</xdr:row>
      <xdr:rowOff>19050</xdr:rowOff>
    </xdr:from>
    <xdr:ext cx="2117118" cy="280205"/>
    <xdr:sp macro="" textlink="">
      <xdr:nvSpPr>
        <xdr:cNvPr id="8" name="TextBox 7">
          <a:extLst>
            <a:ext uri="{FF2B5EF4-FFF2-40B4-BE49-F238E27FC236}">
              <a16:creationId xmlns:a16="http://schemas.microsoft.com/office/drawing/2014/main" id="{7F594043-C4D7-49DE-9772-5CF604CA1CF1}"/>
            </a:ext>
          </a:extLst>
        </xdr:cNvPr>
        <xdr:cNvSpPr txBox="1"/>
      </xdr:nvSpPr>
      <xdr:spPr>
        <a:xfrm>
          <a:off x="7000875" y="590550"/>
          <a:ext cx="211711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2. Public Procurement Systems</a:t>
          </a:r>
        </a:p>
      </xdr:txBody>
    </xdr:sp>
    <xdr:clientData/>
  </xdr:oneCellAnchor>
  <xdr:twoCellAnchor>
    <xdr:from>
      <xdr:col>1</xdr:col>
      <xdr:colOff>295275</xdr:colOff>
      <xdr:row>0</xdr:row>
      <xdr:rowOff>180975</xdr:rowOff>
    </xdr:from>
    <xdr:to>
      <xdr:col>12</xdr:col>
      <xdr:colOff>190500</xdr:colOff>
      <xdr:row>3</xdr:row>
      <xdr:rowOff>57150</xdr:rowOff>
    </xdr:to>
    <xdr:sp macro="" textlink="">
      <xdr:nvSpPr>
        <xdr:cNvPr id="9" name="TextBox 8">
          <a:extLst>
            <a:ext uri="{FF2B5EF4-FFF2-40B4-BE49-F238E27FC236}">
              <a16:creationId xmlns:a16="http://schemas.microsoft.com/office/drawing/2014/main" id="{72154265-B9F7-4BEF-A408-8C44C89E6792}"/>
            </a:ext>
          </a:extLst>
        </xdr:cNvPr>
        <xdr:cNvSpPr txBox="1"/>
      </xdr:nvSpPr>
      <xdr:spPr>
        <a:xfrm>
          <a:off x="904875" y="180975"/>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2.11. Fiscal Transparency, Procurement Systems, and Corruption (2017)</a:t>
          </a:r>
        </a:p>
      </xdr:txBody>
    </xdr:sp>
    <xdr:clientData/>
  </xdr:twoCellAnchor>
  <xdr:oneCellAnchor>
    <xdr:from>
      <xdr:col>1</xdr:col>
      <xdr:colOff>95250</xdr:colOff>
      <xdr:row>20</xdr:row>
      <xdr:rowOff>47625</xdr:rowOff>
    </xdr:from>
    <xdr:ext cx="11262442" cy="436786"/>
    <xdr:sp macro="" textlink="">
      <xdr:nvSpPr>
        <xdr:cNvPr id="10" name="TextBox 9">
          <a:extLst>
            <a:ext uri="{FF2B5EF4-FFF2-40B4-BE49-F238E27FC236}">
              <a16:creationId xmlns:a16="http://schemas.microsoft.com/office/drawing/2014/main" id="{D429C1BE-38E0-459C-8040-BD9111EFAE52}"/>
            </a:ext>
          </a:extLst>
        </xdr:cNvPr>
        <xdr:cNvSpPr txBox="1"/>
      </xdr:nvSpPr>
      <xdr:spPr>
        <a:xfrm>
          <a:off x="704850" y="3857625"/>
          <a:ext cx="1126244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International Budget Partnership, Open Budget Index; World Bank; Worldwide Governance Indicators; IMF, World Economic Outlook Database; and IMF staff estimates.</a:t>
          </a:r>
        </a:p>
        <a:p>
          <a:r>
            <a:rPr lang="en-US" sz="1100">
              <a:solidFill>
                <a:schemeClr val="tx1"/>
              </a:solidFill>
              <a:effectLst/>
              <a:latin typeface="+mn-lt"/>
              <a:ea typeface="+mn-ea"/>
              <a:cs typeface="+mn-cs"/>
            </a:rPr>
            <a:t>Note: The Fiscal Transparency Index was built by IMF staff and the Public Procurement Systems Index is based on data from the World Bank’s GDP per capita adjusted data. See Online Annex 2.1</a:t>
          </a:r>
          <a:endParaRPr lang="en-US" sz="1100"/>
        </a:p>
      </xdr:txBody>
    </xdr:sp>
    <xdr:clientData/>
  </xdr:oneCellAnchor>
</xdr:wsDr>
</file>

<file path=xl/drawings/drawing8.xml><?xml version="1.0" encoding="utf-8"?>
<c:userShapes xmlns:c="http://schemas.openxmlformats.org/drawingml/2006/chart">
  <cdr:relSizeAnchor xmlns:cdr="http://schemas.openxmlformats.org/drawingml/2006/chartDrawing">
    <cdr:from>
      <cdr:x>0.08851</cdr:x>
      <cdr:y>0.54829</cdr:y>
    </cdr:from>
    <cdr:to>
      <cdr:x>0.93672</cdr:x>
      <cdr:y>0.54829</cdr:y>
    </cdr:to>
    <cdr:cxnSp macro="">
      <cdr:nvCxnSpPr>
        <cdr:cNvPr id="2" name="Straight Connector 1">
          <a:extLst xmlns:a="http://schemas.openxmlformats.org/drawingml/2006/main">
            <a:ext uri="{FF2B5EF4-FFF2-40B4-BE49-F238E27FC236}">
              <a16:creationId xmlns:a16="http://schemas.microsoft.com/office/drawing/2014/main" id="{214A2EB0-20EA-438B-9EDC-6ABE1F3E86BE}"/>
            </a:ext>
          </a:extLst>
        </cdr:cNvPr>
        <cdr:cNvCxnSpPr/>
      </cdr:nvCxnSpPr>
      <cdr:spPr>
        <a:xfrm xmlns:a="http://schemas.openxmlformats.org/drawingml/2006/main" flipV="1">
          <a:off x="242807" y="1504057"/>
          <a:ext cx="2326809" cy="0"/>
        </a:xfrm>
        <a:prstGeom xmlns:a="http://schemas.openxmlformats.org/drawingml/2006/main" prst="line">
          <a:avLst/>
        </a:prstGeom>
        <a:ln xmlns:a="http://schemas.openxmlformats.org/drawingml/2006/main" w="19050">
          <a:solidFill>
            <a:srgbClr val="FFC000"/>
          </a:solidFill>
          <a:prstDash val="sysDash"/>
        </a:ln>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cxnSp>
  </cdr:relSizeAnchor>
  <cdr:relSizeAnchor xmlns:cdr="http://schemas.openxmlformats.org/drawingml/2006/chartDrawing">
    <cdr:from>
      <cdr:x>0.28475</cdr:x>
      <cdr:y>0.5507</cdr:y>
    </cdr:from>
    <cdr:to>
      <cdr:x>0.68403</cdr:x>
      <cdr:y>0.60764</cdr:y>
    </cdr:to>
    <cdr:sp macro="" textlink="">
      <cdr:nvSpPr>
        <cdr:cNvPr id="3" name="TextBox 2">
          <a:extLst xmlns:a="http://schemas.openxmlformats.org/drawingml/2006/main">
            <a:ext uri="{FF2B5EF4-FFF2-40B4-BE49-F238E27FC236}">
              <a16:creationId xmlns:a16="http://schemas.microsoft.com/office/drawing/2014/main" id="{CF107F9C-3952-42B2-BA9C-8B1DA2CDB395}"/>
            </a:ext>
          </a:extLst>
        </cdr:cNvPr>
        <cdr:cNvSpPr txBox="1"/>
      </cdr:nvSpPr>
      <cdr:spPr>
        <a:xfrm xmlns:a="http://schemas.openxmlformats.org/drawingml/2006/main">
          <a:off x="781120" y="1510686"/>
          <a:ext cx="1095305" cy="1561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solidFill>
                <a:schemeClr val="tx1"/>
              </a:solidFill>
              <a:latin typeface="Arial" panose="020B0604020202020204" pitchFamily="34" charset="0"/>
              <a:cs typeface="Arial" panose="020B0604020202020204" pitchFamily="34" charset="0"/>
            </a:rPr>
            <a:t>Primary balance in</a:t>
          </a:r>
          <a:r>
            <a:rPr lang="en-US" sz="900" baseline="0">
              <a:solidFill>
                <a:schemeClr val="tx1"/>
              </a:solidFill>
              <a:latin typeface="Arial" panose="020B0604020202020204" pitchFamily="34" charset="0"/>
              <a:cs typeface="Arial" panose="020B0604020202020204" pitchFamily="34" charset="0"/>
            </a:rPr>
            <a:t> 2009 (GFC)</a:t>
          </a:r>
          <a:r>
            <a:rPr lang="en-US" sz="900">
              <a:solidFill>
                <a:schemeClr val="tx1"/>
              </a:solidFill>
              <a:latin typeface="Arial" panose="020B0604020202020204" pitchFamily="34" charset="0"/>
              <a:cs typeface="Arial" panose="020B0604020202020204" pitchFamily="34" charset="0"/>
            </a:rPr>
            <a:t> </a:t>
          </a:r>
        </a:p>
      </cdr:txBody>
    </cdr:sp>
  </cdr:relSizeAnchor>
</c:userShapes>
</file>

<file path=xl/drawings/drawing80.xml><?xml version="1.0" encoding="utf-8"?>
<c:userShapes xmlns:c="http://schemas.openxmlformats.org/drawingml/2006/chart">
  <cdr:relSizeAnchor xmlns:cdr="http://schemas.openxmlformats.org/drawingml/2006/chartDrawing">
    <cdr:from>
      <cdr:x>0.10823</cdr:x>
      <cdr:y>0.06667</cdr:y>
    </cdr:from>
    <cdr:to>
      <cdr:x>0.26367</cdr:x>
      <cdr:y>0.17994</cdr:y>
    </cdr:to>
    <cdr:grpSp>
      <cdr:nvGrpSpPr>
        <cdr:cNvPr id="2" name="Group 1">
          <a:extLst xmlns:a="http://schemas.openxmlformats.org/drawingml/2006/main">
            <a:ext uri="{FF2B5EF4-FFF2-40B4-BE49-F238E27FC236}">
              <a16:creationId xmlns:a16="http://schemas.microsoft.com/office/drawing/2014/main" id="{AB8153A8-04D7-49ED-8AFA-CC4C0C85B93A}"/>
            </a:ext>
          </a:extLst>
        </cdr:cNvPr>
        <cdr:cNvGrpSpPr/>
      </cdr:nvGrpSpPr>
      <cdr:grpSpPr>
        <a:xfrm xmlns:a="http://schemas.openxmlformats.org/drawingml/2006/main">
          <a:off x="555650" y="193685"/>
          <a:ext cx="798025" cy="329063"/>
          <a:chOff x="0" y="0"/>
          <a:chExt cx="798037" cy="329064"/>
        </a:xfrm>
      </cdr:grpSpPr>
      <cdr:sp macro="" textlink="">
        <cdr:nvSpPr>
          <cdr:cNvPr id="3" name="TextBox 4">
            <a:extLst xmlns:a="http://schemas.openxmlformats.org/drawingml/2006/main">
              <a:ext uri="{FF2B5EF4-FFF2-40B4-BE49-F238E27FC236}">
                <a16:creationId xmlns:a16="http://schemas.microsoft.com/office/drawing/2014/main" id="{BC05F6C2-362A-4D71-9041-206B9F70FD9A}"/>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=0.46</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userShapes>
</file>

<file path=xl/drawings/drawing81.xml><?xml version="1.0" encoding="utf-8"?>
<c:userShapes xmlns:c="http://schemas.openxmlformats.org/drawingml/2006/chart">
  <cdr:relSizeAnchor xmlns:cdr="http://schemas.openxmlformats.org/drawingml/2006/chartDrawing">
    <cdr:from>
      <cdr:x>0.78573</cdr:x>
      <cdr:y>0.04372</cdr:y>
    </cdr:from>
    <cdr:to>
      <cdr:x>0.94118</cdr:x>
      <cdr:y>0.15699</cdr:y>
    </cdr:to>
    <cdr:grpSp>
      <cdr:nvGrpSpPr>
        <cdr:cNvPr id="2" name="Group 1">
          <a:extLst xmlns:a="http://schemas.openxmlformats.org/drawingml/2006/main">
            <a:ext uri="{FF2B5EF4-FFF2-40B4-BE49-F238E27FC236}">
              <a16:creationId xmlns:a16="http://schemas.microsoft.com/office/drawing/2014/main" id="{AB8153A8-04D7-49ED-8AFA-CC4C0C85B93A}"/>
            </a:ext>
          </a:extLst>
        </cdr:cNvPr>
        <cdr:cNvGrpSpPr/>
      </cdr:nvGrpSpPr>
      <cdr:grpSpPr>
        <a:xfrm xmlns:a="http://schemas.openxmlformats.org/drawingml/2006/main">
          <a:off x="4033918" y="127012"/>
          <a:ext cx="798077" cy="329064"/>
          <a:chOff x="0" y="0"/>
          <a:chExt cx="798037" cy="329064"/>
        </a:xfrm>
      </cdr:grpSpPr>
      <cdr:sp macro="" textlink="">
        <cdr:nvSpPr>
          <cdr:cNvPr id="3" name="TextBox 4">
            <a:extLst xmlns:a="http://schemas.openxmlformats.org/drawingml/2006/main">
              <a:ext uri="{FF2B5EF4-FFF2-40B4-BE49-F238E27FC236}">
                <a16:creationId xmlns:a16="http://schemas.microsoft.com/office/drawing/2014/main" id="{BC05F6C2-362A-4D71-9041-206B9F70FD9A}"/>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=0.24</a:t>
            </a:r>
          </a:p>
          <a:p xmlns:a="http://schemas.openxmlformats.org/drawingml/2006/main">
            <a:r>
              <a:rPr lang="en-US" sz="800">
                <a:latin typeface="Times New Roman" panose="02020603050405020304" pitchFamily="18" charset="0"/>
                <a:cs typeface="Times New Roman" panose="02020603050405020304" pitchFamily="18" charset="0"/>
              </a:rPr>
              <a:t>(p-value=0.00)</a:t>
            </a:r>
            <a:endParaRPr lang="en-US" sz="800">
              <a:latin typeface="HelveticaNeueLT Std Cn" panose="020B0506030502030204"/>
              <a:cs typeface="Arial" panose="020B0604020202020204" pitchFamily="34" charset="0"/>
            </a:endParaRPr>
          </a:p>
        </cdr:txBody>
      </cdr:sp>
    </cdr:grpSp>
  </cdr:relSizeAnchor>
</c:userShapes>
</file>

<file path=xl/drawings/drawing82.xml><?xml version="1.0" encoding="utf-8"?>
<xdr:wsDr xmlns:xdr="http://schemas.openxmlformats.org/drawingml/2006/spreadsheetDrawing" xmlns:a="http://schemas.openxmlformats.org/drawingml/2006/main">
  <xdr:twoCellAnchor>
    <xdr:from>
      <xdr:col>0</xdr:col>
      <xdr:colOff>447675</xdr:colOff>
      <xdr:row>3</xdr:row>
      <xdr:rowOff>0</xdr:rowOff>
    </xdr:from>
    <xdr:to>
      <xdr:col>10</xdr:col>
      <xdr:colOff>314325</xdr:colOff>
      <xdr:row>21</xdr:row>
      <xdr:rowOff>133350</xdr:rowOff>
    </xdr:to>
    <xdr:graphicFrame macro="">
      <xdr:nvGraphicFramePr>
        <xdr:cNvPr id="5" name="Chart 3">
          <a:extLst>
            <a:ext uri="{FF2B5EF4-FFF2-40B4-BE49-F238E27FC236}">
              <a16:creationId xmlns:a16="http://schemas.microsoft.com/office/drawing/2014/main" id="{D8CD22F7-5F63-4C52-8D07-52D4E4E3A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1</xdr:row>
      <xdr:rowOff>57150</xdr:rowOff>
    </xdr:from>
    <xdr:to>
      <xdr:col>11</xdr:col>
      <xdr:colOff>466725</xdr:colOff>
      <xdr:row>3</xdr:row>
      <xdr:rowOff>123825</xdr:rowOff>
    </xdr:to>
    <xdr:sp macro="" textlink="">
      <xdr:nvSpPr>
        <xdr:cNvPr id="6" name="TextBox 5">
          <a:extLst>
            <a:ext uri="{FF2B5EF4-FFF2-40B4-BE49-F238E27FC236}">
              <a16:creationId xmlns:a16="http://schemas.microsoft.com/office/drawing/2014/main" id="{209E2B69-EB9B-42C2-91BA-472029278B2D}"/>
            </a:ext>
          </a:extLst>
        </xdr:cNvPr>
        <xdr:cNvSpPr txBox="1"/>
      </xdr:nvSpPr>
      <xdr:spPr>
        <a:xfrm>
          <a:off x="571500" y="247650"/>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2.12. Fiscal Institutions and Control of Corruption</a:t>
          </a:r>
        </a:p>
      </xdr:txBody>
    </xdr:sp>
    <xdr:clientData/>
  </xdr:twoCellAnchor>
  <xdr:oneCellAnchor>
    <xdr:from>
      <xdr:col>0</xdr:col>
      <xdr:colOff>581025</xdr:colOff>
      <xdr:row>21</xdr:row>
      <xdr:rowOff>85725</xdr:rowOff>
    </xdr:from>
    <xdr:ext cx="6250003" cy="991605"/>
    <xdr:sp macro="" textlink="">
      <xdr:nvSpPr>
        <xdr:cNvPr id="7" name="TextBox 6">
          <a:extLst>
            <a:ext uri="{FF2B5EF4-FFF2-40B4-BE49-F238E27FC236}">
              <a16:creationId xmlns:a16="http://schemas.microsoft.com/office/drawing/2014/main" id="{648DF16E-A5DC-436F-86F9-126BF8EA80E4}"/>
            </a:ext>
          </a:extLst>
        </xdr:cNvPr>
        <xdr:cNvSpPr txBox="1"/>
      </xdr:nvSpPr>
      <xdr:spPr>
        <a:xfrm>
          <a:off x="581025" y="4086225"/>
          <a:ext cx="6250003" cy="9916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 IMF staff estimates.</a:t>
          </a:r>
        </a:p>
        <a:p>
          <a:r>
            <a:rPr lang="en-US" sz="1100">
              <a:solidFill>
                <a:schemeClr val="tx1"/>
              </a:solidFill>
              <a:effectLst/>
              <a:latin typeface="+mn-lt"/>
              <a:ea typeface="+mn-ea"/>
              <a:cs typeface="+mn-cs"/>
            </a:rPr>
            <a:t>Note: The figure shows coefficients when regressing control of corruption on different fiscal institutions.</a:t>
          </a:r>
        </a:p>
        <a:p>
          <a:r>
            <a:rPr lang="en-US" sz="1100">
              <a:solidFill>
                <a:schemeClr val="tx1"/>
              </a:solidFill>
              <a:effectLst/>
              <a:latin typeface="+mn-lt"/>
              <a:ea typeface="+mn-ea"/>
              <a:cs typeface="+mn-cs"/>
            </a:rPr>
            <a:t> For example, the more complex the laws, the lower the control of corruption. Coefficients are shown if</a:t>
          </a:r>
        </a:p>
        <a:p>
          <a:r>
            <a:rPr lang="en-US" sz="1100">
              <a:solidFill>
                <a:schemeClr val="tx1"/>
              </a:solidFill>
              <a:effectLst/>
              <a:latin typeface="+mn-lt"/>
              <a:ea typeface="+mn-ea"/>
              <a:cs typeface="+mn-cs"/>
            </a:rPr>
            <a:t> significant at the 5 percent level. Series are standardized. See Online Annex 2.1. CG: central government;</a:t>
          </a:r>
        </a:p>
        <a:p>
          <a:r>
            <a:rPr lang="en-US" sz="1100">
              <a:solidFill>
                <a:schemeClr val="tx1"/>
              </a:solidFill>
              <a:effectLst/>
              <a:latin typeface="+mn-lt"/>
              <a:ea typeface="+mn-ea"/>
              <a:cs typeface="+mn-cs"/>
            </a:rPr>
            <a:t> PFM: public financial management; PPP: public-private partnership; VAT: value-added tax.</a:t>
          </a:r>
          <a:endParaRPr lang="en-US" sz="1100"/>
        </a:p>
      </xdr:txBody>
    </xdr:sp>
    <xdr:clientData/>
  </xdr:oneCellAnchor>
  <xdr:twoCellAnchor>
    <xdr:from>
      <xdr:col>10</xdr:col>
      <xdr:colOff>180975</xdr:colOff>
      <xdr:row>17</xdr:row>
      <xdr:rowOff>28575</xdr:rowOff>
    </xdr:from>
    <xdr:to>
      <xdr:col>15</xdr:col>
      <xdr:colOff>171450</xdr:colOff>
      <xdr:row>20</xdr:row>
      <xdr:rowOff>152400</xdr:rowOff>
    </xdr:to>
    <xdr:grpSp>
      <xdr:nvGrpSpPr>
        <xdr:cNvPr id="8" name="Group 2">
          <a:extLst>
            <a:ext uri="{FF2B5EF4-FFF2-40B4-BE49-F238E27FC236}">
              <a16:creationId xmlns:a16="http://schemas.microsoft.com/office/drawing/2014/main" id="{A5EAE482-F714-4810-8EDD-5AF962A6420B}"/>
            </a:ext>
          </a:extLst>
        </xdr:cNvPr>
        <xdr:cNvGrpSpPr>
          <a:grpSpLocks/>
        </xdr:cNvGrpSpPr>
      </xdr:nvGrpSpPr>
      <xdr:grpSpPr bwMode="auto">
        <a:xfrm>
          <a:off x="6276975" y="3267075"/>
          <a:ext cx="3038475" cy="695325"/>
          <a:chOff x="29876747" y="6392332"/>
          <a:chExt cx="7363374" cy="694269"/>
        </a:xfrm>
      </xdr:grpSpPr>
      <xdr:grpSp>
        <xdr:nvGrpSpPr>
          <xdr:cNvPr id="9" name="Group 3">
            <a:extLst>
              <a:ext uri="{FF2B5EF4-FFF2-40B4-BE49-F238E27FC236}">
                <a16:creationId xmlns:a16="http://schemas.microsoft.com/office/drawing/2014/main" id="{2BE2FBC6-E6ED-4CCD-8CA6-5CC5A7473679}"/>
              </a:ext>
            </a:extLst>
          </xdr:cNvPr>
          <xdr:cNvGrpSpPr>
            <a:grpSpLocks/>
          </xdr:cNvGrpSpPr>
        </xdr:nvGrpSpPr>
        <xdr:grpSpPr bwMode="auto">
          <a:xfrm>
            <a:off x="29876747" y="6392332"/>
            <a:ext cx="7363374" cy="694269"/>
            <a:chOff x="29876747" y="6392332"/>
            <a:chExt cx="7363374" cy="694269"/>
          </a:xfrm>
        </xdr:grpSpPr>
        <xdr:grpSp>
          <xdr:nvGrpSpPr>
            <xdr:cNvPr id="11" name="Group 5">
              <a:extLst>
                <a:ext uri="{FF2B5EF4-FFF2-40B4-BE49-F238E27FC236}">
                  <a16:creationId xmlns:a16="http://schemas.microsoft.com/office/drawing/2014/main" id="{78D69ED6-68A7-4D1E-B5A8-A2659FAFFC15}"/>
                </a:ext>
              </a:extLst>
            </xdr:cNvPr>
            <xdr:cNvGrpSpPr>
              <a:grpSpLocks/>
            </xdr:cNvGrpSpPr>
          </xdr:nvGrpSpPr>
          <xdr:grpSpPr bwMode="auto">
            <a:xfrm>
              <a:off x="29876747" y="6392332"/>
              <a:ext cx="7363374" cy="694269"/>
              <a:chOff x="4429124" y="5013325"/>
              <a:chExt cx="3319135" cy="694269"/>
            </a:xfrm>
          </xdr:grpSpPr>
          <xdr:grpSp>
            <xdr:nvGrpSpPr>
              <xdr:cNvPr id="13" name="Group 7">
                <a:extLst>
                  <a:ext uri="{FF2B5EF4-FFF2-40B4-BE49-F238E27FC236}">
                    <a16:creationId xmlns:a16="http://schemas.microsoft.com/office/drawing/2014/main" id="{7653EA7E-B782-4DFF-B160-B2270D6C24E2}"/>
                  </a:ext>
                </a:extLst>
              </xdr:cNvPr>
              <xdr:cNvGrpSpPr>
                <a:grpSpLocks/>
              </xdr:cNvGrpSpPr>
            </xdr:nvGrpSpPr>
            <xdr:grpSpPr bwMode="auto">
              <a:xfrm>
                <a:off x="4429124" y="5013325"/>
                <a:ext cx="3319135" cy="414586"/>
                <a:chOff x="4429124" y="5013325"/>
                <a:chExt cx="3319135" cy="414586"/>
              </a:xfrm>
            </xdr:grpSpPr>
            <xdr:grpSp>
              <xdr:nvGrpSpPr>
                <xdr:cNvPr id="15" name="Group 9">
                  <a:extLst>
                    <a:ext uri="{FF2B5EF4-FFF2-40B4-BE49-F238E27FC236}">
                      <a16:creationId xmlns:a16="http://schemas.microsoft.com/office/drawing/2014/main" id="{C372B2A9-66AE-4585-9E52-961477CE7EE0}"/>
                    </a:ext>
                  </a:extLst>
                </xdr:cNvPr>
                <xdr:cNvGrpSpPr>
                  <a:grpSpLocks/>
                </xdr:cNvGrpSpPr>
              </xdr:nvGrpSpPr>
              <xdr:grpSpPr bwMode="auto">
                <a:xfrm>
                  <a:off x="4429124" y="5013325"/>
                  <a:ext cx="3088852" cy="342900"/>
                  <a:chOff x="4429124" y="5010679"/>
                  <a:chExt cx="3088852" cy="314325"/>
                </a:xfrm>
              </xdr:grpSpPr>
              <xdr:sp macro="" textlink="">
                <xdr:nvSpPr>
                  <xdr:cNvPr id="17" name="TextBox 16">
                    <a:extLst>
                      <a:ext uri="{FF2B5EF4-FFF2-40B4-BE49-F238E27FC236}">
                        <a16:creationId xmlns:a16="http://schemas.microsoft.com/office/drawing/2014/main" id="{7BD79501-5D25-4B20-B413-05971B12FA22}"/>
                      </a:ext>
                    </a:extLst>
                  </xdr:cNvPr>
                  <xdr:cNvSpPr txBox="1"/>
                </xdr:nvSpPr>
                <xdr:spPr>
                  <a:xfrm>
                    <a:off x="4543577" y="5010679"/>
                    <a:ext cx="2975777" cy="313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HelveticaNeueLT Std Cn" panose="020B0506030502030204" pitchFamily="34" charset="0"/>
                        <a:cs typeface="Arial" panose="020B0604020202020204" pitchFamily="34" charset="0"/>
                      </a:rPr>
                      <a:t>Univariate</a:t>
                    </a:r>
                  </a:p>
                </xdr:txBody>
              </xdr:sp>
              <xdr:sp macro="" textlink="">
                <xdr:nvSpPr>
                  <xdr:cNvPr id="18" name="Rectangle 17">
                    <a:extLst>
                      <a:ext uri="{FF2B5EF4-FFF2-40B4-BE49-F238E27FC236}">
                        <a16:creationId xmlns:a16="http://schemas.microsoft.com/office/drawing/2014/main" id="{9E7401E3-7ECA-4854-848B-38BF08868618}"/>
                      </a:ext>
                    </a:extLst>
                  </xdr:cNvPr>
                  <xdr:cNvSpPr/>
                </xdr:nvSpPr>
                <xdr:spPr>
                  <a:xfrm>
                    <a:off x="4429124" y="5045551"/>
                    <a:ext cx="104048" cy="87180"/>
                  </a:xfrm>
                  <a:prstGeom prst="rect">
                    <a:avLst/>
                  </a:prstGeom>
                  <a:solidFill>
                    <a:srgbClr val="70AD47"/>
                  </a:solidFill>
                  <a:ln>
                    <a:solidFill>
                      <a:srgbClr val="70AD4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sp macro="" textlink="">
              <xdr:nvSpPr>
                <xdr:cNvPr id="16" name="TextBox 15">
                  <a:extLst>
                    <a:ext uri="{FF2B5EF4-FFF2-40B4-BE49-F238E27FC236}">
                      <a16:creationId xmlns:a16="http://schemas.microsoft.com/office/drawing/2014/main" id="{A6F34992-801D-407F-9200-F5A633796214}"/>
                    </a:ext>
                  </a:extLst>
                </xdr:cNvPr>
                <xdr:cNvSpPr txBox="1"/>
              </xdr:nvSpPr>
              <xdr:spPr>
                <a:xfrm>
                  <a:off x="4533172" y="5165493"/>
                  <a:ext cx="3215087" cy="26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HelveticaNeueLT Std Cn" panose="020B0506030502030204" pitchFamily="34" charset="0"/>
                      <a:cs typeface="Arial" panose="020B0604020202020204" pitchFamily="34" charset="0"/>
                    </a:rPr>
                    <a:t>Controlling for GDP per capita, oil exports</a:t>
                  </a:r>
                </a:p>
                <a:p>
                  <a:endParaRPr lang="en-US" sz="800">
                    <a:latin typeface="HelveticaNeueLT Std Cn" panose="020B0506030502030204" pitchFamily="34" charset="0"/>
                    <a:cs typeface="Arial" panose="020B0604020202020204" pitchFamily="34" charset="0"/>
                  </a:endParaRPr>
                </a:p>
              </xdr:txBody>
            </xdr:sp>
          </xdr:grpSp>
          <xdr:sp macro="" textlink="">
            <xdr:nvSpPr>
              <xdr:cNvPr id="14" name="TextBox 13">
                <a:extLst>
                  <a:ext uri="{FF2B5EF4-FFF2-40B4-BE49-F238E27FC236}">
                    <a16:creationId xmlns:a16="http://schemas.microsoft.com/office/drawing/2014/main" id="{BA4EC94D-4345-49E4-B6FD-C6EB076A9106}"/>
                  </a:ext>
                </a:extLst>
              </xdr:cNvPr>
              <xdr:cNvSpPr txBox="1"/>
            </xdr:nvSpPr>
            <xdr:spPr>
              <a:xfrm>
                <a:off x="4522767" y="5365215"/>
                <a:ext cx="3079824" cy="342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HelveticaNeueLT Std Cn" panose="020B0506030502030204" pitchFamily="34" charset="0"/>
                    <a:cs typeface="Arial" panose="020B0604020202020204" pitchFamily="34" charset="0"/>
                  </a:rPr>
                  <a:t>Controlling for GDP</a:t>
                </a:r>
                <a:r>
                  <a:rPr lang="en-US" sz="800" baseline="0">
                    <a:latin typeface="HelveticaNeueLT Std Cn" panose="020B0506030502030204" pitchFamily="34" charset="0"/>
                    <a:cs typeface="Arial" panose="020B0604020202020204" pitchFamily="34" charset="0"/>
                  </a:rPr>
                  <a:t> per capita, oil exports, press freedom, judicial institutions, and corruption in 1996</a:t>
                </a:r>
                <a:endParaRPr lang="en-US" sz="800">
                  <a:latin typeface="HelveticaNeueLT Std Cn" panose="020B0506030502030204" pitchFamily="34" charset="0"/>
                  <a:cs typeface="Arial" panose="020B0604020202020204" pitchFamily="34" charset="0"/>
                </a:endParaRPr>
              </a:p>
            </xdr:txBody>
          </xdr:sp>
        </xdr:grpSp>
        <xdr:sp macro="" textlink="">
          <xdr:nvSpPr>
            <xdr:cNvPr id="12" name="Diamond 11">
              <a:extLst>
                <a:ext uri="{FF2B5EF4-FFF2-40B4-BE49-F238E27FC236}">
                  <a16:creationId xmlns:a16="http://schemas.microsoft.com/office/drawing/2014/main" id="{8ED83C4C-84BF-4D1C-A84D-DDC6DBB5AAD8}"/>
                </a:ext>
              </a:extLst>
            </xdr:cNvPr>
            <xdr:cNvSpPr/>
          </xdr:nvSpPr>
          <xdr:spPr>
            <a:xfrm>
              <a:off x="29876747" y="6611074"/>
              <a:ext cx="253909" cy="95105"/>
            </a:xfrm>
            <a:prstGeom prst="diamond">
              <a:avLst/>
            </a:prstGeom>
            <a:solidFill>
              <a:srgbClr val="4472C4"/>
            </a:solidFill>
            <a:ln>
              <a:solidFill>
                <a:srgbClr val="4472C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sp macro="" textlink="">
        <xdr:nvSpPr>
          <xdr:cNvPr id="10" name="Oval 9">
            <a:extLst>
              <a:ext uri="{FF2B5EF4-FFF2-40B4-BE49-F238E27FC236}">
                <a16:creationId xmlns:a16="http://schemas.microsoft.com/office/drawing/2014/main" id="{485DC6A9-4D56-4578-8536-2EE14C60FA35}"/>
              </a:ext>
            </a:extLst>
          </xdr:cNvPr>
          <xdr:cNvSpPr/>
        </xdr:nvSpPr>
        <xdr:spPr>
          <a:xfrm>
            <a:off x="29876747" y="6820306"/>
            <a:ext cx="253909" cy="85595"/>
          </a:xfrm>
          <a:prstGeom prst="ellips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clientData/>
  </xdr:twoCellAnchor>
</xdr:wsDr>
</file>

<file path=xl/drawings/drawing83.xml><?xml version="1.0" encoding="utf-8"?>
<xdr:wsDr xmlns:xdr="http://schemas.openxmlformats.org/drawingml/2006/spreadsheetDrawing" xmlns:a="http://schemas.openxmlformats.org/drawingml/2006/main">
  <xdr:twoCellAnchor>
    <xdr:from>
      <xdr:col>0</xdr:col>
      <xdr:colOff>0</xdr:colOff>
      <xdr:row>9</xdr:row>
      <xdr:rowOff>28576</xdr:rowOff>
    </xdr:from>
    <xdr:to>
      <xdr:col>0</xdr:col>
      <xdr:colOff>0</xdr:colOff>
      <xdr:row>19</xdr:row>
      <xdr:rowOff>94108</xdr:rowOff>
    </xdr:to>
    <xdr:graphicFrame macro="">
      <xdr:nvGraphicFramePr>
        <xdr:cNvPr id="3" name="Chart 2">
          <a:extLst>
            <a:ext uri="{FF2B5EF4-FFF2-40B4-BE49-F238E27FC236}">
              <a16:creationId xmlns:a16="http://schemas.microsoft.com/office/drawing/2014/main" id="{C28BC5B9-FFC3-4F70-B570-9EB873AEB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152400</xdr:rowOff>
    </xdr:from>
    <xdr:to>
      <xdr:col>0</xdr:col>
      <xdr:colOff>0</xdr:colOff>
      <xdr:row>9</xdr:row>
      <xdr:rowOff>38100</xdr:rowOff>
    </xdr:to>
    <xdr:sp macro="" textlink="">
      <xdr:nvSpPr>
        <xdr:cNvPr id="4" name="TextBox 3">
          <a:extLst>
            <a:ext uri="{FF2B5EF4-FFF2-40B4-BE49-F238E27FC236}">
              <a16:creationId xmlns:a16="http://schemas.microsoft.com/office/drawing/2014/main" id="{E10642E2-BBD4-4FB9-AADC-47F4AE002F97}"/>
            </a:ext>
          </a:extLst>
        </xdr:cNvPr>
        <xdr:cNvSpPr txBox="1"/>
      </xdr:nvSpPr>
      <xdr:spPr>
        <a:xfrm>
          <a:off x="171450" y="723900"/>
          <a:ext cx="2905126"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latin typeface="Arial" panose="020B0604020202020204" pitchFamily="34" charset="0"/>
              <a:cs typeface="Arial" panose="020B0604020202020204" pitchFamily="34" charset="0"/>
            </a:rPr>
            <a:t>1. Household Coverage by Social Assistance Programs in Developing Countries</a:t>
          </a:r>
          <a:r>
            <a:rPr lang="en-US" sz="900" b="1" baseline="0">
              <a:latin typeface="Arial" panose="020B0604020202020204" pitchFamily="34" charset="0"/>
              <a:cs typeface="Arial" panose="020B0604020202020204" pitchFamily="34" charset="0"/>
            </a:rPr>
            <a:t> </a:t>
          </a:r>
        </a:p>
        <a:p>
          <a:r>
            <a:rPr lang="en-US" sz="900" b="1">
              <a:latin typeface="Arial" panose="020B0604020202020204" pitchFamily="34" charset="0"/>
              <a:cs typeface="Arial" panose="020B0604020202020204" pitchFamily="34" charset="0"/>
            </a:rPr>
            <a:t>(percent of households in income quintile) </a:t>
          </a:r>
        </a:p>
        <a:p>
          <a:endParaRPr lang="en-US" sz="700" b="1">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900" i="0">
              <a:solidFill>
                <a:schemeClr val="dk1"/>
              </a:solidFill>
              <a:effectLst/>
              <a:latin typeface="Arial" panose="020B0604020202020204" pitchFamily="34" charset="0"/>
              <a:ea typeface="+mn-ea"/>
              <a:cs typeface="Arial" panose="020B0604020202020204" pitchFamily="34" charset="0"/>
            </a:rPr>
            <a:t>In developing countries, coverage of the poor is relatively low and coverage of the rich comparatively high.</a:t>
          </a:r>
          <a:endParaRPr lang="en-US" sz="900" b="1">
            <a:latin typeface="Arial" panose="020B0604020202020204" pitchFamily="34" charset="0"/>
            <a:cs typeface="Arial" panose="020B0604020202020204" pitchFamily="34" charset="0"/>
          </a:endParaRPr>
        </a:p>
        <a:p>
          <a:endParaRPr lang="en-US" sz="900" b="1">
            <a:latin typeface="Arial" panose="020B0604020202020204" pitchFamily="34" charset="0"/>
            <a:cs typeface="Arial" panose="020B0604020202020204" pitchFamily="34" charset="0"/>
          </a:endParaRPr>
        </a:p>
        <a:p>
          <a:endParaRPr lang="en-US" sz="900" b="1">
            <a:latin typeface="Arial" panose="020B0604020202020204" pitchFamily="34" charset="0"/>
            <a:cs typeface="Arial" panose="020B0604020202020204" pitchFamily="34" charset="0"/>
          </a:endParaRPr>
        </a:p>
        <a:p>
          <a:endParaRPr lang="en-US" sz="900" b="1">
            <a:latin typeface="Arial" panose="020B0604020202020204" pitchFamily="34" charset="0"/>
            <a:cs typeface="Arial" panose="020B0604020202020204" pitchFamily="34" charset="0"/>
          </a:endParaRPr>
        </a:p>
      </xdr:txBody>
    </xdr:sp>
    <xdr:clientData/>
  </xdr:twoCellAnchor>
  <xdr:twoCellAnchor>
    <xdr:from>
      <xdr:col>0</xdr:col>
      <xdr:colOff>0</xdr:colOff>
      <xdr:row>9</xdr:row>
      <xdr:rowOff>38101</xdr:rowOff>
    </xdr:from>
    <xdr:to>
      <xdr:col>0</xdr:col>
      <xdr:colOff>0</xdr:colOff>
      <xdr:row>19</xdr:row>
      <xdr:rowOff>171450</xdr:rowOff>
    </xdr:to>
    <xdr:graphicFrame macro="">
      <xdr:nvGraphicFramePr>
        <xdr:cNvPr id="5" name="Chart 4">
          <a:extLst>
            <a:ext uri="{FF2B5EF4-FFF2-40B4-BE49-F238E27FC236}">
              <a16:creationId xmlns:a16="http://schemas.microsoft.com/office/drawing/2014/main" id="{5B1A5D3E-CDC8-4CC4-AA27-89670E80A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xdr:row>
      <xdr:rowOff>76200</xdr:rowOff>
    </xdr:from>
    <xdr:to>
      <xdr:col>9</xdr:col>
      <xdr:colOff>142875</xdr:colOff>
      <xdr:row>25</xdr:row>
      <xdr:rowOff>38100</xdr:rowOff>
    </xdr:to>
    <xdr:graphicFrame macro="">
      <xdr:nvGraphicFramePr>
        <xdr:cNvPr id="8" name="Chart 7">
          <a:extLst>
            <a:ext uri="{FF2B5EF4-FFF2-40B4-BE49-F238E27FC236}">
              <a16:creationId xmlns:a16="http://schemas.microsoft.com/office/drawing/2014/main" id="{4D438ACE-49F4-420E-BCBC-59612B87D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xdr:row>
      <xdr:rowOff>0</xdr:rowOff>
    </xdr:from>
    <xdr:to>
      <xdr:col>12</xdr:col>
      <xdr:colOff>504825</xdr:colOff>
      <xdr:row>4</xdr:row>
      <xdr:rowOff>123825</xdr:rowOff>
    </xdr:to>
    <xdr:sp macro="" textlink="">
      <xdr:nvSpPr>
        <xdr:cNvPr id="9" name="TextBox 8">
          <a:extLst>
            <a:ext uri="{FF2B5EF4-FFF2-40B4-BE49-F238E27FC236}">
              <a16:creationId xmlns:a16="http://schemas.microsoft.com/office/drawing/2014/main" id="{FF4545D5-FB6C-4A8C-94A6-3129FF9AE65A}"/>
            </a:ext>
          </a:extLst>
        </xdr:cNvPr>
        <xdr:cNvSpPr txBox="1"/>
      </xdr:nvSpPr>
      <xdr:spPr>
        <a:xfrm>
          <a:off x="1314450" y="323850"/>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2.13. Relative Importance of Fiscal Institutions</a:t>
          </a:r>
        </a:p>
      </xdr:txBody>
    </xdr:sp>
    <xdr:clientData/>
  </xdr:twoCellAnchor>
  <xdr:oneCellAnchor>
    <xdr:from>
      <xdr:col>1</xdr:col>
      <xdr:colOff>161925</xdr:colOff>
      <xdr:row>26</xdr:row>
      <xdr:rowOff>85725</xdr:rowOff>
    </xdr:from>
    <xdr:ext cx="7756867" cy="436786"/>
    <xdr:sp macro="" textlink="">
      <xdr:nvSpPr>
        <xdr:cNvPr id="10" name="TextBox 9">
          <a:extLst>
            <a:ext uri="{FF2B5EF4-FFF2-40B4-BE49-F238E27FC236}">
              <a16:creationId xmlns:a16="http://schemas.microsoft.com/office/drawing/2014/main" id="{415B9AD6-4A0D-4250-8CCF-FA4D52596848}"/>
            </a:ext>
          </a:extLst>
        </xdr:cNvPr>
        <xdr:cNvSpPr txBox="1"/>
      </xdr:nvSpPr>
      <xdr:spPr>
        <a:xfrm>
          <a:off x="819150" y="4295775"/>
          <a:ext cx="775686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 IMF staff estimates.</a:t>
          </a:r>
        </a:p>
        <a:p>
          <a:r>
            <a:rPr lang="en-US" sz="1100">
              <a:solidFill>
                <a:schemeClr val="tx1"/>
              </a:solidFill>
              <a:effectLst/>
              <a:latin typeface="+mn-lt"/>
              <a:ea typeface="+mn-ea"/>
              <a:cs typeface="+mn-cs"/>
            </a:rPr>
            <a:t>Note: The results show the top most relevant institutions out of more than 50 variables (Online Annex 2.1). CG: central government.</a:t>
          </a:r>
        </a:p>
      </xdr:txBody>
    </xdr:sp>
    <xdr:clientData/>
  </xdr:oneCellAnchor>
</xdr:wsDr>
</file>

<file path=xl/drawings/drawing84.xml><?xml version="1.0" encoding="utf-8"?>
<xdr:wsDr xmlns:xdr="http://schemas.openxmlformats.org/drawingml/2006/spreadsheetDrawing" xmlns:a="http://schemas.openxmlformats.org/drawingml/2006/main">
  <xdr:twoCellAnchor editAs="oneCell">
    <xdr:from>
      <xdr:col>1</xdr:col>
      <xdr:colOff>0</xdr:colOff>
      <xdr:row>4</xdr:row>
      <xdr:rowOff>171450</xdr:rowOff>
    </xdr:from>
    <xdr:to>
      <xdr:col>7</xdr:col>
      <xdr:colOff>142400</xdr:colOff>
      <xdr:row>21</xdr:row>
      <xdr:rowOff>123426</xdr:rowOff>
    </xdr:to>
    <xdr:pic>
      <xdr:nvPicPr>
        <xdr:cNvPr id="2" name="Picture 1">
          <a:extLst>
            <a:ext uri="{FF2B5EF4-FFF2-40B4-BE49-F238E27FC236}">
              <a16:creationId xmlns:a16="http://schemas.microsoft.com/office/drawing/2014/main" id="{1414A909-016F-4433-B8E3-A98D7BEAADAB}"/>
            </a:ext>
          </a:extLst>
        </xdr:cNvPr>
        <xdr:cNvPicPr>
          <a:picLocks noChangeAspect="1"/>
        </xdr:cNvPicPr>
      </xdr:nvPicPr>
      <xdr:blipFill>
        <a:blip xmlns:r="http://schemas.openxmlformats.org/officeDocument/2006/relationships" r:embed="rId1"/>
        <a:stretch>
          <a:fillRect/>
        </a:stretch>
      </xdr:blipFill>
      <xdr:spPr>
        <a:xfrm>
          <a:off x="609600" y="933450"/>
          <a:ext cx="3800000" cy="3190476"/>
        </a:xfrm>
        <a:prstGeom prst="rect">
          <a:avLst/>
        </a:prstGeom>
      </xdr:spPr>
    </xdr:pic>
    <xdr:clientData/>
  </xdr:twoCellAnchor>
  <xdr:twoCellAnchor>
    <xdr:from>
      <xdr:col>0</xdr:col>
      <xdr:colOff>590550</xdr:colOff>
      <xdr:row>1</xdr:row>
      <xdr:rowOff>114300</xdr:rowOff>
    </xdr:from>
    <xdr:to>
      <xdr:col>11</xdr:col>
      <xdr:colOff>485775</xdr:colOff>
      <xdr:row>3</xdr:row>
      <xdr:rowOff>180975</xdr:rowOff>
    </xdr:to>
    <xdr:sp macro="" textlink="">
      <xdr:nvSpPr>
        <xdr:cNvPr id="3" name="TextBox 2">
          <a:extLst>
            <a:ext uri="{FF2B5EF4-FFF2-40B4-BE49-F238E27FC236}">
              <a16:creationId xmlns:a16="http://schemas.microsoft.com/office/drawing/2014/main" id="{B7627EBA-8C03-48A6-823A-3B3DB8DAF7CC}"/>
            </a:ext>
          </a:extLst>
        </xdr:cNvPr>
        <xdr:cNvSpPr txBox="1"/>
      </xdr:nvSpPr>
      <xdr:spPr>
        <a:xfrm>
          <a:off x="590550" y="304800"/>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2.14. Fiscal Governance Framework</a:t>
          </a:r>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0</xdr:col>
      <xdr:colOff>542925</xdr:colOff>
      <xdr:row>3</xdr:row>
      <xdr:rowOff>152400</xdr:rowOff>
    </xdr:from>
    <xdr:to>
      <xdr:col>7</xdr:col>
      <xdr:colOff>28575</xdr:colOff>
      <xdr:row>19</xdr:row>
      <xdr:rowOff>152400</xdr:rowOff>
    </xdr:to>
    <xdr:graphicFrame macro="">
      <xdr:nvGraphicFramePr>
        <xdr:cNvPr id="2" name="Chart 1">
          <a:extLst>
            <a:ext uri="{FF2B5EF4-FFF2-40B4-BE49-F238E27FC236}">
              <a16:creationId xmlns:a16="http://schemas.microsoft.com/office/drawing/2014/main" id="{B4C66B94-A5A2-4443-83BD-F24543A4E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76200</xdr:colOff>
      <xdr:row>20</xdr:row>
      <xdr:rowOff>133350</xdr:rowOff>
    </xdr:from>
    <xdr:ext cx="4946739" cy="609013"/>
    <xdr:sp macro="" textlink="">
      <xdr:nvSpPr>
        <xdr:cNvPr id="3" name="TextBox 2">
          <a:extLst>
            <a:ext uri="{FF2B5EF4-FFF2-40B4-BE49-F238E27FC236}">
              <a16:creationId xmlns:a16="http://schemas.microsoft.com/office/drawing/2014/main" id="{05E9FD48-230E-4E3A-9661-E879A064C9F0}"/>
            </a:ext>
          </a:extLst>
        </xdr:cNvPr>
        <xdr:cNvSpPr txBox="1"/>
      </xdr:nvSpPr>
      <xdr:spPr>
        <a:xfrm>
          <a:off x="685800" y="3943350"/>
          <a:ext cx="494673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Latinobarómetro; Worldwide Governance Indicators. 1998 and 2004 data.</a:t>
          </a:r>
        </a:p>
        <a:p>
          <a:r>
            <a:rPr lang="en-US" sz="1100">
              <a:solidFill>
                <a:schemeClr val="tx1"/>
              </a:solidFill>
              <a:effectLst/>
              <a:latin typeface="+mn-lt"/>
              <a:ea typeface="+mn-ea"/>
              <a:cs typeface="+mn-cs"/>
            </a:rPr>
            <a:t>Note:  The Control of Corruption Index provides a relative measure of perceived</a:t>
          </a:r>
        </a:p>
        <a:p>
          <a:r>
            <a:rPr lang="en-US" sz="1100">
              <a:solidFill>
                <a:schemeClr val="tx1"/>
              </a:solidFill>
              <a:effectLst/>
              <a:latin typeface="+mn-lt"/>
              <a:ea typeface="+mn-ea"/>
              <a:cs typeface="+mn-cs"/>
            </a:rPr>
            <a:t> corruption and ranges from -2.5 (high corruption) to 2.5 (low corruption).</a:t>
          </a:r>
          <a:endParaRPr lang="en-US" sz="1100"/>
        </a:p>
      </xdr:txBody>
    </xdr:sp>
    <xdr:clientData/>
  </xdr:oneCellAnchor>
  <xdr:twoCellAnchor>
    <xdr:from>
      <xdr:col>1</xdr:col>
      <xdr:colOff>161925</xdr:colOff>
      <xdr:row>2</xdr:row>
      <xdr:rowOff>38100</xdr:rowOff>
    </xdr:from>
    <xdr:to>
      <xdr:col>12</xdr:col>
      <xdr:colOff>57150</xdr:colOff>
      <xdr:row>4</xdr:row>
      <xdr:rowOff>104775</xdr:rowOff>
    </xdr:to>
    <xdr:sp macro="" textlink="">
      <xdr:nvSpPr>
        <xdr:cNvPr id="4" name="TextBox 3">
          <a:extLst>
            <a:ext uri="{FF2B5EF4-FFF2-40B4-BE49-F238E27FC236}">
              <a16:creationId xmlns:a16="http://schemas.microsoft.com/office/drawing/2014/main" id="{43A867DB-4203-4DDC-8D7B-7F716C592E26}"/>
            </a:ext>
          </a:extLst>
        </xdr:cNvPr>
        <xdr:cNvSpPr txBox="1"/>
      </xdr:nvSpPr>
      <xdr:spPr>
        <a:xfrm>
          <a:off x="771525" y="419100"/>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2.15. Corruption Control and Attitude Toward Tax Cheating</a:t>
          </a:r>
        </a:p>
      </xdr:txBody>
    </xdr:sp>
    <xdr:clientData/>
  </xdr:twoCellAnchor>
</xdr:wsDr>
</file>

<file path=xl/drawings/drawing86.xml><?xml version="1.0" encoding="utf-8"?>
<c:userShapes xmlns:c="http://schemas.openxmlformats.org/drawingml/2006/chart">
  <cdr:relSizeAnchor xmlns:cdr="http://schemas.openxmlformats.org/drawingml/2006/chartDrawing">
    <cdr:from>
      <cdr:x>0.10237</cdr:x>
      <cdr:y>0.05729</cdr:y>
    </cdr:from>
    <cdr:to>
      <cdr:x>0.31502</cdr:x>
      <cdr:y>0.16525</cdr:y>
    </cdr:to>
    <cdr:grpSp>
      <cdr:nvGrpSpPr>
        <cdr:cNvPr id="2" name="Group 1">
          <a:extLst xmlns:a="http://schemas.openxmlformats.org/drawingml/2006/main">
            <a:ext uri="{FF2B5EF4-FFF2-40B4-BE49-F238E27FC236}">
              <a16:creationId xmlns:a16="http://schemas.microsoft.com/office/drawing/2014/main" id="{AB8153A8-04D7-49ED-8AFA-CC4C0C85B93A}"/>
            </a:ext>
          </a:extLst>
        </cdr:cNvPr>
        <cdr:cNvGrpSpPr/>
      </cdr:nvGrpSpPr>
      <cdr:grpSpPr>
        <a:xfrm xmlns:a="http://schemas.openxmlformats.org/drawingml/2006/main">
          <a:off x="384179" y="174620"/>
          <a:ext cx="798044" cy="329062"/>
          <a:chOff x="0" y="0"/>
          <a:chExt cx="798037" cy="329064"/>
        </a:xfrm>
      </cdr:grpSpPr>
      <cdr:sp macro="" textlink="">
        <cdr:nvSpPr>
          <cdr:cNvPr id="3" name="TextBox 4">
            <a:extLst xmlns:a="http://schemas.openxmlformats.org/drawingml/2006/main">
              <a:ext uri="{FF2B5EF4-FFF2-40B4-BE49-F238E27FC236}">
                <a16:creationId xmlns:a16="http://schemas.microsoft.com/office/drawing/2014/main" id="{BC05F6C2-362A-4D71-9041-206B9F70FD9A}"/>
              </a:ext>
            </a:extLst>
          </cdr:cNvPr>
          <cdr:cNvSpPr txBox="1"/>
        </cdr:nvSpPr>
        <cdr:spPr>
          <a:xfrm xmlns:a="http://schemas.openxmlformats.org/drawingml/2006/main">
            <a:off x="0" y="0"/>
            <a:ext cx="798037" cy="32906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cs typeface="Arial" panose="020B0604020202020204" pitchFamily="34" charset="0"/>
              </a:rPr>
              <a:t>r</a:t>
            </a:r>
            <a:r>
              <a:rPr lang="en-US" sz="800">
                <a:latin typeface="Times New Roman" panose="02020603050405020304" pitchFamily="18" charset="0"/>
                <a:cs typeface="Times New Roman" panose="02020603050405020304" pitchFamily="18" charset="0"/>
              </a:rPr>
              <a:t>=-0.51</a:t>
            </a:r>
          </a:p>
          <a:p xmlns:a="http://schemas.openxmlformats.org/drawingml/2006/main">
            <a:r>
              <a:rPr lang="en-US" sz="800">
                <a:latin typeface="Times New Roman" panose="02020603050405020304" pitchFamily="18" charset="0"/>
                <a:cs typeface="Times New Roman" panose="02020603050405020304" pitchFamily="18" charset="0"/>
              </a:rPr>
              <a:t>(p-value=0.01)</a:t>
            </a:r>
            <a:endParaRPr lang="en-US" sz="800">
              <a:latin typeface="HelveticaNeueLT Std Cn" panose="020B0506030502030204"/>
              <a:cs typeface="Arial" panose="020B0604020202020204" pitchFamily="34" charset="0"/>
            </a:endParaRPr>
          </a:p>
        </cdr:txBody>
      </cdr:sp>
    </cdr:grpSp>
  </cdr:relSizeAnchor>
</c:userShapes>
</file>

<file path=xl/drawings/drawing87.xml><?xml version="1.0" encoding="utf-8"?>
<xdr:wsDr xmlns:xdr="http://schemas.openxmlformats.org/drawingml/2006/spreadsheetDrawing" xmlns:a="http://schemas.openxmlformats.org/drawingml/2006/main">
  <xdr:twoCellAnchor>
    <xdr:from>
      <xdr:col>0</xdr:col>
      <xdr:colOff>333375</xdr:colOff>
      <xdr:row>7</xdr:row>
      <xdr:rowOff>38100</xdr:rowOff>
    </xdr:from>
    <xdr:to>
      <xdr:col>8</xdr:col>
      <xdr:colOff>495299</xdr:colOff>
      <xdr:row>25</xdr:row>
      <xdr:rowOff>114300</xdr:rowOff>
    </xdr:to>
    <xdr:graphicFrame macro="">
      <xdr:nvGraphicFramePr>
        <xdr:cNvPr id="5" name="Chart 4">
          <a:extLst>
            <a:ext uri="{FF2B5EF4-FFF2-40B4-BE49-F238E27FC236}">
              <a16:creationId xmlns:a16="http://schemas.microsoft.com/office/drawing/2014/main" id="{0F97E47D-0F99-4848-94F2-05E09DAB9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942975</xdr:colOff>
      <xdr:row>4</xdr:row>
      <xdr:rowOff>47625</xdr:rowOff>
    </xdr:from>
    <xdr:ext cx="1851212" cy="280205"/>
    <xdr:sp macro="" textlink="">
      <xdr:nvSpPr>
        <xdr:cNvPr id="6" name="TextBox 5">
          <a:extLst>
            <a:ext uri="{FF2B5EF4-FFF2-40B4-BE49-F238E27FC236}">
              <a16:creationId xmlns:a16="http://schemas.microsoft.com/office/drawing/2014/main" id="{7BDF2FFF-CB28-47EA-98B6-856DA7653317}"/>
            </a:ext>
          </a:extLst>
        </xdr:cNvPr>
        <xdr:cNvSpPr txBox="1"/>
      </xdr:nvSpPr>
      <xdr:spPr>
        <a:xfrm>
          <a:off x="942975" y="695325"/>
          <a:ext cx="18512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1. Sovereign Wealth Funds</a:t>
          </a:r>
        </a:p>
      </xdr:txBody>
    </xdr:sp>
    <xdr:clientData/>
  </xdr:oneCellAnchor>
  <xdr:twoCellAnchor>
    <xdr:from>
      <xdr:col>10</xdr:col>
      <xdr:colOff>114300</xdr:colOff>
      <xdr:row>6</xdr:row>
      <xdr:rowOff>123825</xdr:rowOff>
    </xdr:from>
    <xdr:to>
      <xdr:col>18</xdr:col>
      <xdr:colOff>300037</xdr:colOff>
      <xdr:row>26</xdr:row>
      <xdr:rowOff>47625</xdr:rowOff>
    </xdr:to>
    <xdr:grpSp>
      <xdr:nvGrpSpPr>
        <xdr:cNvPr id="14" name="Group 13">
          <a:extLst>
            <a:ext uri="{FF2B5EF4-FFF2-40B4-BE49-F238E27FC236}">
              <a16:creationId xmlns:a16="http://schemas.microsoft.com/office/drawing/2014/main" id="{AD15C369-6902-4AA0-9C83-B41DF82E0C56}"/>
            </a:ext>
          </a:extLst>
        </xdr:cNvPr>
        <xdr:cNvGrpSpPr/>
      </xdr:nvGrpSpPr>
      <xdr:grpSpPr>
        <a:xfrm>
          <a:off x="6791325" y="1095375"/>
          <a:ext cx="5062537" cy="3162300"/>
          <a:chOff x="4814887" y="1152525"/>
          <a:chExt cx="5062537" cy="3162300"/>
        </a:xfrm>
      </xdr:grpSpPr>
      <xdr:grpSp>
        <xdr:nvGrpSpPr>
          <xdr:cNvPr id="15" name="Group 14">
            <a:extLst>
              <a:ext uri="{FF2B5EF4-FFF2-40B4-BE49-F238E27FC236}">
                <a16:creationId xmlns:a16="http://schemas.microsoft.com/office/drawing/2014/main" id="{9909A849-0715-4C05-8BB3-6F823C687907}"/>
              </a:ext>
            </a:extLst>
          </xdr:cNvPr>
          <xdr:cNvGrpSpPr/>
        </xdr:nvGrpSpPr>
        <xdr:grpSpPr>
          <a:xfrm>
            <a:off x="4824411" y="1152525"/>
            <a:ext cx="5053013" cy="3162300"/>
            <a:chOff x="4510086" y="1076325"/>
            <a:chExt cx="5053013" cy="3162300"/>
          </a:xfrm>
        </xdr:grpSpPr>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B91BB488-6A71-4256-9983-6E8781B7F370}"/>
                    </a:ext>
                  </a:extLst>
                </xdr:cNvPr>
                <xdr:cNvGraphicFramePr/>
              </xdr:nvGraphicFramePr>
              <xdr:xfrm>
                <a:off x="4510086" y="1076325"/>
                <a:ext cx="5053013" cy="316230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10086" y="1076325"/>
                  <a:ext cx="5053013" cy="3162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20" name="TextBox 19">
              <a:extLst>
                <a:ext uri="{FF2B5EF4-FFF2-40B4-BE49-F238E27FC236}">
                  <a16:creationId xmlns:a16="http://schemas.microsoft.com/office/drawing/2014/main" id="{F33582F6-7981-4DE6-851A-ED784F0D6BF9}"/>
                </a:ext>
              </a:extLst>
            </xdr:cNvPr>
            <xdr:cNvSpPr txBox="1"/>
          </xdr:nvSpPr>
          <xdr:spPr>
            <a:xfrm>
              <a:off x="5815011" y="3943350"/>
              <a:ext cx="3476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HelveticaNeueLT Std Cn" panose="020B0506030502030204"/>
                </a:rPr>
                <a:t>Resource-rich countries                 Non-resource-rich countries</a:t>
              </a:r>
            </a:p>
          </xdr:txBody>
        </xdr:sp>
      </xdr:grpSp>
      <xdr:grpSp>
        <xdr:nvGrpSpPr>
          <xdr:cNvPr id="16" name="Group 15">
            <a:extLst>
              <a:ext uri="{FF2B5EF4-FFF2-40B4-BE49-F238E27FC236}">
                <a16:creationId xmlns:a16="http://schemas.microsoft.com/office/drawing/2014/main" id="{C40FE700-C7FC-41B9-8100-11FA23DA1714}"/>
              </a:ext>
            </a:extLst>
          </xdr:cNvPr>
          <xdr:cNvGrpSpPr/>
        </xdr:nvGrpSpPr>
        <xdr:grpSpPr>
          <a:xfrm>
            <a:off x="4814887" y="1352550"/>
            <a:ext cx="509589" cy="2724150"/>
            <a:chOff x="4814887" y="1352550"/>
            <a:chExt cx="509589" cy="2724150"/>
          </a:xfrm>
        </xdr:grpSpPr>
        <xdr:sp macro="" textlink="">
          <xdr:nvSpPr>
            <xdr:cNvPr id="17" name="TextBox 16">
              <a:extLst>
                <a:ext uri="{FF2B5EF4-FFF2-40B4-BE49-F238E27FC236}">
                  <a16:creationId xmlns:a16="http://schemas.microsoft.com/office/drawing/2014/main" id="{A7AC80F3-E0EA-4128-B52D-FD30491551CD}"/>
                </a:ext>
              </a:extLst>
            </xdr:cNvPr>
            <xdr:cNvSpPr txBox="1"/>
          </xdr:nvSpPr>
          <xdr:spPr>
            <a:xfrm>
              <a:off x="4814887" y="1352550"/>
              <a:ext cx="50006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HelveticaNeueLT Std Cn" panose="020B0506030502030204"/>
                </a:rPr>
                <a:t>Better</a:t>
              </a:r>
            </a:p>
          </xdr:txBody>
        </xdr:sp>
        <xdr:sp macro="" textlink="">
          <xdr:nvSpPr>
            <xdr:cNvPr id="18" name="TextBox 17">
              <a:extLst>
                <a:ext uri="{FF2B5EF4-FFF2-40B4-BE49-F238E27FC236}">
                  <a16:creationId xmlns:a16="http://schemas.microsoft.com/office/drawing/2014/main" id="{25AC88A8-DE07-4481-8D8A-3482CEE02A9A}"/>
                </a:ext>
              </a:extLst>
            </xdr:cNvPr>
            <xdr:cNvSpPr txBox="1"/>
          </xdr:nvSpPr>
          <xdr:spPr>
            <a:xfrm>
              <a:off x="4824412" y="3790950"/>
              <a:ext cx="50006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HelveticaNeueLT Std Cn" panose="020B0506030502030204"/>
                </a:rPr>
                <a:t>Worse</a:t>
              </a:r>
            </a:p>
          </xdr:txBody>
        </xdr:sp>
      </xdr:grpSp>
    </xdr:grpSp>
    <xdr:clientData/>
  </xdr:twoCellAnchor>
  <xdr:oneCellAnchor>
    <xdr:from>
      <xdr:col>10</xdr:col>
      <xdr:colOff>438150</xdr:colOff>
      <xdr:row>3</xdr:row>
      <xdr:rowOff>104775</xdr:rowOff>
    </xdr:from>
    <xdr:ext cx="1681101" cy="280205"/>
    <xdr:sp macro="" textlink="">
      <xdr:nvSpPr>
        <xdr:cNvPr id="21" name="TextBox 20">
          <a:extLst>
            <a:ext uri="{FF2B5EF4-FFF2-40B4-BE49-F238E27FC236}">
              <a16:creationId xmlns:a16="http://schemas.microsoft.com/office/drawing/2014/main" id="{EF7F0252-1687-45E9-89AC-FD57C6C51709}"/>
            </a:ext>
          </a:extLst>
        </xdr:cNvPr>
        <xdr:cNvSpPr txBox="1"/>
      </xdr:nvSpPr>
      <xdr:spPr>
        <a:xfrm>
          <a:off x="7115175" y="590550"/>
          <a:ext cx="16811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0"/>
            <a:t>2. Control of</a:t>
          </a:r>
          <a:r>
            <a:rPr lang="en-US" sz="1200" b="0" baseline="0"/>
            <a:t> Corruption</a:t>
          </a:r>
          <a:endParaRPr lang="en-US" sz="1200" b="0"/>
        </a:p>
      </xdr:txBody>
    </xdr:sp>
    <xdr:clientData/>
  </xdr:oneCellAnchor>
  <xdr:twoCellAnchor>
    <xdr:from>
      <xdr:col>0</xdr:col>
      <xdr:colOff>695325</xdr:colOff>
      <xdr:row>1</xdr:row>
      <xdr:rowOff>114300</xdr:rowOff>
    </xdr:from>
    <xdr:to>
      <xdr:col>11</xdr:col>
      <xdr:colOff>9525</xdr:colOff>
      <xdr:row>4</xdr:row>
      <xdr:rowOff>76200</xdr:rowOff>
    </xdr:to>
    <xdr:sp macro="" textlink="">
      <xdr:nvSpPr>
        <xdr:cNvPr id="22" name="TextBox 21">
          <a:extLst>
            <a:ext uri="{FF2B5EF4-FFF2-40B4-BE49-F238E27FC236}">
              <a16:creationId xmlns:a16="http://schemas.microsoft.com/office/drawing/2014/main" id="{C1491E23-CF05-4C3F-AE80-169E6FAB68A2}"/>
            </a:ext>
          </a:extLst>
        </xdr:cNvPr>
        <xdr:cNvSpPr txBox="1"/>
      </xdr:nvSpPr>
      <xdr:spPr>
        <a:xfrm>
          <a:off x="695325" y="276225"/>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2.16. Corruption Is a Challenge for Many Resource-Rich Countries</a:t>
          </a:r>
        </a:p>
      </xdr:txBody>
    </xdr:sp>
    <xdr:clientData/>
  </xdr:twoCellAnchor>
  <xdr:oneCellAnchor>
    <xdr:from>
      <xdr:col>0</xdr:col>
      <xdr:colOff>533400</xdr:colOff>
      <xdr:row>26</xdr:row>
      <xdr:rowOff>142875</xdr:rowOff>
    </xdr:from>
    <xdr:ext cx="11059759" cy="781240"/>
    <xdr:sp macro="" textlink="">
      <xdr:nvSpPr>
        <xdr:cNvPr id="23" name="TextBox 22">
          <a:extLst>
            <a:ext uri="{FF2B5EF4-FFF2-40B4-BE49-F238E27FC236}">
              <a16:creationId xmlns:a16="http://schemas.microsoft.com/office/drawing/2014/main" id="{84E9B0CA-85C3-4DEB-BC82-D6F886CD7AFD}"/>
            </a:ext>
          </a:extLst>
        </xdr:cNvPr>
        <xdr:cNvSpPr txBox="1"/>
      </xdr:nvSpPr>
      <xdr:spPr>
        <a:xfrm>
          <a:off x="533400" y="4352925"/>
          <a:ext cx="11059759"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Sources: Natural Resource Governance Institute (2017); and Worldwide Governance Indicators.</a:t>
          </a:r>
        </a:p>
        <a:p>
          <a:r>
            <a:rPr lang="en-US" sz="1100">
              <a:solidFill>
                <a:schemeClr val="tx1"/>
              </a:solidFill>
              <a:effectLst/>
              <a:latin typeface="+mn-lt"/>
              <a:ea typeface="+mn-ea"/>
              <a:cs typeface="+mn-cs"/>
            </a:rPr>
            <a:t>Note: Panel 1 shows the corporate governance and transparency score of the sovereign wealth funds and the size of assets as a percentage of 2016 GDP. Caution is needed in interpreting </a:t>
          </a:r>
        </a:p>
        <a:p>
          <a:r>
            <a:rPr lang="en-US" sz="1100">
              <a:solidFill>
                <a:schemeClr val="tx1"/>
              </a:solidFill>
              <a:effectLst/>
              <a:latin typeface="+mn-lt"/>
              <a:ea typeface="+mn-ea"/>
              <a:cs typeface="+mn-cs"/>
            </a:rPr>
            <a:t>scores for any individual country as the quality of underlying data can vary across countries and data sources. In panel 2, the boxes show the median as well as the 25th and 75th percentiles, </a:t>
          </a:r>
        </a:p>
        <a:p>
          <a:r>
            <a:rPr lang="en-US" sz="1100">
              <a:solidFill>
                <a:schemeClr val="tx1"/>
              </a:solidFill>
              <a:effectLst/>
              <a:latin typeface="+mn-lt"/>
              <a:ea typeface="+mn-ea"/>
              <a:cs typeface="+mn-cs"/>
            </a:rPr>
            <a:t>while the whiskers show the bottom and top 5 percent of the data. The definition of resource-rich countries follows the October 2015 Fiscal Monitor. </a:t>
          </a:r>
          <a:endParaRPr lang="en-US" sz="1100"/>
        </a:p>
      </xdr:txBody>
    </xdr:sp>
    <xdr:clientData/>
  </xdr:oneCellAnchor>
</xdr:wsDr>
</file>

<file path=xl/drawings/drawing88.xml><?xml version="1.0" encoding="utf-8"?>
<c:userShapes xmlns:c="http://schemas.openxmlformats.org/drawingml/2006/chart">
  <cdr:relSizeAnchor xmlns:cdr="http://schemas.openxmlformats.org/drawingml/2006/chartDrawing">
    <cdr:from>
      <cdr:x>0.19379</cdr:x>
      <cdr:y>0.03291</cdr:y>
    </cdr:from>
    <cdr:to>
      <cdr:x>0.32203</cdr:x>
      <cdr:y>0.14263</cdr:y>
    </cdr:to>
    <cdr:sp macro="" textlink="">
      <cdr:nvSpPr>
        <cdr:cNvPr id="2" name="TextBox 2">
          <a:extLst xmlns:a="http://schemas.openxmlformats.org/drawingml/2006/main">
            <a:ext uri="{FF2B5EF4-FFF2-40B4-BE49-F238E27FC236}">
              <a16:creationId xmlns:a16="http://schemas.microsoft.com/office/drawing/2014/main" id="{1A1EF121-D89E-4E90-AC2C-D843B9D08F41}"/>
            </a:ext>
          </a:extLst>
        </cdr:cNvPr>
        <cdr:cNvSpPr txBox="1"/>
      </cdr:nvSpPr>
      <cdr:spPr>
        <a:xfrm xmlns:a="http://schemas.openxmlformats.org/drawingml/2006/main">
          <a:off x="1089025" y="98425"/>
          <a:ext cx="720725" cy="32816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rPr>
            <a:t>Timor-Leste:</a:t>
          </a:r>
          <a:r>
            <a:rPr lang="en-US" sz="800" baseline="0">
              <a:latin typeface="HelveticaNeueLT Std Cn" panose="020B0506030502030204"/>
            </a:rPr>
            <a:t> 650</a:t>
          </a:r>
          <a:endParaRPr lang="en-US" sz="800">
            <a:latin typeface="HelveticaNeueLT Std Cn" panose="020B0506030502030204"/>
          </a:endParaRPr>
        </a:p>
      </cdr:txBody>
    </cdr:sp>
  </cdr:relSizeAnchor>
  <cdr:relSizeAnchor xmlns:cdr="http://schemas.openxmlformats.org/drawingml/2006/chartDrawing">
    <cdr:from>
      <cdr:x>0.32599</cdr:x>
      <cdr:y>0.05839</cdr:y>
    </cdr:from>
    <cdr:to>
      <cdr:x>0.45424</cdr:x>
      <cdr:y>0.12868</cdr:y>
    </cdr:to>
    <cdr:sp macro="" textlink="">
      <cdr:nvSpPr>
        <cdr:cNvPr id="3" name="TextBox 2">
          <a:extLst xmlns:a="http://schemas.openxmlformats.org/drawingml/2006/main">
            <a:ext uri="{FF2B5EF4-FFF2-40B4-BE49-F238E27FC236}">
              <a16:creationId xmlns:a16="http://schemas.microsoft.com/office/drawing/2014/main" id="{2F50E3AB-9C1E-4E0E-A4DE-7237F4FD4A0B}"/>
            </a:ext>
          </a:extLst>
        </cdr:cNvPr>
        <cdr:cNvSpPr txBox="1"/>
      </cdr:nvSpPr>
      <cdr:spPr>
        <a:xfrm xmlns:a="http://schemas.openxmlformats.org/drawingml/2006/main">
          <a:off x="1831975" y="174625"/>
          <a:ext cx="720725" cy="21025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rPr>
            <a:t>Kuwait:</a:t>
          </a:r>
          <a:r>
            <a:rPr lang="en-US" sz="800" baseline="0">
              <a:latin typeface="HelveticaNeueLT Std Cn" panose="020B0506030502030204"/>
            </a:rPr>
            <a:t> 479</a:t>
          </a:r>
          <a:endParaRPr lang="en-US" sz="800">
            <a:latin typeface="HelveticaNeueLT Std Cn" panose="020B0506030502030204"/>
          </a:endParaRPr>
        </a:p>
      </cdr:txBody>
    </cdr:sp>
  </cdr:relSizeAnchor>
  <cdr:relSizeAnchor xmlns:cdr="http://schemas.openxmlformats.org/drawingml/2006/chartDrawing">
    <cdr:from>
      <cdr:x>0.53785</cdr:x>
      <cdr:y>0.0552</cdr:y>
    </cdr:from>
    <cdr:to>
      <cdr:x>0.6661</cdr:x>
      <cdr:y>0.1255</cdr:y>
    </cdr:to>
    <cdr:sp macro="" textlink="">
      <cdr:nvSpPr>
        <cdr:cNvPr id="4" name="TextBox 1">
          <a:extLst xmlns:a="http://schemas.openxmlformats.org/drawingml/2006/main">
            <a:ext uri="{FF2B5EF4-FFF2-40B4-BE49-F238E27FC236}">
              <a16:creationId xmlns:a16="http://schemas.microsoft.com/office/drawing/2014/main" id="{0F31C75B-B13C-40F0-9D35-FAC3119DF9B0}"/>
            </a:ext>
          </a:extLst>
        </cdr:cNvPr>
        <cdr:cNvSpPr txBox="1"/>
      </cdr:nvSpPr>
      <cdr:spPr>
        <a:xfrm xmlns:a="http://schemas.openxmlformats.org/drawingml/2006/main">
          <a:off x="3022600" y="165100"/>
          <a:ext cx="720725" cy="21025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a:latin typeface="HelveticaNeueLT Std Cn" panose="020B0506030502030204"/>
            </a:rPr>
            <a:t>Libya: 361</a:t>
          </a:r>
        </a:p>
      </cdr:txBody>
    </cdr:sp>
  </cdr:relSizeAnchor>
</c:userShapes>
</file>

<file path=xl/drawings/drawing89.xml><?xml version="1.0" encoding="utf-8"?>
<xdr:wsDr xmlns:xdr="http://schemas.openxmlformats.org/drawingml/2006/spreadsheetDrawing" xmlns:a="http://schemas.openxmlformats.org/drawingml/2006/main">
  <xdr:twoCellAnchor>
    <xdr:from>
      <xdr:col>0</xdr:col>
      <xdr:colOff>219075</xdr:colOff>
      <xdr:row>3</xdr:row>
      <xdr:rowOff>161925</xdr:rowOff>
    </xdr:from>
    <xdr:to>
      <xdr:col>8</xdr:col>
      <xdr:colOff>123825</xdr:colOff>
      <xdr:row>24</xdr:row>
      <xdr:rowOff>142876</xdr:rowOff>
    </xdr:to>
    <xdr:graphicFrame macro="">
      <xdr:nvGraphicFramePr>
        <xdr:cNvPr id="5" name="Chart 4">
          <a:extLst>
            <a:ext uri="{FF2B5EF4-FFF2-40B4-BE49-F238E27FC236}">
              <a16:creationId xmlns:a16="http://schemas.microsoft.com/office/drawing/2014/main" id="{CF688E12-42BD-4215-86E3-07E000321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1</xdr:row>
      <xdr:rowOff>19050</xdr:rowOff>
    </xdr:from>
    <xdr:to>
      <xdr:col>8</xdr:col>
      <xdr:colOff>276225</xdr:colOff>
      <xdr:row>3</xdr:row>
      <xdr:rowOff>85725</xdr:rowOff>
    </xdr:to>
    <xdr:sp macro="" textlink="">
      <xdr:nvSpPr>
        <xdr:cNvPr id="6" name="TextBox 5">
          <a:extLst>
            <a:ext uri="{FF2B5EF4-FFF2-40B4-BE49-F238E27FC236}">
              <a16:creationId xmlns:a16="http://schemas.microsoft.com/office/drawing/2014/main" id="{8A04BFBA-E719-4493-BE2E-161BAF90DD37}"/>
            </a:ext>
          </a:extLst>
        </xdr:cNvPr>
        <xdr:cNvSpPr txBox="1"/>
      </xdr:nvSpPr>
      <xdr:spPr>
        <a:xfrm>
          <a:off x="266700" y="209550"/>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2.17. Many Audit Agencies are Constrained by Lack of Resources</a:t>
          </a:r>
        </a:p>
        <a:p>
          <a:pPr algn="l"/>
          <a:r>
            <a:rPr lang="en-US" sz="1000" b="0" i="1" baseline="0">
              <a:solidFill>
                <a:srgbClr val="C4122F"/>
              </a:solidFill>
              <a:latin typeface="HelveticaNeueLT Std Cn" panose="020B0506030502030204" pitchFamily="34" charset="0"/>
              <a:cs typeface="Arial" panose="020B0604020202020204" pitchFamily="34" charset="0"/>
            </a:rPr>
            <a:t>(Percent)</a:t>
          </a:r>
        </a:p>
      </xdr:txBody>
    </xdr:sp>
    <xdr:clientData/>
  </xdr:twoCellAnchor>
  <xdr:oneCellAnchor>
    <xdr:from>
      <xdr:col>0</xdr:col>
      <xdr:colOff>552450</xdr:colOff>
      <xdr:row>25</xdr:row>
      <xdr:rowOff>38100</xdr:rowOff>
    </xdr:from>
    <xdr:ext cx="4118756" cy="436786"/>
    <xdr:sp macro="" textlink="">
      <xdr:nvSpPr>
        <xdr:cNvPr id="7" name="TextBox 6">
          <a:extLst>
            <a:ext uri="{FF2B5EF4-FFF2-40B4-BE49-F238E27FC236}">
              <a16:creationId xmlns:a16="http://schemas.microsoft.com/office/drawing/2014/main" id="{8D9EEE29-4B8A-4BEE-887B-BB3E2194E677}"/>
            </a:ext>
          </a:extLst>
        </xdr:cNvPr>
        <xdr:cNvSpPr txBox="1"/>
      </xdr:nvSpPr>
      <xdr:spPr>
        <a:xfrm>
          <a:off x="552450" y="4800600"/>
          <a:ext cx="411875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  International Budget Partnership, Open Budget Index, 2017.</a:t>
          </a:r>
        </a:p>
        <a:p>
          <a:r>
            <a:rPr lang="fr-FR" sz="1100">
              <a:solidFill>
                <a:schemeClr val="tx1"/>
              </a:solidFill>
              <a:effectLst/>
              <a:latin typeface="+mn-lt"/>
              <a:ea typeface="+mn-ea"/>
              <a:cs typeface="+mn-cs"/>
            </a:rPr>
            <a:t>Note : SAI : Supreme audit institution.</a:t>
          </a:r>
          <a:endParaRPr lang="en-US" sz="1100"/>
        </a:p>
      </xdr:txBody>
    </xdr:sp>
    <xdr:clientData/>
  </xdr:oneCellAnchor>
</xdr:wsDr>
</file>

<file path=xl/drawings/drawing9.xml><?xml version="1.0" encoding="utf-8"?>
<c:userShapes xmlns:c="http://schemas.openxmlformats.org/drawingml/2006/chart">
  <cdr:relSizeAnchor xmlns:cdr="http://schemas.openxmlformats.org/drawingml/2006/chartDrawing">
    <cdr:from>
      <cdr:x>0.3701</cdr:x>
      <cdr:y>0.53305</cdr:y>
    </cdr:from>
    <cdr:to>
      <cdr:x>0.89518</cdr:x>
      <cdr:y>0.6609</cdr:y>
    </cdr:to>
    <cdr:cxnSp macro="">
      <cdr:nvCxnSpPr>
        <cdr:cNvPr id="4" name="Straight Arrow Connector 3">
          <a:extLst xmlns:a="http://schemas.openxmlformats.org/drawingml/2006/main">
            <a:ext uri="{FF2B5EF4-FFF2-40B4-BE49-F238E27FC236}">
              <a16:creationId xmlns:a16="http://schemas.microsoft.com/office/drawing/2014/main" id="{7A4728CB-4E15-4471-9D90-0D81AAED365C}"/>
            </a:ext>
          </a:extLst>
        </cdr:cNvPr>
        <cdr:cNvCxnSpPr/>
      </cdr:nvCxnSpPr>
      <cdr:spPr>
        <a:xfrm xmlns:a="http://schemas.openxmlformats.org/drawingml/2006/main">
          <a:off x="1516119" y="1866822"/>
          <a:ext cx="2151006" cy="447753"/>
        </a:xfrm>
        <a:prstGeom xmlns:a="http://schemas.openxmlformats.org/drawingml/2006/main" prst="straightConnector1">
          <a:avLst/>
        </a:prstGeom>
        <a:ln xmlns:a="http://schemas.openxmlformats.org/drawingml/2006/main" w="19050">
          <a:solidFill>
            <a:srgbClr val="FFC000"/>
          </a:solidFill>
          <a:prstDash val="sysDash"/>
          <a:tailEnd type="triangle"/>
        </a:ln>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cxnSp>
  </cdr:relSizeAnchor>
</c:userShapes>
</file>

<file path=xl/drawings/drawing90.xml><?xml version="1.0" encoding="utf-8"?>
<xdr:wsDr xmlns:xdr="http://schemas.openxmlformats.org/drawingml/2006/spreadsheetDrawing" xmlns:a="http://schemas.openxmlformats.org/drawingml/2006/main">
  <xdr:twoCellAnchor>
    <xdr:from>
      <xdr:col>0</xdr:col>
      <xdr:colOff>314325</xdr:colOff>
      <xdr:row>5</xdr:row>
      <xdr:rowOff>38100</xdr:rowOff>
    </xdr:from>
    <xdr:to>
      <xdr:col>6</xdr:col>
      <xdr:colOff>333375</xdr:colOff>
      <xdr:row>19</xdr:row>
      <xdr:rowOff>114300</xdr:rowOff>
    </xdr:to>
    <xdr:graphicFrame macro="">
      <xdr:nvGraphicFramePr>
        <xdr:cNvPr id="4" name="Chart 3">
          <a:extLst>
            <a:ext uri="{FF2B5EF4-FFF2-40B4-BE49-F238E27FC236}">
              <a16:creationId xmlns:a16="http://schemas.microsoft.com/office/drawing/2014/main" id="{76EA5862-3CA6-4187-8A0F-274BB8614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438150</xdr:colOff>
      <xdr:row>1</xdr:row>
      <xdr:rowOff>85725</xdr:rowOff>
    </xdr:from>
    <xdr:to>
      <xdr:col>10</xdr:col>
      <xdr:colOff>47625</xdr:colOff>
      <xdr:row>3</xdr:row>
      <xdr:rowOff>152400</xdr:rowOff>
    </xdr:to>
    <xdr:sp macro="" textlink="">
      <xdr:nvSpPr>
        <xdr:cNvPr id="5" name="TextBox 4">
          <a:extLst>
            <a:ext uri="{FF2B5EF4-FFF2-40B4-BE49-F238E27FC236}">
              <a16:creationId xmlns:a16="http://schemas.microsoft.com/office/drawing/2014/main" id="{E24C7FD3-FF63-4A64-89F6-84D4FEC464B0}"/>
            </a:ext>
          </a:extLst>
        </xdr:cNvPr>
        <xdr:cNvSpPr txBox="1"/>
      </xdr:nvSpPr>
      <xdr:spPr>
        <a:xfrm>
          <a:off x="438150" y="276225"/>
          <a:ext cx="66008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rgbClr val="C4122F"/>
              </a:solidFill>
              <a:latin typeface="HelveticaNeueLT Std Cn" panose="020B0506030502030204" pitchFamily="34" charset="0"/>
              <a:cs typeface="Arial" panose="020B0604020202020204" pitchFamily="34" charset="0"/>
            </a:rPr>
            <a:t>Figure</a:t>
          </a:r>
          <a:r>
            <a:rPr lang="en-US" sz="1000" b="1" baseline="0">
              <a:solidFill>
                <a:srgbClr val="C4122F"/>
              </a:solidFill>
              <a:latin typeface="HelveticaNeueLT Std Cn" panose="020B0506030502030204" pitchFamily="34" charset="0"/>
              <a:cs typeface="Arial" panose="020B0604020202020204" pitchFamily="34" charset="0"/>
            </a:rPr>
            <a:t> 2.18. Purpose of Foreign Bribes</a:t>
          </a:r>
        </a:p>
        <a:p>
          <a:pPr algn="l"/>
          <a:r>
            <a:rPr lang="en-US" sz="1000" b="0" i="1" baseline="0">
              <a:solidFill>
                <a:srgbClr val="C4122F"/>
              </a:solidFill>
              <a:latin typeface="HelveticaNeueLT Std Cn" panose="020B0506030502030204" pitchFamily="34" charset="0"/>
              <a:cs typeface="Arial" panose="020B0604020202020204" pitchFamily="34" charset="0"/>
            </a:rPr>
            <a:t>(Percent)</a:t>
          </a:r>
        </a:p>
      </xdr:txBody>
    </xdr:sp>
    <xdr:clientData/>
  </xdr:twoCellAnchor>
  <xdr:oneCellAnchor>
    <xdr:from>
      <xdr:col>0</xdr:col>
      <xdr:colOff>733425</xdr:colOff>
      <xdr:row>20</xdr:row>
      <xdr:rowOff>9525</xdr:rowOff>
    </xdr:from>
    <xdr:ext cx="1409938" cy="264560"/>
    <xdr:sp macro="" textlink="">
      <xdr:nvSpPr>
        <xdr:cNvPr id="6" name="TextBox 5">
          <a:extLst>
            <a:ext uri="{FF2B5EF4-FFF2-40B4-BE49-F238E27FC236}">
              <a16:creationId xmlns:a16="http://schemas.microsoft.com/office/drawing/2014/main" id="{AD93FB89-86E9-4452-8820-CD8485428C00}"/>
            </a:ext>
          </a:extLst>
        </xdr:cNvPr>
        <xdr:cNvSpPr txBox="1"/>
      </xdr:nvSpPr>
      <xdr:spPr>
        <a:xfrm>
          <a:off x="733425" y="3819525"/>
          <a:ext cx="1409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Source: OECD (2014).</a:t>
          </a:r>
          <a:endParaRPr lang="en-US" sz="1100"/>
        </a:p>
      </xdr:txBody>
    </xdr:sp>
    <xdr:clientData/>
  </xdr:oneCellAnchor>
</xdr:wsDr>
</file>

<file path=xl/drawings/drawing91.xml><?xml version="1.0" encoding="utf-8"?>
<xdr:wsDr xmlns:xdr="http://schemas.openxmlformats.org/drawingml/2006/spreadsheetDrawing" xmlns:a="http://schemas.openxmlformats.org/drawingml/2006/main">
  <xdr:twoCellAnchor>
    <xdr:from>
      <xdr:col>0</xdr:col>
      <xdr:colOff>38099</xdr:colOff>
      <xdr:row>41</xdr:row>
      <xdr:rowOff>47623</xdr:rowOff>
    </xdr:from>
    <xdr:to>
      <xdr:col>12</xdr:col>
      <xdr:colOff>1066800</xdr:colOff>
      <xdr:row>52</xdr:row>
      <xdr:rowOff>66675</xdr:rowOff>
    </xdr:to>
    <xdr:sp macro="" textlink="">
      <xdr:nvSpPr>
        <xdr:cNvPr id="2" name="TextBox 1">
          <a:extLst>
            <a:ext uri="{FF2B5EF4-FFF2-40B4-BE49-F238E27FC236}">
              <a16:creationId xmlns:a16="http://schemas.microsoft.com/office/drawing/2014/main" id="{695E6E4F-1635-41F1-AE79-6A2045026234}"/>
            </a:ext>
          </a:extLst>
        </xdr:cNvPr>
        <xdr:cNvSpPr txBox="1"/>
      </xdr:nvSpPr>
      <xdr:spPr>
        <a:xfrm>
          <a:off x="38099" y="7848598"/>
          <a:ext cx="11639551" cy="1809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27432" tIns="0" rIns="27432" bIns="0" rtlCol="0" anchor="t"/>
        <a:lstStyle/>
        <a:p>
          <a:pPr algn="l"/>
          <a:r>
            <a:rPr lang="en-US" sz="800" b="0" i="0" u="none" strike="noStrike">
              <a:solidFill>
                <a:sysClr val="windowText" lastClr="000000"/>
              </a:solidFill>
              <a:latin typeface="Arial" pitchFamily="34" charset="0"/>
              <a:ea typeface="+mn-ea"/>
              <a:cs typeface="Arial" pitchFamily="34" charset="0"/>
            </a:rPr>
            <a:t>Sources: Bloomberg Finance L.P.; Joint External Debt Hub</a:t>
          </a:r>
          <a:r>
            <a:rPr lang="en-US" sz="800">
              <a:solidFill>
                <a:sysClr val="windowText" lastClr="000000"/>
              </a:solidFill>
              <a:latin typeface="Arial" pitchFamily="34" charset="0"/>
              <a:ea typeface="+mn-ea"/>
              <a:cs typeface="Arial" pitchFamily="34" charset="0"/>
            </a:rPr>
            <a:t>, Quarterly External Debt Statistics</a:t>
          </a:r>
          <a:r>
            <a:rPr lang="en-US" sz="800" b="0" i="0" u="none" strike="noStrike">
              <a:solidFill>
                <a:sysClr val="windowText" lastClr="000000"/>
              </a:solidFill>
              <a:latin typeface="Arial" pitchFamily="34" charset="0"/>
              <a:ea typeface="+mn-ea"/>
              <a:cs typeface="Arial" pitchFamily="34" charset="0"/>
            </a:rPr>
            <a:t>; </a:t>
          </a:r>
          <a:r>
            <a:rPr lang="en-US" sz="800" b="0" i="0">
              <a:solidFill>
                <a:sysClr val="windowText" lastClr="000000"/>
              </a:solidFill>
              <a:latin typeface="Arial" pitchFamily="34" charset="0"/>
              <a:ea typeface="+mn-ea"/>
              <a:cs typeface="Arial" pitchFamily="34" charset="0"/>
            </a:rPr>
            <a:t>national authorities; and </a:t>
          </a:r>
          <a:r>
            <a:rPr lang="en-US" sz="800" b="0" i="0" u="none" strike="noStrike">
              <a:solidFill>
                <a:sysClr val="windowText" lastClr="000000"/>
              </a:solidFill>
              <a:latin typeface="Arial" pitchFamily="34" charset="0"/>
              <a:ea typeface="+mn-ea"/>
              <a:cs typeface="Arial" pitchFamily="34" charset="0"/>
            </a:rPr>
            <a:t>IMF staff estimates and projections.</a:t>
          </a:r>
        </a:p>
        <a:p>
          <a:pPr algn="l"/>
          <a:r>
            <a:rPr lang="en-US" sz="800" b="0" i="0" u="none" strike="noStrike" baseline="0">
              <a:solidFill>
                <a:sysClr val="windowText" lastClr="000000"/>
              </a:solidFill>
              <a:latin typeface="Arial" pitchFamily="34" charset="0"/>
              <a:ea typeface="+mn-ea"/>
              <a:cs typeface="Arial" pitchFamily="34" charset="0"/>
            </a:rPr>
            <a:t>Note: All economy averages are weighted by nominal GDP converted to U.S. dollars at average market exchange rates in the years indicated and based on data availability.</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u="none" strike="noStrike" baseline="30000">
              <a:solidFill>
                <a:sysClr val="windowText" lastClr="000000"/>
              </a:solidFill>
              <a:latin typeface="Arial" pitchFamily="34" charset="0"/>
              <a:ea typeface="+mn-ea"/>
              <a:cs typeface="Arial" pitchFamily="34" charset="0"/>
            </a:rPr>
            <a:t>1 </a:t>
          </a:r>
          <a:r>
            <a:rPr lang="en-US" sz="800">
              <a:solidFill>
                <a:sysClr val="windowText" lastClr="000000"/>
              </a:solidFill>
              <a:latin typeface="Arial" pitchFamily="34" charset="0"/>
              <a:ea typeface="+mn-ea"/>
              <a:cs typeface="Arial" pitchFamily="34" charset="0"/>
            </a:rPr>
            <a:t>Pension projections rely on authorities’ estimates when these are available. For the European Union countries, pension projections are based on </a:t>
          </a:r>
          <a:r>
            <a:rPr lang="en-US" sz="800" i="1">
              <a:solidFill>
                <a:sysClr val="windowText" lastClr="000000"/>
              </a:solidFill>
              <a:latin typeface="Arial" pitchFamily="34" charset="0"/>
              <a:ea typeface="+mn-ea"/>
              <a:cs typeface="Arial" pitchFamily="34" charset="0"/>
            </a:rPr>
            <a:t>The 2018 Ageing Report</a:t>
          </a:r>
          <a:r>
            <a:rPr lang="en-US" sz="800">
              <a:solidFill>
                <a:sysClr val="windowText" lastClr="000000"/>
              </a:solidFill>
              <a:latin typeface="Arial" pitchFamily="34" charset="0"/>
              <a:ea typeface="+mn-ea"/>
              <a:cs typeface="Arial" pitchFamily="34" charset="0"/>
            </a:rPr>
            <a:t> of the European Commission. When authorities' estimates are not available, staff projections use the methodology described in Clements, Eich, and Gupta, </a:t>
          </a:r>
          <a:r>
            <a:rPr lang="en-US" sz="800" i="1">
              <a:solidFill>
                <a:sysClr val="windowText" lastClr="000000"/>
              </a:solidFill>
              <a:latin typeface="Arial" pitchFamily="34" charset="0"/>
              <a:ea typeface="+mn-ea"/>
              <a:cs typeface="Arial" pitchFamily="34" charset="0"/>
            </a:rPr>
            <a:t>Equitable and Sustainable Pensions: Challenges and Experience </a:t>
          </a:r>
          <a:r>
            <a:rPr lang="en-US" sz="800">
              <a:solidFill>
                <a:sysClr val="windowText" lastClr="000000"/>
              </a:solidFill>
              <a:latin typeface="Arial" pitchFamily="34" charset="0"/>
              <a:ea typeface="+mn-ea"/>
              <a:cs typeface="Arial" pitchFamily="34" charset="0"/>
            </a:rPr>
            <a:t>(IMF, 2014). Staff projections for health care spending are driven by demographic and other factors. The difference between the growth of health care spending and real GDP growth that is not explained by demographics (“excess cost growth”) is assumed to start at the economy specific historic average and converge to the advanced economy historic average by 2050 (0.8 percent).</a:t>
          </a:r>
          <a:endParaRPr lang="en-US" sz="800" i="0">
            <a:solidFill>
              <a:sysClr val="windowText" lastClr="000000"/>
            </a:solidFill>
            <a:latin typeface="Arial" pitchFamily="34" charset="0"/>
            <a:ea typeface="+mn-ea"/>
            <a:cs typeface="Arial" pitchFamily="34" charset="0"/>
          </a:endParaRPr>
        </a:p>
        <a:p>
          <a:pPr algn="l"/>
          <a:r>
            <a:rPr lang="en-US" sz="800" b="0" i="0" u="none" strike="noStrike" baseline="30000">
              <a:solidFill>
                <a:sysClr val="windowText" lastClr="000000"/>
              </a:solidFill>
              <a:latin typeface="Arial" pitchFamily="34" charset="0"/>
              <a:ea typeface="+mn-ea"/>
              <a:cs typeface="Arial" pitchFamily="34" charset="0"/>
            </a:rPr>
            <a:t>2</a:t>
          </a:r>
          <a:r>
            <a:rPr lang="en-US" sz="800" b="0" i="0" u="none" strike="noStrike">
              <a:solidFill>
                <a:sysClr val="windowText" lastClr="000000"/>
              </a:solidFill>
              <a:latin typeface="Arial" pitchFamily="34" charset="0"/>
              <a:ea typeface="+mn-ea"/>
              <a:cs typeface="Arial" pitchFamily="34" charset="0"/>
            </a:rPr>
            <a:t> For</a:t>
          </a:r>
          <a:r>
            <a:rPr lang="en-US" sz="800" b="0" i="0" u="none" strike="noStrike" baseline="0">
              <a:solidFill>
                <a:sysClr val="windowText" lastClr="000000"/>
              </a:solidFill>
              <a:latin typeface="Arial" pitchFamily="34" charset="0"/>
              <a:ea typeface="+mn-ea"/>
              <a:cs typeface="Arial" pitchFamily="34" charset="0"/>
            </a:rPr>
            <a:t> n</a:t>
          </a:r>
          <a:r>
            <a:rPr lang="en-US" sz="800" b="0" i="0" u="none" strike="noStrike">
              <a:solidFill>
                <a:sysClr val="windowText" lastClr="000000"/>
              </a:solidFill>
              <a:latin typeface="Arial" pitchFamily="34" charset="0"/>
              <a:ea typeface="+mn-ea"/>
              <a:cs typeface="Arial" pitchFamily="34" charset="0"/>
            </a:rPr>
            <a:t>et present value calculations, a discount rate of 1 percent a year in excess of GDP growth</a:t>
          </a:r>
          <a:r>
            <a:rPr lang="en-US" sz="800" b="0" i="0" u="none" strike="noStrike" baseline="0">
              <a:solidFill>
                <a:sysClr val="windowText" lastClr="000000"/>
              </a:solidFill>
              <a:latin typeface="Arial" pitchFamily="34" charset="0"/>
              <a:ea typeface="+mn-ea"/>
              <a:cs typeface="Arial" pitchFamily="34" charset="0"/>
            </a:rPr>
            <a:t> is </a:t>
          </a:r>
          <a:r>
            <a:rPr lang="en-US" sz="800" b="0" i="0" u="none" strike="noStrike">
              <a:solidFill>
                <a:sysClr val="windowText" lastClr="000000"/>
              </a:solidFill>
              <a:latin typeface="Arial" pitchFamily="34" charset="0"/>
              <a:ea typeface="+mn-ea"/>
              <a:cs typeface="Arial" pitchFamily="34" charset="0"/>
            </a:rPr>
            <a:t>used for each economy. </a:t>
          </a:r>
        </a:p>
        <a:p>
          <a:pPr algn="l"/>
          <a:r>
            <a:rPr lang="en-US" sz="800" b="0" i="0" u="none" strike="noStrike" baseline="30000">
              <a:solidFill>
                <a:sysClr val="windowText" lastClr="000000"/>
              </a:solidFill>
              <a:latin typeface="Arial" pitchFamily="34" charset="0"/>
              <a:ea typeface="+mn-ea"/>
              <a:cs typeface="Arial" pitchFamily="34" charset="0"/>
            </a:rPr>
            <a:t>3</a:t>
          </a:r>
          <a:r>
            <a:rPr lang="en-US" sz="800" b="0" i="0" u="none" strike="noStrike">
              <a:solidFill>
                <a:sysClr val="windowText" lastClr="000000"/>
              </a:solidFill>
              <a:latin typeface="Arial" pitchFamily="34" charset="0"/>
              <a:ea typeface="+mn-ea"/>
              <a:cs typeface="Arial" pitchFamily="34" charset="0"/>
            </a:rPr>
            <a:t> Gross financing need is defined as the projected overall deficit and maturing government debt in 2019. For</a:t>
          </a:r>
          <a:r>
            <a:rPr lang="en-US" sz="800" b="0" i="0" u="none" strike="noStrike" baseline="0">
              <a:solidFill>
                <a:sysClr val="windowText" lastClr="000000"/>
              </a:solidFill>
              <a:latin typeface="Arial" pitchFamily="34" charset="0"/>
              <a:ea typeface="+mn-ea"/>
              <a:cs typeface="Arial" pitchFamily="34" charset="0"/>
            </a:rPr>
            <a:t> most economies, data on maturing debt refer to central government securities. </a:t>
          </a:r>
          <a:r>
            <a:rPr lang="en-US" sz="800" b="0" i="0" u="none" strike="noStrike">
              <a:solidFill>
                <a:sysClr val="windowText" lastClr="000000"/>
              </a:solidFill>
              <a:latin typeface="Arial" pitchFamily="34" charset="0"/>
              <a:ea typeface="+mn-ea"/>
              <a:cs typeface="Arial" pitchFamily="34" charset="0"/>
            </a:rPr>
            <a:t>Data are from Bloomberg Finance L.P. and IMF staff projections. </a:t>
          </a:r>
        </a:p>
        <a:p>
          <a:pPr algn="l"/>
          <a:r>
            <a:rPr lang="en-US" sz="800" b="0" i="0" u="none" strike="noStrike" baseline="30000">
              <a:solidFill>
                <a:sysClr val="windowText" lastClr="000000"/>
              </a:solidFill>
              <a:latin typeface="Arial" pitchFamily="34" charset="0"/>
              <a:ea typeface="+mn-ea"/>
              <a:cs typeface="Arial" pitchFamily="34" charset="0"/>
            </a:rPr>
            <a:t>4</a:t>
          </a:r>
          <a:r>
            <a:rPr lang="en-US" sz="800" b="0" i="0" u="none" strike="noStrike">
              <a:solidFill>
                <a:sysClr val="windowText" lastClr="000000"/>
              </a:solidFill>
              <a:latin typeface="Arial" pitchFamily="34" charset="0"/>
              <a:ea typeface="+mn-ea"/>
              <a:cs typeface="Arial" pitchFamily="34" charset="0"/>
            </a:rPr>
            <a:t> For most</a:t>
          </a:r>
          <a:r>
            <a:rPr lang="en-US" sz="800" b="0" i="0" u="none" strike="noStrike" baseline="0">
              <a:solidFill>
                <a:sysClr val="windowText" lastClr="000000"/>
              </a:solidFill>
              <a:latin typeface="Arial" pitchFamily="34" charset="0"/>
              <a:ea typeface="+mn-ea"/>
              <a:cs typeface="Arial" pitchFamily="34" charset="0"/>
            </a:rPr>
            <a:t> economies</a:t>
          </a:r>
          <a:r>
            <a:rPr lang="en-US" sz="800" b="0" i="1" u="none" strike="noStrike" baseline="0">
              <a:solidFill>
                <a:sysClr val="windowText" lastClr="000000"/>
              </a:solidFill>
              <a:latin typeface="Arial" pitchFamily="34" charset="0"/>
              <a:ea typeface="+mn-ea"/>
              <a:cs typeface="Arial" pitchFamily="34" charset="0"/>
            </a:rPr>
            <a:t>, </a:t>
          </a:r>
          <a:r>
            <a:rPr lang="en-US" sz="800" b="0" i="0" u="none" strike="noStrike" baseline="0">
              <a:solidFill>
                <a:sysClr val="windowText" lastClr="000000"/>
              </a:solidFill>
              <a:latin typeface="Arial" pitchFamily="34" charset="0"/>
              <a:ea typeface="+mn-ea"/>
              <a:cs typeface="Arial" pitchFamily="34" charset="0"/>
            </a:rPr>
            <a:t>a</a:t>
          </a:r>
          <a:r>
            <a:rPr lang="en-US" sz="800" b="0" i="0" u="none" strike="noStrike">
              <a:solidFill>
                <a:sysClr val="windowText" lastClr="000000"/>
              </a:solidFill>
              <a:latin typeface="Arial" pitchFamily="34" charset="0"/>
              <a:ea typeface="+mn-ea"/>
              <a:cs typeface="Arial" pitchFamily="34" charset="0"/>
            </a:rPr>
            <a:t>verage term to maturity data refer to central government securities;  the source is Bloomberg Finance L.P.</a:t>
          </a:r>
        </a:p>
        <a:p>
          <a:pPr algn="l"/>
          <a:r>
            <a:rPr lang="en-US" sz="800" b="0" i="0" u="none" strike="noStrike" baseline="30000">
              <a:solidFill>
                <a:sysClr val="windowText" lastClr="000000"/>
              </a:solidFill>
              <a:latin typeface="Arial" pitchFamily="34" charset="0"/>
              <a:ea typeface="+mn-ea"/>
              <a:cs typeface="Arial" pitchFamily="34" charset="0"/>
            </a:rPr>
            <a:t>5</a:t>
          </a:r>
          <a:r>
            <a:rPr lang="en-US" sz="800" b="0" i="0" u="none" strike="noStrike">
              <a:solidFill>
                <a:sysClr val="windowText" lastClr="000000"/>
              </a:solidFill>
              <a:latin typeface="Arial" pitchFamily="34" charset="0"/>
              <a:ea typeface="+mn-ea"/>
              <a:cs typeface="Arial" pitchFamily="34" charset="0"/>
            </a:rPr>
            <a:t> </a:t>
          </a:r>
          <a:r>
            <a:rPr lang="en-US" sz="800">
              <a:solidFill>
                <a:sysClr val="windowText" lastClr="000000"/>
              </a:solidFill>
              <a:latin typeface="Arial" pitchFamily="34" charset="0"/>
              <a:cs typeface="Arial" pitchFamily="34" charset="0"/>
            </a:rPr>
            <a:t>Nonresident holding of general government debt data are for the fourth quarter of 2018 or latest available from the Joint External Debt Hub (JEDH), Quarterly External Debt Statistics, which include marketable and nonmarketable debt. For some economies, tradable instruments in the JEDH are reported at market value. External debt in U.S. dollars is converted to local currency, then taken as a percentage of 2018 gross general government debt.</a:t>
          </a:r>
          <a:endParaRPr lang="en-US" sz="800" b="0" i="0" u="none" strike="noStrike" baseline="0">
            <a:solidFill>
              <a:sysClr val="windowText" lastClr="000000"/>
            </a:solidFill>
            <a:latin typeface="Arial" pitchFamily="34" charset="0"/>
            <a:ea typeface="+mn-ea"/>
            <a:cs typeface="Arial" pitchFamily="34" charset="0"/>
          </a:endParaRPr>
        </a:p>
        <a:p>
          <a:pPr algn="l"/>
          <a:r>
            <a:rPr lang="en-US" sz="800" b="0" i="0" baseline="30000">
              <a:solidFill>
                <a:sysClr val="windowText" lastClr="000000"/>
              </a:solidFill>
              <a:effectLst/>
              <a:latin typeface="Arial" panose="020B0604020202020204" pitchFamily="34" charset="0"/>
              <a:ea typeface="+mn-ea"/>
              <a:cs typeface="Arial" panose="020B0604020202020204" pitchFamily="34" charset="0"/>
            </a:rPr>
            <a:t>6 </a:t>
          </a:r>
          <a:r>
            <a:rPr lang="en-US" sz="800" b="0" i="0" baseline="0">
              <a:solidFill>
                <a:sysClr val="windowText" lastClr="000000"/>
              </a:solidFill>
              <a:effectLst/>
              <a:latin typeface="Arial" panose="020B0604020202020204" pitchFamily="34" charset="0"/>
              <a:ea typeface="+mn-ea"/>
              <a:cs typeface="Arial" panose="020B0604020202020204" pitchFamily="34" charset="0"/>
            </a:rPr>
            <a:t>Italy's pension projections do not reflect the new demographic assumptions. Taking more prudent assumptions for the employment rate, productivity growth, and demographics, staff calculations show that the change in pension spending over 2015-30 would be about 3 percent of GDP, see Italy 2017 Article IV Staff Report Box 4.</a:t>
          </a:r>
          <a:endParaRPr lang="en-US" sz="800" b="0" i="0" u="none" strike="noStrike">
            <a:solidFill>
              <a:sysClr val="windowText" lastClr="000000"/>
            </a:solidFill>
            <a:latin typeface="Arial" pitchFamily="34" charset="0"/>
            <a:ea typeface="+mn-ea"/>
            <a:cs typeface="Arial" pitchFamily="34" charset="0"/>
          </a:endParaRPr>
        </a:p>
        <a:p>
          <a:pPr algn="l"/>
          <a:r>
            <a:rPr lang="en-US" sz="800" b="0" i="0" u="none" strike="noStrike" baseline="30000">
              <a:solidFill>
                <a:sysClr val="windowText" lastClr="000000"/>
              </a:solidFill>
              <a:latin typeface="Arial" pitchFamily="34" charset="0"/>
              <a:ea typeface="+mn-ea"/>
              <a:cs typeface="Arial" pitchFamily="34" charset="0"/>
            </a:rPr>
            <a:t>7 </a:t>
          </a:r>
          <a:r>
            <a:rPr lang="en-US" sz="800" b="0" i="0" u="none" strike="noStrike">
              <a:solidFill>
                <a:sysClr val="windowText" lastClr="000000"/>
              </a:solidFill>
              <a:latin typeface="Arial" pitchFamily="34" charset="0"/>
              <a:ea typeface="+mn-ea"/>
              <a:cs typeface="Arial" pitchFamily="34" charset="0"/>
            </a:rPr>
            <a:t>Singapore's general government debt is covered by financial assets and issued to develop the bond market.</a:t>
          </a:r>
          <a:r>
            <a:rPr lang="en-US" sz="800" i="0">
              <a:solidFill>
                <a:sysClr val="windowText" lastClr="000000"/>
              </a:solidFill>
              <a:latin typeface="Arial" pitchFamily="34" charset="0"/>
              <a:cs typeface="Arial" pitchFamily="34" charset="0"/>
            </a:rPr>
            <a:t> </a:t>
          </a:r>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0</xdr:col>
      <xdr:colOff>28575</xdr:colOff>
      <xdr:row>47</xdr:row>
      <xdr:rowOff>42333</xdr:rowOff>
    </xdr:from>
    <xdr:to>
      <xdr:col>13</xdr:col>
      <xdr:colOff>31750</xdr:colOff>
      <xdr:row>58</xdr:row>
      <xdr:rowOff>42332</xdr:rowOff>
    </xdr:to>
    <xdr:sp macro="" textlink="">
      <xdr:nvSpPr>
        <xdr:cNvPr id="2" name="TextBox 1">
          <a:extLst>
            <a:ext uri="{FF2B5EF4-FFF2-40B4-BE49-F238E27FC236}">
              <a16:creationId xmlns:a16="http://schemas.microsoft.com/office/drawing/2014/main" id="{43B92FD4-50F9-44F2-B5E3-A0419FD31E45}"/>
            </a:ext>
          </a:extLst>
        </xdr:cNvPr>
        <xdr:cNvSpPr txBox="1"/>
      </xdr:nvSpPr>
      <xdr:spPr>
        <a:xfrm>
          <a:off x="28575" y="8833908"/>
          <a:ext cx="11690350" cy="175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27432" tIns="0" rIns="27432" bIns="0" rtlCol="0" anchor="t"/>
        <a:lstStyle/>
        <a:p>
          <a:pPr algn="l"/>
          <a:r>
            <a:rPr lang="en-US" sz="800" b="0" i="0" u="none" strike="noStrike">
              <a:solidFill>
                <a:sysClr val="windowText" lastClr="000000"/>
              </a:solidFill>
              <a:latin typeface="Arial" pitchFamily="34" charset="0"/>
              <a:ea typeface="+mn-ea"/>
              <a:cs typeface="Arial" pitchFamily="34" charset="0"/>
            </a:rPr>
            <a:t>Sources: Joint External Debt Hub</a:t>
          </a:r>
          <a:r>
            <a:rPr lang="en-US" sz="800">
              <a:solidFill>
                <a:schemeClr val="dk1"/>
              </a:solidFill>
              <a:latin typeface="Arial" pitchFamily="34" charset="0"/>
              <a:ea typeface="+mn-ea"/>
              <a:cs typeface="Arial" pitchFamily="34" charset="0"/>
            </a:rPr>
            <a:t>, Quarterly External Debt Statistics</a:t>
          </a:r>
          <a:r>
            <a:rPr lang="en-US" sz="800" b="0" i="0" u="none" strike="noStrike">
              <a:solidFill>
                <a:sysClr val="windowText" lastClr="000000"/>
              </a:solidFill>
              <a:latin typeface="Arial" pitchFamily="34" charset="0"/>
              <a:ea typeface="+mn-ea"/>
              <a:cs typeface="Arial" pitchFamily="34" charset="0"/>
            </a:rPr>
            <a:t>; national authorities; and IMF staff estimates and projections.</a:t>
          </a:r>
        </a:p>
        <a:p>
          <a:pPr marL="0" marR="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dk1"/>
              </a:solidFill>
              <a:latin typeface="Arial" pitchFamily="34" charset="0"/>
              <a:ea typeface="+mn-ea"/>
              <a:cs typeface="Arial" pitchFamily="34" charset="0"/>
            </a:rPr>
            <a:t>Note: All country averages are weighted by nominal GDP converted to U.S. dollars at average market exchange rates in the years indicated and based on data availability.</a:t>
          </a:r>
          <a:endParaRPr lang="en-US" sz="800">
            <a:latin typeface="Arial" pitchFamily="34" charset="0"/>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800" b="0" i="0" u="none" strike="noStrike" baseline="30000">
              <a:solidFill>
                <a:sysClr val="windowText" lastClr="000000"/>
              </a:solidFill>
              <a:latin typeface="Arial" pitchFamily="34" charset="0"/>
              <a:ea typeface="+mn-ea"/>
              <a:cs typeface="Arial" pitchFamily="34" charset="0"/>
            </a:rPr>
            <a:t>1 </a:t>
          </a:r>
          <a:r>
            <a:rPr lang="en-US" sz="800" i="0">
              <a:solidFill>
                <a:schemeClr val="dk1"/>
              </a:solidFill>
              <a:latin typeface="Arial" pitchFamily="34" charset="0"/>
              <a:ea typeface="+mn-ea"/>
              <a:cs typeface="Arial" pitchFamily="34" charset="0"/>
            </a:rPr>
            <a:t>Pension projections rely on authorities’ estimates when these are available. For the European Union countries, pension projections are based on </a:t>
          </a:r>
          <a:r>
            <a:rPr lang="en-US" sz="800" i="1">
              <a:solidFill>
                <a:sysClr val="windowText" lastClr="000000"/>
              </a:solidFill>
              <a:latin typeface="Arial" pitchFamily="34" charset="0"/>
              <a:ea typeface="+mn-ea"/>
              <a:cs typeface="Arial" pitchFamily="34" charset="0"/>
            </a:rPr>
            <a:t>The 2018 Ageing Report </a:t>
          </a:r>
          <a:r>
            <a:rPr lang="en-US" sz="800" i="0">
              <a:solidFill>
                <a:sysClr val="windowText" lastClr="000000"/>
              </a:solidFill>
              <a:latin typeface="Arial" pitchFamily="34" charset="0"/>
              <a:ea typeface="+mn-ea"/>
              <a:cs typeface="Arial" pitchFamily="34" charset="0"/>
            </a:rPr>
            <a:t>of the European Commission</a:t>
          </a:r>
          <a:r>
            <a:rPr lang="en-US" sz="800" i="0">
              <a:solidFill>
                <a:schemeClr val="dk1"/>
              </a:solidFill>
              <a:latin typeface="Arial" pitchFamily="34" charset="0"/>
              <a:ea typeface="+mn-ea"/>
              <a:cs typeface="Arial" pitchFamily="34" charset="0"/>
            </a:rPr>
            <a:t>. When authorities' estimates are not available, staff projections use the methodology described in Clements, Eich, and Gupta, </a:t>
          </a:r>
          <a:r>
            <a:rPr lang="en-US" sz="800" i="1">
              <a:solidFill>
                <a:schemeClr val="dk1"/>
              </a:solidFill>
              <a:latin typeface="Arial" pitchFamily="34" charset="0"/>
              <a:ea typeface="+mn-ea"/>
              <a:cs typeface="Arial" pitchFamily="34" charset="0"/>
            </a:rPr>
            <a:t>Equitable and </a:t>
          </a:r>
          <a:r>
            <a:rPr lang="en-US" sz="800" i="1">
              <a:solidFill>
                <a:sysClr val="windowText" lastClr="000000"/>
              </a:solidFill>
              <a:latin typeface="Arial" pitchFamily="34" charset="0"/>
              <a:ea typeface="+mn-ea"/>
              <a:cs typeface="Arial" pitchFamily="34" charset="0"/>
            </a:rPr>
            <a:t>Sustainable Pensions: Challenges and Experience </a:t>
          </a:r>
          <a:r>
            <a:rPr lang="en-US" sz="800" i="0">
              <a:solidFill>
                <a:sysClr val="windowText" lastClr="000000"/>
              </a:solidFill>
              <a:latin typeface="Arial" pitchFamily="34" charset="0"/>
              <a:ea typeface="+mn-ea"/>
              <a:cs typeface="Arial" pitchFamily="34" charset="0"/>
            </a:rPr>
            <a:t>(IMF, 2014). Staff projections for health care spending are driven by demographic and other factors. The difference between the growth of health care spending and real GDP growth that is not explained by demographics (“excess cost growth”) is assumed at the advanced economy historic average by 2050 (0.8 percent).</a:t>
          </a:r>
          <a:endParaRPr lang="en-US" sz="800" b="0" i="0" u="none" strike="noStrike">
            <a:solidFill>
              <a:sysClr val="windowText" lastClr="000000"/>
            </a:solidFill>
            <a:latin typeface="Arial" pitchFamily="34" charset="0"/>
            <a:ea typeface="+mn-ea"/>
            <a:cs typeface="Arial" pitchFamily="34" charset="0"/>
          </a:endParaRPr>
        </a:p>
        <a:p>
          <a:pPr algn="l"/>
          <a:r>
            <a:rPr lang="en-US" sz="800" b="0" i="0" u="none" strike="noStrike" baseline="30000">
              <a:solidFill>
                <a:sysClr val="windowText" lastClr="000000"/>
              </a:solidFill>
              <a:latin typeface="Arial" pitchFamily="34" charset="0"/>
              <a:ea typeface="+mn-ea"/>
              <a:cs typeface="Arial" pitchFamily="34" charset="0"/>
            </a:rPr>
            <a:t>2</a:t>
          </a:r>
          <a:r>
            <a:rPr lang="en-US" sz="800" b="0" i="0" u="none" strike="noStrike">
              <a:solidFill>
                <a:sysClr val="windowText" lastClr="000000"/>
              </a:solidFill>
              <a:latin typeface="Arial" pitchFamily="34" charset="0"/>
              <a:ea typeface="+mn-ea"/>
              <a:cs typeface="Arial" pitchFamily="34" charset="0"/>
            </a:rPr>
            <a:t> For</a:t>
          </a:r>
          <a:r>
            <a:rPr lang="en-US" sz="800" b="0" i="0" u="none" strike="noStrike" baseline="0">
              <a:solidFill>
                <a:sysClr val="windowText" lastClr="000000"/>
              </a:solidFill>
              <a:latin typeface="Arial" pitchFamily="34" charset="0"/>
              <a:ea typeface="+mn-ea"/>
              <a:cs typeface="Arial" pitchFamily="34" charset="0"/>
            </a:rPr>
            <a:t> n</a:t>
          </a:r>
          <a:r>
            <a:rPr lang="en-US" sz="800" b="0" i="0" u="none" strike="noStrike">
              <a:solidFill>
                <a:sysClr val="windowText" lastClr="000000"/>
              </a:solidFill>
              <a:latin typeface="Arial" pitchFamily="34" charset="0"/>
              <a:ea typeface="+mn-ea"/>
              <a:cs typeface="Arial" pitchFamily="34" charset="0"/>
            </a:rPr>
            <a:t>et present value calculations, a discount rate of 1 percent a year in excess of GDP growth is used for each country. </a:t>
          </a:r>
        </a:p>
        <a:p>
          <a:pPr algn="l"/>
          <a:r>
            <a:rPr lang="en-US" sz="800" b="0" i="0" u="none" strike="noStrike" baseline="30000">
              <a:solidFill>
                <a:sysClr val="windowText" lastClr="000000"/>
              </a:solidFill>
              <a:latin typeface="Arial" pitchFamily="34" charset="0"/>
              <a:ea typeface="+mn-ea"/>
              <a:cs typeface="Arial" pitchFamily="34" charset="0"/>
            </a:rPr>
            <a:t>3</a:t>
          </a:r>
          <a:r>
            <a:rPr lang="en-US" sz="800" b="0" i="0" u="none" strike="noStrike">
              <a:solidFill>
                <a:sysClr val="windowText" lastClr="000000"/>
              </a:solidFill>
              <a:latin typeface="Arial" pitchFamily="34" charset="0"/>
              <a:ea typeface="+mn-ea"/>
              <a:cs typeface="Arial" pitchFamily="34" charset="0"/>
            </a:rPr>
            <a:t> Gross financing need is defined as the projected overall balance and maturing government debt in 2019. Data are from</a:t>
          </a:r>
          <a:r>
            <a:rPr lang="en-US" sz="800" b="0" i="0" u="none" strike="noStrike" baseline="0">
              <a:solidFill>
                <a:sysClr val="windowText" lastClr="000000"/>
              </a:solidFill>
              <a:latin typeface="Arial" pitchFamily="34" charset="0"/>
              <a:ea typeface="+mn-ea"/>
              <a:cs typeface="Arial" pitchFamily="34" charset="0"/>
            </a:rPr>
            <a:t> </a:t>
          </a:r>
          <a:r>
            <a:rPr lang="en-US" sz="800" b="0" i="0" u="none" strike="noStrike">
              <a:solidFill>
                <a:sysClr val="windowText" lastClr="000000"/>
              </a:solidFill>
              <a:latin typeface="Arial" pitchFamily="34" charset="0"/>
              <a:ea typeface="+mn-ea"/>
              <a:cs typeface="Arial" pitchFamily="34" charset="0"/>
            </a:rPr>
            <a:t>IMF staff projections.</a:t>
          </a:r>
        </a:p>
        <a:p>
          <a:pPr algn="l"/>
          <a:r>
            <a:rPr lang="en-US" sz="800" b="0" i="0" u="none" strike="noStrike" baseline="30000">
              <a:solidFill>
                <a:sysClr val="windowText" lastClr="000000"/>
              </a:solidFill>
              <a:latin typeface="Arial" pitchFamily="34" charset="0"/>
              <a:ea typeface="+mn-ea"/>
              <a:cs typeface="Arial" pitchFamily="34" charset="0"/>
            </a:rPr>
            <a:t>4</a:t>
          </a:r>
          <a:r>
            <a:rPr lang="en-US" sz="800" b="0" i="0" u="none" strike="noStrike">
              <a:solidFill>
                <a:sysClr val="windowText" lastClr="000000"/>
              </a:solidFill>
              <a:latin typeface="Arial" pitchFamily="34" charset="0"/>
              <a:ea typeface="+mn-ea"/>
              <a:cs typeface="Arial" pitchFamily="34" charset="0"/>
            </a:rPr>
            <a:t> Average term to maturity data refer to central government securities; the source is Bloomberg Finance L.P.</a:t>
          </a:r>
        </a:p>
        <a:p>
          <a:pPr algn="l"/>
          <a:r>
            <a:rPr lang="en-US" sz="800" b="0" i="0" u="none" strike="noStrike" baseline="30000">
              <a:solidFill>
                <a:sysClr val="windowText" lastClr="000000"/>
              </a:solidFill>
              <a:latin typeface="Arial" pitchFamily="34" charset="0"/>
              <a:ea typeface="+mn-ea"/>
              <a:cs typeface="Arial" pitchFamily="34" charset="0"/>
            </a:rPr>
            <a:t>5</a:t>
          </a:r>
          <a:r>
            <a:rPr lang="en-US" sz="800" b="0" i="0" u="none" strike="noStrike">
              <a:solidFill>
                <a:sysClr val="windowText" lastClr="000000"/>
              </a:solidFill>
              <a:latin typeface="Arial" pitchFamily="34" charset="0"/>
              <a:ea typeface="+mn-ea"/>
              <a:cs typeface="Arial" pitchFamily="34" charset="0"/>
            </a:rPr>
            <a:t> Nonresident holding of general government debt data are the fourth quarter of 2018</a:t>
          </a:r>
          <a:r>
            <a:rPr lang="en-US" sz="800" b="0" i="0" u="none" strike="noStrike" baseline="0">
              <a:solidFill>
                <a:sysClr val="windowText" lastClr="000000"/>
              </a:solidFill>
              <a:latin typeface="Arial" pitchFamily="34" charset="0"/>
              <a:ea typeface="+mn-ea"/>
              <a:cs typeface="Arial" pitchFamily="34" charset="0"/>
            </a:rPr>
            <a:t> </a:t>
          </a:r>
          <a:r>
            <a:rPr lang="en-US" sz="800" b="0" i="0" u="none" strike="noStrike">
              <a:solidFill>
                <a:sysClr val="windowText" lastClr="000000"/>
              </a:solidFill>
              <a:latin typeface="Arial" pitchFamily="34" charset="0"/>
              <a:ea typeface="+mn-ea"/>
              <a:cs typeface="Arial" pitchFamily="34" charset="0"/>
            </a:rPr>
            <a:t>or latest available from the Joint External Debt Hub (JEDH), Quarterly External Debt Statistics, which include marketable and</a:t>
          </a:r>
          <a:r>
            <a:rPr lang="en-US" sz="800" b="0" i="0" u="none" strike="noStrike" baseline="0">
              <a:solidFill>
                <a:sysClr val="windowText" lastClr="000000"/>
              </a:solidFill>
              <a:latin typeface="Arial" pitchFamily="34" charset="0"/>
              <a:ea typeface="+mn-ea"/>
              <a:cs typeface="Arial" pitchFamily="34" charset="0"/>
            </a:rPr>
            <a:t> </a:t>
          </a:r>
          <a:r>
            <a:rPr lang="en-US" sz="800" b="0" i="0" u="none" strike="noStrike">
              <a:solidFill>
                <a:sysClr val="windowText" lastClr="000000"/>
              </a:solidFill>
              <a:latin typeface="Arial" pitchFamily="34" charset="0"/>
              <a:ea typeface="+mn-ea"/>
              <a:cs typeface="Arial" pitchFamily="34" charset="0"/>
            </a:rPr>
            <a:t>nonmarketable debt. For some countries, tradable instruments in the JEDH are reported at market value. External debt in U.S. dollars is converted to local currency,</a:t>
          </a:r>
          <a:r>
            <a:rPr lang="en-US" sz="800" b="0" i="0" u="none" strike="noStrike" baseline="0">
              <a:solidFill>
                <a:sysClr val="windowText" lastClr="000000"/>
              </a:solidFill>
              <a:latin typeface="Arial" pitchFamily="34" charset="0"/>
              <a:ea typeface="+mn-ea"/>
              <a:cs typeface="Arial" pitchFamily="34" charset="0"/>
            </a:rPr>
            <a:t> then taken as a percentage of 2018 gross </a:t>
          </a:r>
          <a:r>
            <a:rPr lang="en-US" sz="800" b="0" i="0" u="none" strike="noStrike">
              <a:solidFill>
                <a:sysClr val="windowText" lastClr="000000"/>
              </a:solidFill>
              <a:latin typeface="Arial" pitchFamily="34" charset="0"/>
              <a:ea typeface="+mn-ea"/>
              <a:cs typeface="Arial" pitchFamily="34" charset="0"/>
            </a:rPr>
            <a:t>general government debt.</a:t>
          </a:r>
        </a:p>
        <a:p>
          <a:pPr algn="l"/>
          <a:r>
            <a:rPr lang="en-US" sz="800" b="0" i="0" u="none" strike="noStrike" baseline="30000">
              <a:solidFill>
                <a:sysClr val="windowText" lastClr="000000"/>
              </a:solidFill>
              <a:latin typeface="Arial" pitchFamily="34" charset="0"/>
              <a:ea typeface="+mn-ea"/>
              <a:cs typeface="Arial" pitchFamily="34" charset="0"/>
            </a:rPr>
            <a:t>6</a:t>
          </a:r>
          <a:r>
            <a:rPr lang="en-US" sz="800" b="0" i="0" u="none" strike="noStrike">
              <a:solidFill>
                <a:sysClr val="windowText" lastClr="000000"/>
              </a:solidFill>
              <a:latin typeface="Arial" pitchFamily="34" charset="0"/>
              <a:ea typeface="+mn-ea"/>
              <a:cs typeface="Arial" pitchFamily="34" charset="0"/>
            </a:rPr>
            <a:t> IMF staff projects an increase in pension spending in Brazil equivalent to 5.9 percent of GDP by 2030. For more detail, refer</a:t>
          </a:r>
          <a:r>
            <a:rPr lang="en-US" sz="800" b="0" i="0" u="none" strike="noStrike" baseline="0">
              <a:solidFill>
                <a:sysClr val="windowText" lastClr="000000"/>
              </a:solidFill>
              <a:latin typeface="Arial" pitchFamily="34" charset="0"/>
              <a:ea typeface="+mn-ea"/>
              <a:cs typeface="Arial" pitchFamily="34" charset="0"/>
            </a:rPr>
            <a:t> to </a:t>
          </a:r>
          <a:r>
            <a:rPr lang="en-US" sz="800" b="0" i="1" u="none" strike="noStrike" baseline="0">
              <a:solidFill>
                <a:sysClr val="windowText" lastClr="000000"/>
              </a:solidFill>
              <a:latin typeface="Arial" pitchFamily="34" charset="0"/>
              <a:ea typeface="+mn-ea"/>
              <a:cs typeface="Arial" pitchFamily="34" charset="0"/>
            </a:rPr>
            <a:t>Fiscal Challenges of an Aging Population in Brazil</a:t>
          </a:r>
          <a:r>
            <a:rPr lang="en-US" sz="800" b="0" i="0" u="none" strike="noStrike" baseline="0">
              <a:solidFill>
                <a:sysClr val="windowText" lastClr="000000"/>
              </a:solidFill>
              <a:latin typeface="Arial" pitchFamily="34" charset="0"/>
              <a:ea typeface="+mn-ea"/>
              <a:cs typeface="Arial" pitchFamily="34" charset="0"/>
            </a:rPr>
            <a:t> (IMF, 2016)</a:t>
          </a:r>
          <a:r>
            <a:rPr lang="en-US" sz="800" b="0" i="0" u="none" strike="noStrike">
              <a:solidFill>
                <a:sysClr val="windowText" lastClr="000000"/>
              </a:solidFill>
              <a:latin typeface="Arial" pitchFamily="34" charset="0"/>
              <a:ea typeface="+mn-ea"/>
              <a:cs typeface="Arial" pitchFamily="34" charset="0"/>
            </a:rPr>
            <a:t>.</a:t>
          </a:r>
        </a:p>
        <a:p>
          <a:pPr algn="l"/>
          <a:r>
            <a:rPr lang="en-US" sz="800" b="0" i="0" u="none" strike="noStrike" baseline="30000">
              <a:solidFill>
                <a:sysClr val="windowText" lastClr="000000"/>
              </a:solidFill>
              <a:latin typeface="Arial" pitchFamily="34" charset="0"/>
              <a:ea typeface="+mn-ea"/>
              <a:cs typeface="Arial" pitchFamily="34" charset="0"/>
            </a:rPr>
            <a:t>7</a:t>
          </a:r>
          <a:r>
            <a:rPr lang="en-US" sz="800" b="0" i="0" u="none" strike="noStrike">
              <a:solidFill>
                <a:sysClr val="windowText" lastClr="000000"/>
              </a:solidFill>
              <a:latin typeface="Arial" pitchFamily="34" charset="0"/>
              <a:ea typeface="+mn-ea"/>
              <a:cs typeface="Arial" pitchFamily="34" charset="0"/>
            </a:rPr>
            <a:t> Average Term to Maturity indicator for Turkey</a:t>
          </a:r>
          <a:r>
            <a:rPr lang="en-US" sz="800" b="0" i="0" u="none" strike="noStrike" baseline="0">
              <a:solidFill>
                <a:sysClr val="windowText" lastClr="000000"/>
              </a:solidFill>
              <a:latin typeface="Arial" pitchFamily="34" charset="0"/>
              <a:ea typeface="+mn-ea"/>
              <a:cs typeface="Arial" pitchFamily="34" charset="0"/>
            </a:rPr>
            <a:t> </a:t>
          </a:r>
          <a:r>
            <a:rPr lang="en-US" sz="800" b="0" i="0" u="none" strike="noStrike">
              <a:solidFill>
                <a:sysClr val="windowText" lastClr="000000"/>
              </a:solidFill>
              <a:latin typeface="Arial" pitchFamily="34" charset="0"/>
              <a:ea typeface="+mn-ea"/>
              <a:cs typeface="Arial" pitchFamily="34" charset="0"/>
            </a:rPr>
            <a:t>is in accordance with the published data for Central Government debt securities as of January 2019.</a:t>
          </a:r>
          <a:endParaRPr kumimoji="0" lang="en-US"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a:lnSpc>
              <a:spcPct val="110000"/>
            </a:lnSpc>
            <a:spcBef>
              <a:spcPts val="0"/>
            </a:spcBef>
            <a:spcAft>
              <a:spcPts val="1200"/>
            </a:spcAft>
          </a:pPr>
          <a:r>
            <a:rPr kumimoji="0" lang="en-US" sz="800" b="0" i="0" u="none" strike="noStrike" kern="0" cap="none" spc="0" normalizeH="0" baseline="30000" noProof="0">
              <a:ln>
                <a:noFill/>
              </a:ln>
              <a:solidFill>
                <a:sysClr val="windowText" lastClr="000000"/>
              </a:solidFill>
              <a:effectLst/>
              <a:uLnTx/>
              <a:uFillTx/>
              <a:latin typeface="Arial" pitchFamily="34" charset="0"/>
              <a:ea typeface="+mn-ea"/>
              <a:cs typeface="Arial" pitchFamily="34" charset="0"/>
            </a:rPr>
            <a:t>8</a:t>
          </a:r>
          <a:r>
            <a:rPr kumimoji="0" lang="en-US"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Data corresponds to the consolidated public sector (as presented in the authorities' budget documentation), which includes the nonfinancial public sector, local governments, Banco Central del Uruguay, and Banco de Seguros del Estado. </a:t>
          </a:r>
          <a:r>
            <a:rPr lang="en-US" sz="800" b="0">
              <a:solidFill>
                <a:sysClr val="windowText" lastClr="000000"/>
              </a:solidFill>
              <a:effectLst/>
              <a:latin typeface="Arial" panose="020B0604020202020204" pitchFamily="34" charset="0"/>
              <a:ea typeface="SimSun" panose="02010600030101010101" pitchFamily="2" charset="-122"/>
              <a:cs typeface="Arial" panose="020B0604020202020204" pitchFamily="34" charset="0"/>
            </a:rPr>
            <a:t>In particular, Uruguay is one of the few countries in the sample for which public debt includes the debt of the central bank, which increases recorded public sector gross debt.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800" b="0" i="0" u="none" strike="noStrike">
            <a:solidFill>
              <a:sysClr val="windowText" lastClr="000000"/>
            </a:solidFill>
            <a:latin typeface="Arial" pitchFamily="34" charset="0"/>
            <a:ea typeface="+mn-ea"/>
            <a:cs typeface="Arial" pitchFamily="34" charset="0"/>
          </a:endParaRPr>
        </a:p>
        <a:p>
          <a:pPr algn="l"/>
          <a:endParaRPr lang="en-US" sz="800" b="0" i="0" u="none" strike="noStrike">
            <a:solidFill>
              <a:sysClr val="windowText" lastClr="000000"/>
            </a:solidFill>
            <a:latin typeface="Arial" pitchFamily="34" charset="0"/>
            <a:ea typeface="+mn-ea"/>
            <a:cs typeface="Arial" pitchFamily="34" charset="0"/>
          </a:endParaRPr>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0</xdr:col>
      <xdr:colOff>28575</xdr:colOff>
      <xdr:row>47</xdr:row>
      <xdr:rowOff>38101</xdr:rowOff>
    </xdr:from>
    <xdr:to>
      <xdr:col>12</xdr:col>
      <xdr:colOff>1019175</xdr:colOff>
      <xdr:row>54</xdr:row>
      <xdr:rowOff>123825</xdr:rowOff>
    </xdr:to>
    <xdr:sp macro="" textlink="">
      <xdr:nvSpPr>
        <xdr:cNvPr id="2" name="TextBox 1">
          <a:extLst>
            <a:ext uri="{FF2B5EF4-FFF2-40B4-BE49-F238E27FC236}">
              <a16:creationId xmlns:a16="http://schemas.microsoft.com/office/drawing/2014/main" id="{FC429D1B-1EE0-4443-9C03-F464190F6532}"/>
            </a:ext>
          </a:extLst>
        </xdr:cNvPr>
        <xdr:cNvSpPr txBox="1"/>
      </xdr:nvSpPr>
      <xdr:spPr>
        <a:xfrm>
          <a:off x="28575" y="8839201"/>
          <a:ext cx="11096625" cy="1209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27432" tIns="0" rIns="27432" bIns="0" rtlCol="0" anchor="t"/>
        <a:lstStyle/>
        <a:p>
          <a:pPr algn="l"/>
          <a:r>
            <a:rPr lang="en-US" sz="800" b="0" i="0" u="none" strike="noStrike">
              <a:solidFill>
                <a:sysClr val="windowText" lastClr="000000"/>
              </a:solidFill>
              <a:latin typeface="Arial" pitchFamily="34" charset="0"/>
              <a:ea typeface="+mn-ea"/>
              <a:cs typeface="Arial" pitchFamily="34" charset="0"/>
            </a:rPr>
            <a:t>Sources: Joint External Debt Hub</a:t>
          </a:r>
          <a:r>
            <a:rPr lang="en-US" sz="800" i="0">
              <a:solidFill>
                <a:schemeClr val="dk1"/>
              </a:solidFill>
              <a:latin typeface="Arial" pitchFamily="34" charset="0"/>
              <a:ea typeface="+mn-ea"/>
              <a:cs typeface="Arial" pitchFamily="34" charset="0"/>
            </a:rPr>
            <a:t>, Quarterly External Debt Statistics</a:t>
          </a:r>
          <a:r>
            <a:rPr lang="en-US" sz="800" b="0" i="0" u="none" strike="noStrike">
              <a:solidFill>
                <a:sysClr val="windowText" lastClr="000000"/>
              </a:solidFill>
              <a:latin typeface="Arial" pitchFamily="34" charset="0"/>
              <a:ea typeface="+mn-ea"/>
              <a:cs typeface="Arial" pitchFamily="34" charset="0"/>
            </a:rPr>
            <a:t>; national authorities; and IMF staff estimates and projections.</a:t>
          </a:r>
        </a:p>
        <a:p>
          <a:pPr marL="0" marR="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dk1"/>
              </a:solidFill>
              <a:latin typeface="Arial" pitchFamily="34" charset="0"/>
              <a:ea typeface="+mn-ea"/>
              <a:cs typeface="Arial" pitchFamily="34" charset="0"/>
            </a:rPr>
            <a:t>Note: All country averages are weighted by nominal GDP converted to U.S. dollars at average market exchange rates in the years indicated and based on data availability. </a:t>
          </a:r>
          <a:endParaRPr lang="en-US" sz="800" i="0">
            <a:latin typeface="Arial" pitchFamily="34" charset="0"/>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r>
            <a:rPr lang="en-US" sz="800" b="0" i="0" u="none" strike="noStrike" baseline="30000">
              <a:solidFill>
                <a:sysClr val="windowText" lastClr="000000"/>
              </a:solidFill>
              <a:latin typeface="Arial" pitchFamily="34" charset="0"/>
              <a:ea typeface="+mn-ea"/>
              <a:cs typeface="Arial" pitchFamily="34" charset="0"/>
            </a:rPr>
            <a:t>1 </a:t>
          </a:r>
          <a:r>
            <a:rPr lang="en-US" sz="800" i="0">
              <a:solidFill>
                <a:schemeClr val="dk1"/>
              </a:solidFill>
              <a:latin typeface="Arial" pitchFamily="34" charset="0"/>
              <a:ea typeface="+mn-ea"/>
              <a:cs typeface="Arial" pitchFamily="34" charset="0"/>
            </a:rPr>
            <a:t>Pension projections rely on authorities’ estimates when these are available. For the European Union countries, pension projections are based on </a:t>
          </a:r>
          <a:r>
            <a:rPr lang="en-US" sz="800" i="1">
              <a:solidFill>
                <a:sysClr val="windowText" lastClr="000000"/>
              </a:solidFill>
              <a:latin typeface="Arial" pitchFamily="34" charset="0"/>
              <a:ea typeface="+mn-ea"/>
              <a:cs typeface="Arial" pitchFamily="34" charset="0"/>
            </a:rPr>
            <a:t>The 2018 Ageing Report</a:t>
          </a:r>
          <a:r>
            <a:rPr lang="en-US" sz="800" i="0">
              <a:solidFill>
                <a:sysClr val="windowText" lastClr="000000"/>
              </a:solidFill>
              <a:latin typeface="Arial" pitchFamily="34" charset="0"/>
              <a:ea typeface="+mn-ea"/>
              <a:cs typeface="Arial" pitchFamily="34" charset="0"/>
            </a:rPr>
            <a:t> of the European Commission</a:t>
          </a:r>
          <a:r>
            <a:rPr lang="en-US" sz="800" i="0">
              <a:solidFill>
                <a:schemeClr val="dk1"/>
              </a:solidFill>
              <a:latin typeface="Arial" pitchFamily="34" charset="0"/>
              <a:ea typeface="+mn-ea"/>
              <a:cs typeface="Arial" pitchFamily="34" charset="0"/>
            </a:rPr>
            <a:t>. When authorities' estimates are not available, staff projections use the methodology described in Clements, Eich, and Gupta, </a:t>
          </a:r>
          <a:r>
            <a:rPr lang="en-US" sz="800" i="1">
              <a:solidFill>
                <a:schemeClr val="dk1"/>
              </a:solidFill>
              <a:latin typeface="Arial" pitchFamily="34" charset="0"/>
              <a:ea typeface="+mn-ea"/>
              <a:cs typeface="Arial" pitchFamily="34" charset="0"/>
            </a:rPr>
            <a:t>Equitable and Sustainable Pensions: Challenges and Experience</a:t>
          </a:r>
          <a:r>
            <a:rPr lang="en-US" sz="800" i="0">
              <a:solidFill>
                <a:schemeClr val="dk1"/>
              </a:solidFill>
              <a:latin typeface="Arial" pitchFamily="34" charset="0"/>
              <a:ea typeface="+mn-ea"/>
              <a:cs typeface="Arial" pitchFamily="34" charset="0"/>
            </a:rPr>
            <a:t> (IMF, 2014). Staff projections for health care spending are driven by demographic and other factors. The difference between the growth of health care spending and real GDP growth that is not explained by demographics (“excess cost growth”) is assumed at the advanced economy historic average by 2050 (0.8 percent).</a:t>
          </a:r>
          <a:endParaRPr lang="en-US" sz="800" b="0" i="0" u="none" strike="noStrike">
            <a:solidFill>
              <a:sysClr val="windowText" lastClr="000000"/>
            </a:solidFill>
            <a:latin typeface="Arial" pitchFamily="34" charset="0"/>
            <a:ea typeface="+mn-ea"/>
            <a:cs typeface="Arial" pitchFamily="34" charset="0"/>
          </a:endParaRPr>
        </a:p>
        <a:p>
          <a:pPr algn="l"/>
          <a:r>
            <a:rPr lang="en-US" sz="800" b="0" i="0" u="none" strike="noStrike" baseline="30000">
              <a:solidFill>
                <a:sysClr val="windowText" lastClr="000000"/>
              </a:solidFill>
              <a:latin typeface="Arial" pitchFamily="34" charset="0"/>
              <a:ea typeface="+mn-ea"/>
              <a:cs typeface="Arial" pitchFamily="34" charset="0"/>
            </a:rPr>
            <a:t>2</a:t>
          </a:r>
          <a:r>
            <a:rPr lang="en-US" sz="800" b="0" i="0" u="none" strike="noStrike">
              <a:solidFill>
                <a:sysClr val="windowText" lastClr="000000"/>
              </a:solidFill>
              <a:latin typeface="Arial" pitchFamily="34" charset="0"/>
              <a:ea typeface="+mn-ea"/>
              <a:cs typeface="Arial" pitchFamily="34" charset="0"/>
            </a:rPr>
            <a:t> For</a:t>
          </a:r>
          <a:r>
            <a:rPr lang="en-US" sz="800" b="0" i="0" u="none" strike="noStrike" baseline="0">
              <a:solidFill>
                <a:sysClr val="windowText" lastClr="000000"/>
              </a:solidFill>
              <a:latin typeface="Arial" pitchFamily="34" charset="0"/>
              <a:ea typeface="+mn-ea"/>
              <a:cs typeface="Arial" pitchFamily="34" charset="0"/>
            </a:rPr>
            <a:t> n</a:t>
          </a:r>
          <a:r>
            <a:rPr lang="en-US" sz="800" b="0" i="0" u="none" strike="noStrike">
              <a:solidFill>
                <a:sysClr val="windowText" lastClr="000000"/>
              </a:solidFill>
              <a:latin typeface="Arial" pitchFamily="34" charset="0"/>
              <a:ea typeface="+mn-ea"/>
              <a:cs typeface="Arial" pitchFamily="34" charset="0"/>
            </a:rPr>
            <a:t>et present value calculations, a discount rate of 1 percent a year in excess of GDP growth  is used for each country. </a:t>
          </a:r>
        </a:p>
        <a:p>
          <a:pPr algn="l"/>
          <a:r>
            <a:rPr lang="en-US" sz="800" b="0" i="0" u="none" strike="noStrike" baseline="30000">
              <a:solidFill>
                <a:sysClr val="windowText" lastClr="000000"/>
              </a:solidFill>
              <a:latin typeface="Arial" pitchFamily="34" charset="0"/>
              <a:ea typeface="+mn-ea"/>
              <a:cs typeface="Arial" pitchFamily="34" charset="0"/>
            </a:rPr>
            <a:t>3</a:t>
          </a:r>
          <a:r>
            <a:rPr lang="en-US" sz="800" b="0" i="0" u="none" strike="noStrike">
              <a:solidFill>
                <a:sysClr val="windowText" lastClr="000000"/>
              </a:solidFill>
              <a:latin typeface="Arial" pitchFamily="34" charset="0"/>
              <a:ea typeface="+mn-ea"/>
              <a:cs typeface="Arial" pitchFamily="34" charset="0"/>
            </a:rPr>
            <a:t> Average term to maturity data refer to central government securities; the source is Bloomberg Finance L.P.</a:t>
          </a:r>
        </a:p>
        <a:p>
          <a:pPr algn="l"/>
          <a:r>
            <a:rPr lang="en-US" sz="800" b="0" i="0" u="none" strike="noStrike" baseline="30000">
              <a:solidFill>
                <a:sysClr val="windowText" lastClr="000000"/>
              </a:solidFill>
              <a:latin typeface="Arial" pitchFamily="34" charset="0"/>
              <a:ea typeface="+mn-ea"/>
              <a:cs typeface="Arial" pitchFamily="34" charset="0"/>
            </a:rPr>
            <a:t>4</a:t>
          </a:r>
          <a:r>
            <a:rPr lang="en-US" sz="800" b="0" i="0" u="none" strike="noStrike">
              <a:solidFill>
                <a:sysClr val="windowText" lastClr="000000"/>
              </a:solidFill>
              <a:latin typeface="Arial" pitchFamily="34" charset="0"/>
              <a:ea typeface="+mn-ea"/>
              <a:cs typeface="Arial" pitchFamily="34" charset="0"/>
            </a:rPr>
            <a:t> Nonresident holding of general government debt data are the fourth quarter of 2018 or latest available from the Joint External Debt Hub (JEDH), Quarterly External Debt Statistics, which include marketable and</a:t>
          </a:r>
          <a:r>
            <a:rPr lang="en-US" sz="800" b="0" i="0" u="none" strike="noStrike" baseline="0">
              <a:solidFill>
                <a:sysClr val="windowText" lastClr="000000"/>
              </a:solidFill>
              <a:latin typeface="Arial" pitchFamily="34" charset="0"/>
              <a:ea typeface="+mn-ea"/>
              <a:cs typeface="Arial" pitchFamily="34" charset="0"/>
            </a:rPr>
            <a:t> </a:t>
          </a:r>
          <a:r>
            <a:rPr lang="en-US" sz="800" b="0" i="0" u="none" strike="noStrike">
              <a:solidFill>
                <a:sysClr val="windowText" lastClr="000000"/>
              </a:solidFill>
              <a:latin typeface="Arial" pitchFamily="34" charset="0"/>
              <a:ea typeface="+mn-ea"/>
              <a:cs typeface="Arial" pitchFamily="34" charset="0"/>
            </a:rPr>
            <a:t>nonmarketable debt. For some countries, tradable instruments in the JEDH are reported at market value. External debt in U.S. dollars is converted to local currency,</a:t>
          </a:r>
          <a:r>
            <a:rPr lang="en-US" sz="800" b="0" i="0" u="none" strike="noStrike" baseline="0">
              <a:solidFill>
                <a:sysClr val="windowText" lastClr="000000"/>
              </a:solidFill>
              <a:latin typeface="Arial" pitchFamily="34" charset="0"/>
              <a:ea typeface="+mn-ea"/>
              <a:cs typeface="Arial" pitchFamily="34" charset="0"/>
            </a:rPr>
            <a:t> then taken as a percentage of 2018 gross </a:t>
          </a:r>
          <a:r>
            <a:rPr lang="en-US" sz="800" b="0" i="0" u="none" strike="noStrike">
              <a:solidFill>
                <a:sysClr val="windowText" lastClr="000000"/>
              </a:solidFill>
              <a:latin typeface="Arial" pitchFamily="34" charset="0"/>
              <a:ea typeface="+mn-ea"/>
              <a:cs typeface="Arial" pitchFamily="34" charset="0"/>
            </a:rPr>
            <a:t>general government debt.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4\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WIN\Temporary%20Internet%20Files\OLK7022\bfam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2\TGSI\DATA\EGY\EGY-Inflati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ata1\fad\DATA\PA\CHL\SECTORS\BOP\Bop020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afr\WIN\Temporary%20Internet%20Files\OLKD2B0\Civfis_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ATA\DZA\Article%20IV%202004\StaffReport\Statistical%20appendix\Tab%201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DOC\UB\EST\98VISIT.MAY\SR\BOPM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CA\GTM\Sectors\MONEY\GTM%20Monetary%20progra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www-intranet.imf.org/TEMP/prod%20levels%20manufacturing.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Mission\Uganda\Previous%20files\Data%20from%20the%20Authorities\Diskette%209\INTRT.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Startup" Target="Bgr/GEN/BG%20SINAW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DATA\LCA\REAL\CONTEN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afr\DATA\CIV\RED\2000\RED-table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DATA\C2\BRB\Sector%20Data\Real\current%20data%20files\DATA\US\ARM\REP\97ARMRED\TABLES\EDSSARMRED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DATA\LCA\REAL\CONTEN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DATA\DD\GEO\BOP\GeoBop.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ata2\eur\DATA\US\ARM\REP\97ARMRED\TABLES\EDSSARMRED97.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ata1\fad\My%20Documents\Mission%20to%20Burkina\bfabop_bakup%20to%20redesign.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O:\WIN\TEMP\BOP9703_stres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WIN\TEMP\BOP9703_stres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ata1\pdr\WIN\TEMP\BOP9703_stres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SGWN03P\AFR\Documents%20and%20Settings\myulek\Local%20Settings\Temporary%20Internet%20Files\OLK11C\SR-03-03-tables(1-14).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afr\Documents%20and%20Settings\MCUC\My%20Local%20Documents\COG\2002\frame\SR_01\cghu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psgwn03p\afr\IMF\Nigeria\Statistics\Bloomberg_Nigeria_Db.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ata1\fad\PhilMis\data%20charts%20concluding%20statemen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ata2\apd\Bloomberg\Regional\WORK\InterestRate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ATA2\TGSI\DATA\EGY\MON.%20&amp;%20FIN.%20SECTOR\Interest%20rates\Eurobond-spreads.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T:\Macroframework\CHN_fiscal.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ata2\apd\Data\CHN\FM\Exchangeratechange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Fpsgwn03p\afr\DATA\SYC\Current\Scmony.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FPSGWN03P\WHD\My%20Documents\LatinAmerica\Colombia\Reports%20Mission%20April%202000\Fiscal%20Tables\Fiscal%20Tables.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ATA1\PDR\DATA\COD\Main\CDCAD.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ata2\apd\Data\CHN\CHARTS\sr08\SR08-Chart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ata1\fad\WINDOWS\TEMP\CRI-BOP-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ata1\fad\DATA\CA\CRI\EXTERNAL\Output\CRI-BOP-0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ata1\fad\DATA\CA\CRI\Dbase\Dinput\CRI-INPUT-ABOP.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ata1\fad\DATA\CA\CRI\EXTERNAL\Output\Other-2002\CRI-INPUT-ABOP-4.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DATA\CA\CRI\EXTERNAL\Output\CRI-BO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Fpsswn05d\apd\wrs924.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DATA\CA\CRI\Dbase\Dinput\CRI-INPUT-ABOP.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WHD\Documents%20and%20Settings\seble\Local%20Settings\Temporary%20Internet%20Files\OLK8\2001%20Art%20IV\September%2011\Brb_BOP_2001_September50percenttoursimshortf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sistency"/>
      <sheetName val="Data issues"/>
      <sheetName val="Links-In"/>
      <sheetName val="Links-out"/>
      <sheetName val="SR table"/>
      <sheetName val="MonSurv-IMF"/>
      <sheetName val="MonS_M"/>
      <sheetName val="Mon_Sur"/>
      <sheetName val="MonSurv-BC"/>
      <sheetName val="MonSurvRED"/>
      <sheetName val="CenBank"/>
      <sheetName val="CenBankRED"/>
      <sheetName val="Combanks"/>
      <sheetName val="ComBanksRED"/>
      <sheetName val="PNT-PNG new"/>
      <sheetName val="CredGov"/>
      <sheetName val="CCP"/>
      <sheetName val="Reimb banks"/>
      <sheetName val="CGP etc."/>
      <sheetName val="Government securities"/>
      <sheetName val="Interest rates"/>
      <sheetName val="Money market RED"/>
      <sheetName val="Lending int"/>
      <sheetName val="Deposit int"/>
      <sheetName val="Amortization Creances Consolid."/>
      <sheetName val="Amortization Bank restructuring"/>
      <sheetName val="Macros"/>
      <sheetName val="Last Sheet"/>
      <sheetName val="Module2"/>
      <sheetName val="MonSurv_BC"/>
      <sheetName val="Bfam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
      <sheetName val="Out"/>
      <sheetName val="CPI"/>
      <sheetName val="WPI"/>
      <sheetName val="Ann."/>
      <sheetName val="Wts"/>
      <sheetName val="forecast"/>
      <sheetName val="CPI-Old"/>
    </sheetNames>
    <sheetDataSet>
      <sheetData sheetId="0"/>
      <sheetData sheetId="1"/>
      <sheetData sheetId="2"/>
      <sheetData sheetId="3"/>
      <sheetData sheetId="4"/>
      <sheetData sheetId="5"/>
      <sheetData sheetId="6"/>
      <sheetData sheetId="7"/>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5">
          <cell r="A5" t="str">
            <v>Table 3. Selected Financial Data, 1993-End July 1999</v>
          </cell>
        </row>
      </sheetData>
      <sheetData sheetId="40">
        <row r="2">
          <cell r="A2" t="str">
            <v>Table 4. Outstanding Fund Credit by Region 1/</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2">
          <cell r="A2" t="str">
            <v>Table 4. Outstanding Fund Credit by Region 1/</v>
          </cell>
        </row>
      </sheetData>
      <sheetData sheetId="45">
        <row r="1">
          <cell r="A1" t="str">
            <v>Table 5. Demand and Supply of Fund Resources</v>
          </cell>
        </row>
      </sheetData>
      <sheetData sheetId="46">
        <row r="1">
          <cell r="A1" t="str">
            <v>Table 5. Demand and Supply of Fund Resources</v>
          </cell>
        </row>
      </sheetData>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X-Ranges"/>
      <sheetName val="M-Ranges"/>
      <sheetName val="WEO Ass"/>
      <sheetName val="SR-Tab5-bop"/>
      <sheetName val="SR-Tabs7&amp;8-mt"/>
      <sheetName val="vul-ind SRversion"/>
      <sheetName val="vul-ind PDRversion"/>
      <sheetName val="Indicators"/>
      <sheetName val="BOP Stress "/>
      <sheetName val="BOPdetail"/>
      <sheetName val="Trade"/>
      <sheetName val="Debt"/>
      <sheetName val="G"/>
      <sheetName val="Profits"/>
      <sheetName val="Inv. Income"/>
      <sheetName val="NIR"/>
      <sheetName val="SA-Tab 27"/>
      <sheetName val="SA-Tab 28"/>
      <sheetName val="SA Tab 29"/>
      <sheetName val="SA Tab 30"/>
      <sheetName val="Oper.Budg."/>
      <sheetName val="OilShock"/>
      <sheetName val="K"/>
      <sheetName val="J"/>
      <sheetName val="cobra"/>
      <sheetName val="OldTab28"/>
      <sheetName val="OldTab35"/>
      <sheetName val="OldTab36"/>
      <sheetName val="Old Summ BoP"/>
      <sheetName val="Old Brf-Tbl"/>
      <sheetName val="OldSR-Tbl"/>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s"/>
      <sheetName val="Input 2 (march 2000)"/>
      <sheetName val="Outputs"/>
      <sheetName val="TOFE"/>
      <sheetName val="quarterly"/>
      <sheetName val="monthly"/>
      <sheetName val="TOFE_SR"/>
      <sheetName val="Projections_SR"/>
      <sheetName val="Educ and Health"/>
      <sheetName val="Indicators"/>
      <sheetName val="Debt"/>
      <sheetName val="Fiscal93-99"/>
      <sheetName val="Semesters"/>
      <sheetName val="DENOS+Arriérés"/>
      <sheetName val="DENO"/>
      <sheetName val="Dep fonct"/>
      <sheetName val="Dep_capital"/>
      <sheetName val="ext_fin"/>
      <sheetName val="RED_19"/>
      <sheetName val="RED_20"/>
      <sheetName val="RED_21"/>
      <sheetName val="RED_22_23"/>
      <sheetName val="RED_25"/>
      <sheetName val="RED_26"/>
      <sheetName val="RED_28"/>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 table 15"/>
      <sheetName val="Contents"/>
      <sheetName val="Links - In"/>
      <sheetName val="Data Quarter"/>
      <sheetName val="Data"/>
      <sheetName val="Table SR"/>
      <sheetName val="BugFin"/>
      <sheetName val="GovDomDebt"/>
      <sheetName val="Exp. Func. class."/>
      <sheetName val="budfin"/>
      <sheetName val="RED TABLE 21"/>
      <sheetName val="RED TABLE 22"/>
      <sheetName val="RED TABLE 23"/>
      <sheetName val="RED TABLE 24"/>
      <sheetName val="rev-%nonoil GDP"/>
      <sheetName val="EXP-% nonoil GDP"/>
      <sheetName val="data for chart red 2000"/>
      <sheetName val="Table 3"/>
      <sheetName val="Table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BOP"/>
      <sheetName val="RoadMap"/>
      <sheetName val="BOE Data"/>
      <sheetName val="BOEDOL"/>
      <sheetName val="Sheet4"/>
      <sheetName val="WEO"/>
      <sheetName val="TRE"/>
      <sheetName val="DESK"/>
      <sheetName val="STAT"/>
      <sheetName val="Assumptions"/>
      <sheetName val="CAP-REPAY"/>
      <sheetName val="Trade"/>
      <sheetName val="Services"/>
      <sheetName val="Capital Act."/>
      <sheetName val="TRY-BOP"/>
      <sheetName val="NIR"/>
      <sheetName val="Sheet3"/>
      <sheetName val="Sheet1"/>
      <sheetName val="DEBT-NON-D-FL"/>
      <sheetName val="DEBT-RAWDT"/>
      <sheetName val="Debt"/>
      <sheetName val="debt-nt"/>
      <sheetName val="Print Table"/>
      <sheetName val="FDI"/>
      <sheetName val="CompDebt"/>
      <sheetName val="Sheet2"/>
      <sheetName val="Graphs"/>
      <sheetName val="Module1"/>
      <sheetName val="Module2"/>
      <sheetName val="Module3"/>
      <sheetName val="Module4"/>
      <sheetName val="Module5"/>
      <sheetName val="Module6"/>
      <sheetName val="Module7"/>
      <sheetName val="Module8"/>
      <sheetName val="Module9"/>
      <sheetName val="Module10"/>
      <sheetName val="Module11"/>
      <sheetName val="Module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structions &amp; Notes"/>
      <sheetName val="Q_seasonality"/>
      <sheetName val="OUT"/>
      <sheetName val="IN"/>
      <sheetName val="CB-Input"/>
      <sheetName val="Ajuste RIN"/>
      <sheetName val="CmB-Input"/>
      <sheetName val="Assumptions"/>
      <sheetName val="to DMX"/>
      <sheetName val="BOG"/>
      <sheetName val="CmB"/>
      <sheetName val="Msu"/>
      <sheetName val="Main Table"/>
      <sheetName val="CmB-Input (new)"/>
      <sheetName val="Central Bank"/>
      <sheetName val="Com. Bank"/>
      <sheetName val="Sheet1"/>
      <sheetName val="Output To Fiscal"/>
      <sheetName val="In-Out-SharedData"/>
      <sheetName val="Main Table (1st review)"/>
      <sheetName val="Main Table_Q"/>
      <sheetName val="REO data report"/>
      <sheetName val="Currency Evolution"/>
      <sheetName val="real money balances"/>
      <sheetName val="Mon. Agg."/>
      <sheetName val="Foreign Exp"/>
      <sheetName val="liquidity"/>
      <sheetName val="Nom credit Growth"/>
      <sheetName val="Nom Loan Growth"/>
      <sheetName val="CB-Archive"/>
      <sheetName val="Table 2 "/>
      <sheetName val="Table 3"/>
      <sheetName val="Table 4"/>
      <sheetName val="Q seasonality Mon Agg"/>
      <sheetName val="graphs--&gt;"/>
      <sheetName val="NIR NET"/>
      <sheetName val="MB Evolution"/>
      <sheetName val="NDA MB Evolution"/>
      <sheetName val="Money to GDP"/>
      <sheetName val="BOG NDA"/>
      <sheetName val="M2 components"/>
      <sheetName val="NIR"/>
      <sheetName val="Multiplier"/>
      <sheetName val="funding"/>
      <sheetName val="Real credit growth"/>
      <sheetName val="daily ER"/>
      <sheetName val="delete"/>
      <sheetName val="CBG Q"/>
      <sheetName val="Comm Bank Q"/>
      <sheetName val="CmB Q"/>
      <sheetName val="BOG Q"/>
      <sheetName val="Msu Q"/>
      <sheetName val="credit graph"/>
      <sheetName val="Ex risk"/>
      <sheetName val="liabilities"/>
      <sheetName val="changes in omas plus base"/>
      <sheetName val="growth omas money base"/>
      <sheetName val="Chart2"/>
      <sheetName val="Output Fisc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cro"/>
      <sheetName val="Vulner"/>
      <sheetName val="SIbal"/>
      <sheetName val="ControlSheet"/>
      <sheetName val="Inputs(exo)"/>
      <sheetName val="Macro(exo)"/>
      <sheetName val="MEI-Table"/>
      <sheetName val="Nat Acc"/>
      <sheetName val="IMF-AEAF-BNB"/>
      <sheetName val="MT-A"/>
      <sheetName val="Kosovo"/>
      <sheetName val="FISCMT"/>
      <sheetName val="bopmt"/>
      <sheetName val="seignior"/>
      <sheetName val="GDP ORIGIN EXPEND"/>
      <sheetName val="NGDP-Hist"/>
      <sheetName val="Decomposition"/>
      <sheetName val="Current price GDP"/>
      <sheetName val="Base year price GDP"/>
      <sheetName val="NGDPR-Hist"/>
      <sheetName val="Real GDP growth"/>
      <sheetName val="Deflator"/>
      <sheetName val="ARealGDP"/>
      <sheetName val="WEO"/>
      <sheetName val="Micro"/>
      <sheetName val="ER"/>
      <sheetName val="W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
      <sheetName val="Basicdata"/>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amp; 38"/>
      <sheetName val="39"/>
      <sheetName val="40"/>
      <sheetName val="41"/>
      <sheetName val="42"/>
      <sheetName val="43"/>
      <sheetName val="44"/>
      <sheetName val="45"/>
      <sheetName val="46"/>
      <sheetName val="47"/>
      <sheetName val="48"/>
      <sheetName val="49"/>
      <sheetName val="50"/>
      <sheetName val="51"/>
      <sheetName val="52"/>
      <sheetName val="5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ata(2)"/>
      <sheetName val="Tab 2"/>
      <sheetName val="Tab 3"/>
      <sheetName val="Tab 12"/>
      <sheetName val="Tab 13"/>
      <sheetName val="Tab 14"/>
      <sheetName val="Tab 15"/>
      <sheetName val="Tab 18"/>
      <sheetName val="Tab 19"/>
      <sheetName val="Tab 20"/>
      <sheetName val="IPC198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Out-A"/>
      <sheetName val="BoP-worksheet"/>
      <sheetName val="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 val="ĨĨ_x0018__x0018_COM"/>
      <sheetName val="ANT_B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ssum"/>
      <sheetName val="Links-In"/>
      <sheetName val="Links-Out"/>
      <sheetName val="Debtend2000"/>
      <sheetName val="BoP"/>
      <sheetName val="BOPRED"/>
      <sheetName val="BOPUS$"/>
      <sheetName val="BOPRED_SDR"/>
      <sheetName val="weta"/>
      <sheetName val="bopalt"/>
      <sheetName val="alternat."/>
      <sheetName val="Exports"/>
      <sheetName val="RED31"/>
      <sheetName val="RED32"/>
      <sheetName val="Imports"/>
      <sheetName val="ToT"/>
      <sheetName val="S&amp;TRED"/>
      <sheetName val="S&amp;T"/>
      <sheetName val="CA"/>
      <sheetName val="IMF_CD_Servicing"/>
      <sheetName val="SPA2"/>
      <sheetName val="SPA"/>
      <sheetName val="DEBTPRO"/>
      <sheetName val="Multisurv-debt"/>
      <sheetName val="Ext_fin_CFAF"/>
      <sheetName val="External_financing_SDR"/>
      <sheetName val="WB Financing"/>
      <sheetName val="Ex_Pub_Fin"/>
      <sheetName val="Fund_Credit"/>
      <sheetName val="Import origin"/>
      <sheetName val="Export destination"/>
      <sheetName val="WEO"/>
      <sheetName val="Debt Service"/>
      <sheetName val="PDRel"/>
      <sheetName val="SDS"/>
      <sheetName val="Service Due (CFAF)"/>
      <sheetName val="Service Due (Devises)"/>
      <sheetName val="XR"/>
      <sheetName val="DSP"/>
      <sheetName val="DSA-In"/>
      <sheetName val="DSA-Out"/>
      <sheetName val="DSA_Summary"/>
      <sheetName val="Macros"/>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Tally_PDR"/>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Tally_PDR"/>
      <sheetName val="SEI"/>
      <sheetName val="1996"/>
      <sheetName val="Scheduled Repayment"/>
      <sheetName val="BoP_OUT_Medium"/>
      <sheetName val="BoP_OUT_Long"/>
      <sheetName val="IMF_Assistance"/>
      <sheetName val="large_projects"/>
      <sheetName val="DebtService_to_budget"/>
      <sheetName val="Terms_of_Trade"/>
      <sheetName val="Workspace_contents"/>
      <sheetName val="Fund_Credit"/>
      <sheetName val="Export destination"/>
      <sheetName val="TOC"/>
      <sheetName val="MMI"/>
      <sheetName val="Info Din."/>
      <sheetName val="Stress_0322"/>
      <sheetName val="Stress_analysis"/>
      <sheetName val="IMF_Assistance_Old"/>
      <sheetName val="Key_Ratios"/>
      <sheetName val="Debt_Service__Long"/>
      <sheetName val="NPV Reduction"/>
      <sheetName val="Noyau"/>
      <sheetName val="FHIS"/>
      <sheetName val="BOP9703_stress"/>
      <sheetName val="Q1"/>
      <sheetName val="C_basef14.3p10.6"/>
    </sheetNames>
    <sheetDataSet>
      <sheetData sheetId="0" refreshError="1"/>
      <sheetData sheetId="1" refreshError="1">
        <row r="1">
          <cell r="A1">
            <v>36608.787579398151</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3"/>
      <sheetName val="4"/>
      <sheetName val="5 "/>
      <sheetName val="6"/>
      <sheetName val="7"/>
      <sheetName val="8"/>
      <sheetName val="9"/>
      <sheetName val="10"/>
      <sheetName val="11"/>
      <sheetName val="13 "/>
      <sheetName val="14"/>
      <sheetName val="Table 2[F]"/>
      <sheetName val="Table 2[E]"/>
      <sheetName val="Table 3[F]"/>
      <sheetName val="Table 3[E] "/>
      <sheetName val="SUMMARY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m"/>
      <sheetName val="Gin"/>
      <sheetName val="Con"/>
      <sheetName val="WETA"/>
      <sheetName val="DSA"/>
      <sheetName val="SPA"/>
      <sheetName val="Ann"/>
      <sheetName val="Gout"/>
      <sheetName val="Fout"/>
      <sheetName val="Mout"/>
      <sheetName val="Bout"/>
      <sheetName val="Oout"/>
      <sheetName val="Dout"/>
      <sheetName val="Fin"/>
      <sheetName val="Min"/>
      <sheetName val="Bin"/>
      <sheetName val="Din"/>
      <sheetName val="Oin"/>
      <sheetName val="Med"/>
      <sheetName val="Old"/>
      <sheetName val="Chg"/>
      <sheetName val="Chart1"/>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_Val"/>
      <sheetName val="Raw_1"/>
      <sheetName val="Raw_2"/>
      <sheetName val="SpotExchangeRates"/>
      <sheetName val="StockMarketIndices"/>
      <sheetName val="raw"/>
      <sheetName val="Nominal"/>
      <sheetName val="EERProfile"/>
      <sheetName val="BDDBIL"/>
      <sheetName val="BNCBIL"/>
      <sheetName val="OUT_WETA"/>
      <sheetName val="Bloomberg_Nigeria_Db"/>
      <sheetName val="CODE LIST"/>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uegerArg"/>
      <sheetName val="datachtArgPhil"/>
      <sheetName val="chtDefArgPhil"/>
      <sheetName val="chtDebtPhilArg"/>
      <sheetName val="chtIntArgPhil"/>
      <sheetName val="Sheet2"/>
      <sheetName val="rawdatadeficit"/>
      <sheetName val="dataEmbiDeficit"/>
      <sheetName val="chtEmbiDeficit"/>
      <sheetName val="chtEmbiPhlGlobal"/>
      <sheetName val="chtEmbiArg"/>
      <sheetName val="Sheet1"/>
      <sheetName val="chtEmbiArg2000"/>
      <sheetName val="debt service"/>
      <sheetName val="dataFIs"/>
      <sheetName val="chtNGrevDef"/>
      <sheetName val="HIstFiscal"/>
      <sheetName val="Visit"/>
      <sheetName val="chtFisDef"/>
      <sheetName val="chtFisFin"/>
      <sheetName val="chtFisDebtservc"/>
      <sheetName val="chtNGdebtREv"/>
      <sheetName val="chtDebtService"/>
      <sheetName val="chtNPA"/>
      <sheetName val="chtNPAratio"/>
      <sheetName val="dataFinreq"/>
      <sheetName val="chtFinReq"/>
      <sheetName val="NP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SwapIR"/>
      <sheetName val="GenericIR"/>
      <sheetName val="GenericIR(mnth)"/>
      <sheetName val="IBR"/>
      <sheetName val="embi_day"/>
      <sheetName val="embi_week"/>
      <sheetName val="Sheet1"/>
      <sheetName val="Bloomb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4"/>
      <sheetName val="Egy-Spread"/>
      <sheetName val="other-spread"/>
      <sheetName val="Automate"/>
      <sheetName val="Excel History Wizard"/>
      <sheetName val="Chart1"/>
      <sheetName val="Chart2"/>
      <sheetName val="Summary"/>
      <sheetName val="Description"/>
    </sheetNames>
    <sheetDataSet>
      <sheetData sheetId="0" refreshError="1"/>
      <sheetData sheetId="1"/>
      <sheetData sheetId="2"/>
      <sheetData sheetId="3"/>
      <sheetData sheetId="4"/>
      <sheetData sheetId="5" refreshError="1"/>
      <sheetData sheetId="6" refreshError="1"/>
      <sheetData sheetId="7"/>
      <sheetData sheetId="8"/>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tents"/>
      <sheetName val="DMX_IN_A"/>
      <sheetName val="CEIC_IN_trust"/>
      <sheetName val="OUT_trust"/>
      <sheetName val="CEIC_IN_issBOND"/>
      <sheetName val="inter_LGB"/>
      <sheetName val="OUT_LGB"/>
      <sheetName val="CEIC_IN_ExpRev"/>
      <sheetName val="CEIC_IN_GovA"/>
      <sheetName val="inter_ExpRev"/>
      <sheetName val="OUT_ExpRev"/>
      <sheetName val="inter_DebtServ"/>
      <sheetName val="OUT_DebtServ"/>
      <sheetName val="Chart6"/>
      <sheetName val="IN_FAI_Q"/>
      <sheetName val="IN_FAI_M"/>
      <sheetName val="Budget"/>
      <sheetName val="FIS"/>
      <sheetName val="Table.AUG_v2"/>
      <sheetName val="PN 2018"/>
      <sheetName val="Deficit.Debt.Proj"/>
      <sheetName val="Chart7"/>
      <sheetName val="NAO.Report"/>
      <sheetName val="Chart8"/>
      <sheetName val="Chart9"/>
      <sheetName val="Chart10"/>
      <sheetName val="Chart11"/>
      <sheetName val="Chart13"/>
      <sheetName val="Chart14"/>
      <sheetName val="Chart16"/>
      <sheetName val="DMX_OUT_A"/>
      <sheetName val="DMX_OUT_A (2)"/>
      <sheetName val="AUGdata"/>
      <sheetName val="OUT_revexp"/>
      <sheetName val="Chart17"/>
      <sheetName val="Chart18"/>
      <sheetName val="Chart19"/>
      <sheetName val="Chart20"/>
      <sheetName val="Chart21"/>
      <sheetName val="Chart22"/>
      <sheetName val="OUT_MOFdebt"/>
      <sheetName val="Chart24"/>
      <sheetName val="Chart26"/>
      <sheetName val="Chart27"/>
      <sheetName val="Chart28"/>
      <sheetName val="Chart29"/>
      <sheetName val="Chart30"/>
      <sheetName val="Chart31"/>
      <sheetName val="Chart34"/>
      <sheetName val="CEIC_GC"/>
      <sheetName val="EDSS_IN"/>
      <sheetName val="Chart35"/>
      <sheetName val="Chart36"/>
      <sheetName val="Presentation"/>
      <sheetName val="UNUSED---&gt;"/>
      <sheetName val="land"/>
      <sheetName val="Table.AUG.REF"/>
      <sheetName val="Real.A"/>
      <sheetName val="Real.Q"/>
      <sheetName val="Chart37"/>
      <sheetName val="Chart38"/>
      <sheetName val="FMultiplier"/>
      <sheetName val="T_SR new"/>
      <sheetName val="Chart39"/>
      <sheetName val="Chart40"/>
      <sheetName val="Chart41"/>
      <sheetName val="Chart42"/>
      <sheetName val="Chart43"/>
      <sheetName val="Chart44"/>
      <sheetName val="Chart45"/>
      <sheetName val="Chart50"/>
      <sheetName val="ChartData"/>
      <sheetName val="Chart72"/>
      <sheetName val="Chart73"/>
      <sheetName val="Chart74"/>
      <sheetName val="Chart75"/>
      <sheetName val="T_MTsum"/>
      <sheetName val="T_Mini"/>
      <sheetName val="BLANK2"/>
      <sheetName val="Chart76"/>
      <sheetName val="Chart77"/>
      <sheetName val="Chart78"/>
      <sheetName val="Chart79"/>
      <sheetName val="Chart80"/>
      <sheetName val="Chart81"/>
      <sheetName val="Chart82"/>
      <sheetName val="Chart83"/>
      <sheetName val="Financing_sb"/>
      <sheetName val="Financing"/>
      <sheetName val="Debt.Proj"/>
      <sheetName val="NPL Projections"/>
      <sheetName val="LG Bond"/>
      <sheetName val="Local Government Deficit"/>
      <sheetName val="Budget Stabilization Fund"/>
      <sheetName val="Public Sector VEE"/>
      <sheetName val="dXAnnual"/>
      <sheetName val="dXNPLdata"/>
      <sheetName val="weo vintage"/>
      <sheetName val="Stim Package"/>
      <sheetName val="Chart84"/>
      <sheetName val="Chart85"/>
      <sheetName val="Chart86"/>
      <sheetName val="OutDbank"/>
      <sheetName val="DMX Metadata Values"/>
      <sheetName val="ContactPersonList"/>
      <sheetName val="BLANK"/>
      <sheetName val="LGbondissuance"/>
      <sheetName val="BalanceSheet"/>
      <sheetName val="DRC Estimates"/>
      <sheetName val="trust"/>
      <sheetName val="Corporatebond"/>
      <sheetName val="credit"/>
      <sheetName val="Infrastructure"/>
      <sheetName val="bond issuance"/>
      <sheetName val="MoF_LandSale"/>
      <sheetName val="CEIC"/>
      <sheetName val="Macro"/>
      <sheetName val="GFN_2"/>
      <sheetName val="GFN"/>
      <sheetName val="land_collateral"/>
      <sheetName val="IRGD_2"/>
      <sheetName val="IRGD"/>
      <sheetName val="Annex Tables"/>
      <sheetName val="Table.AUG"/>
      <sheetName val="UNUSED--&gt;"/>
      <sheetName val="Annual"/>
      <sheetName val="CGD"/>
      <sheetName val="on budget"/>
      <sheetName val="off-budget"/>
      <sheetName val="Soufun_LandSales"/>
      <sheetName val="full-investment"/>
      <sheetName val="inv"/>
      <sheetName val="Sheet2"/>
      <sheetName val="porvinciallandsales"/>
      <sheetName val="Central Government"/>
      <sheetName val="StabilizationFU"/>
      <sheetName val="Eview_version"/>
      <sheetName val="Sheet4"/>
    </sheetNames>
    <sheetDataSet>
      <sheetData sheetId="0">
        <row r="7">
          <cell r="B7" t="str">
            <v>\\data2\apd\Data\CHN\DMX\InputFiles\CHN_CEIC.dmx</v>
          </cell>
        </row>
        <row r="8">
          <cell r="B8" t="str">
            <v>\\data2\apd\Data\CHN\DMX\CD_CHN.dmx</v>
          </cell>
        </row>
        <row r="9">
          <cell r="B9" t="str">
            <v>\\Data2\APD\Data\CHN\Macroframework\CHN_MT.dmx</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ow r="30">
          <cell r="R30">
            <v>-0.68331536103570478</v>
          </cell>
        </row>
      </sheetData>
      <sheetData sheetId="17"/>
      <sheetData sheetId="18">
        <row r="59">
          <cell r="Q59">
            <v>16.144644219557502</v>
          </cell>
        </row>
      </sheetData>
      <sheetData sheetId="19">
        <row r="6">
          <cell r="D6">
            <v>2003</v>
          </cell>
        </row>
      </sheetData>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ow r="1">
          <cell r="B1">
            <v>2007</v>
          </cell>
        </row>
      </sheetData>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sheetData sheetId="55"/>
      <sheetData sheetId="56"/>
      <sheetData sheetId="57"/>
      <sheetData sheetId="58"/>
      <sheetData sheetId="59"/>
      <sheetData sheetId="60" refreshError="1"/>
      <sheetData sheetId="61" refreshError="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ow r="1">
          <cell r="M1">
            <v>2003</v>
          </cell>
        </row>
      </sheetData>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Hist-Daily"/>
      <sheetName val="Hist-Monthly"/>
      <sheetName val="DailyInput"/>
      <sheetName val="MonthlyInput"/>
      <sheetName val="CFETS&amp;RRquotes"/>
      <sheetName val="Calculations"/>
      <sheetName val="Custom"/>
      <sheetName val="BRF-Table"/>
      <sheetName val="Tables"/>
      <sheetName val="Tables (Mgt Memo)"/>
      <sheetName val="Tables (monitoring)"/>
      <sheetName val="Tables(BIS)"/>
      <sheetName val="Tables(INS&amp;BIS)"/>
      <sheetName val="Ch1"/>
      <sheetName val="Ch4"/>
      <sheetName val="Ch2"/>
      <sheetName val="Ch6"/>
      <sheetName val="Ch8"/>
      <sheetName val="Ch3"/>
      <sheetName val="Ch5"/>
      <sheetName val="Ch7"/>
      <sheetName val="Ch9"/>
      <sheetName val="Ch1_Mgt Memo"/>
      <sheetName val="Ch2_Mgt Memo"/>
      <sheetName val="Hist-Daily Equity"/>
      <sheetName val="Tables (old archive)"/>
    </sheetNames>
    <sheetDataSet>
      <sheetData sheetId="0"/>
      <sheetData sheetId="1"/>
      <sheetData sheetId="2">
        <row r="6">
          <cell r="J6">
            <v>33970</v>
          </cell>
          <cell r="K6">
            <v>33970</v>
          </cell>
          <cell r="L6">
            <v>123.07190201605984</v>
          </cell>
        </row>
        <row r="7">
          <cell r="J7">
            <v>34001</v>
          </cell>
        </row>
        <row r="8">
          <cell r="J8">
            <v>34029</v>
          </cell>
        </row>
        <row r="9">
          <cell r="J9">
            <v>34060</v>
          </cell>
        </row>
        <row r="10">
          <cell r="J10">
            <v>34090</v>
          </cell>
        </row>
        <row r="11">
          <cell r="J11">
            <v>34121</v>
          </cell>
        </row>
        <row r="12">
          <cell r="J12">
            <v>34151</v>
          </cell>
        </row>
        <row r="13">
          <cell r="J13">
            <v>34182</v>
          </cell>
        </row>
        <row r="14">
          <cell r="J14">
            <v>34213</v>
          </cell>
        </row>
        <row r="15">
          <cell r="J15">
            <v>34243</v>
          </cell>
        </row>
        <row r="16">
          <cell r="J16">
            <v>34274</v>
          </cell>
        </row>
        <row r="17">
          <cell r="J17">
            <v>34304</v>
          </cell>
        </row>
        <row r="18">
          <cell r="J18">
            <v>34335</v>
          </cell>
        </row>
        <row r="19">
          <cell r="J19">
            <v>34366</v>
          </cell>
        </row>
        <row r="20">
          <cell r="J20">
            <v>34394</v>
          </cell>
        </row>
        <row r="21">
          <cell r="J21">
            <v>34425</v>
          </cell>
        </row>
        <row r="22">
          <cell r="J22">
            <v>34455</v>
          </cell>
        </row>
        <row r="23">
          <cell r="J23">
            <v>34486</v>
          </cell>
        </row>
        <row r="24">
          <cell r="J24">
            <v>34516</v>
          </cell>
        </row>
        <row r="25">
          <cell r="J25">
            <v>34547</v>
          </cell>
        </row>
        <row r="26">
          <cell r="J26">
            <v>34578</v>
          </cell>
        </row>
        <row r="27">
          <cell r="J27">
            <v>34608</v>
          </cell>
        </row>
        <row r="28">
          <cell r="J28">
            <v>34639</v>
          </cell>
        </row>
        <row r="29">
          <cell r="J29">
            <v>34669</v>
          </cell>
        </row>
        <row r="30">
          <cell r="J30">
            <v>34700</v>
          </cell>
        </row>
        <row r="31">
          <cell r="J31">
            <v>34731</v>
          </cell>
        </row>
        <row r="32">
          <cell r="J32">
            <v>34759</v>
          </cell>
        </row>
        <row r="33">
          <cell r="J33">
            <v>34790</v>
          </cell>
        </row>
        <row r="34">
          <cell r="J34">
            <v>34820</v>
          </cell>
        </row>
        <row r="35">
          <cell r="J35">
            <v>34851</v>
          </cell>
        </row>
        <row r="36">
          <cell r="J36">
            <v>34881</v>
          </cell>
        </row>
        <row r="37">
          <cell r="J37">
            <v>34912</v>
          </cell>
        </row>
        <row r="38">
          <cell r="J38">
            <v>34943</v>
          </cell>
        </row>
        <row r="39">
          <cell r="J39">
            <v>34973</v>
          </cell>
        </row>
        <row r="40">
          <cell r="J40">
            <v>35004</v>
          </cell>
        </row>
        <row r="41">
          <cell r="J41">
            <v>35034</v>
          </cell>
        </row>
        <row r="42">
          <cell r="J42">
            <v>35065</v>
          </cell>
        </row>
        <row r="43">
          <cell r="J43">
            <v>35096</v>
          </cell>
        </row>
        <row r="44">
          <cell r="J44">
            <v>35125</v>
          </cell>
        </row>
        <row r="45">
          <cell r="J45">
            <v>35156</v>
          </cell>
        </row>
        <row r="46">
          <cell r="J46">
            <v>35186</v>
          </cell>
        </row>
        <row r="47">
          <cell r="J47">
            <v>35217</v>
          </cell>
        </row>
        <row r="48">
          <cell r="J48">
            <v>35247</v>
          </cell>
        </row>
        <row r="49">
          <cell r="J49">
            <v>35278</v>
          </cell>
        </row>
        <row r="50">
          <cell r="J50">
            <v>35309</v>
          </cell>
        </row>
        <row r="51">
          <cell r="J51">
            <v>35339</v>
          </cell>
        </row>
        <row r="52">
          <cell r="J52">
            <v>35370</v>
          </cell>
        </row>
        <row r="53">
          <cell r="J53">
            <v>35400</v>
          </cell>
        </row>
        <row r="54">
          <cell r="J54">
            <v>35431</v>
          </cell>
        </row>
        <row r="55">
          <cell r="J55">
            <v>35462</v>
          </cell>
        </row>
        <row r="56">
          <cell r="J56">
            <v>35490</v>
          </cell>
        </row>
        <row r="57">
          <cell r="J57">
            <v>35521</v>
          </cell>
        </row>
        <row r="58">
          <cell r="J58">
            <v>35551</v>
          </cell>
        </row>
        <row r="59">
          <cell r="J59">
            <v>35582</v>
          </cell>
        </row>
        <row r="60">
          <cell r="J60">
            <v>35612</v>
          </cell>
        </row>
        <row r="61">
          <cell r="J61">
            <v>35643</v>
          </cell>
        </row>
        <row r="62">
          <cell r="J62">
            <v>35674</v>
          </cell>
        </row>
        <row r="63">
          <cell r="J63">
            <v>35704</v>
          </cell>
        </row>
        <row r="64">
          <cell r="J64">
            <v>35735</v>
          </cell>
        </row>
        <row r="65">
          <cell r="J65">
            <v>35765</v>
          </cell>
        </row>
        <row r="66">
          <cell r="J66">
            <v>35796</v>
          </cell>
        </row>
        <row r="67">
          <cell r="J67">
            <v>35827</v>
          </cell>
        </row>
        <row r="68">
          <cell r="J68">
            <v>35855</v>
          </cell>
        </row>
        <row r="69">
          <cell r="J69">
            <v>35886</v>
          </cell>
        </row>
        <row r="70">
          <cell r="J70">
            <v>35916</v>
          </cell>
        </row>
        <row r="71">
          <cell r="J71">
            <v>35947</v>
          </cell>
        </row>
        <row r="72">
          <cell r="J72">
            <v>35977</v>
          </cell>
        </row>
        <row r="73">
          <cell r="J73">
            <v>36008</v>
          </cell>
        </row>
        <row r="74">
          <cell r="J74">
            <v>36039</v>
          </cell>
        </row>
        <row r="75">
          <cell r="J75">
            <v>36069</v>
          </cell>
        </row>
        <row r="76">
          <cell r="J76">
            <v>36100</v>
          </cell>
        </row>
        <row r="77">
          <cell r="J77">
            <v>36130</v>
          </cell>
        </row>
        <row r="78">
          <cell r="J78">
            <v>36161</v>
          </cell>
        </row>
        <row r="79">
          <cell r="J79">
            <v>36192</v>
          </cell>
        </row>
        <row r="80">
          <cell r="J80">
            <v>36220</v>
          </cell>
        </row>
        <row r="81">
          <cell r="J81">
            <v>36251</v>
          </cell>
        </row>
        <row r="82">
          <cell r="J82">
            <v>36281</v>
          </cell>
        </row>
        <row r="83">
          <cell r="J83">
            <v>36312</v>
          </cell>
        </row>
        <row r="84">
          <cell r="J84">
            <v>36342</v>
          </cell>
        </row>
        <row r="85">
          <cell r="J85">
            <v>36373</v>
          </cell>
        </row>
        <row r="86">
          <cell r="J86">
            <v>36404</v>
          </cell>
        </row>
        <row r="87">
          <cell r="J87">
            <v>36434</v>
          </cell>
        </row>
        <row r="88">
          <cell r="J88">
            <v>36465</v>
          </cell>
        </row>
        <row r="89">
          <cell r="J89">
            <v>36495</v>
          </cell>
        </row>
        <row r="90">
          <cell r="J90">
            <v>36526</v>
          </cell>
        </row>
        <row r="91">
          <cell r="J91">
            <v>36557</v>
          </cell>
        </row>
        <row r="92">
          <cell r="J92">
            <v>36586</v>
          </cell>
        </row>
        <row r="93">
          <cell r="J93">
            <v>36617</v>
          </cell>
        </row>
        <row r="94">
          <cell r="J94">
            <v>36647</v>
          </cell>
        </row>
        <row r="95">
          <cell r="J95">
            <v>36678</v>
          </cell>
        </row>
        <row r="96">
          <cell r="J96">
            <v>36708</v>
          </cell>
        </row>
        <row r="97">
          <cell r="J97">
            <v>36739</v>
          </cell>
        </row>
        <row r="98">
          <cell r="J98">
            <v>36770</v>
          </cell>
        </row>
        <row r="99">
          <cell r="J99">
            <v>36800</v>
          </cell>
        </row>
        <row r="100">
          <cell r="J100">
            <v>36831</v>
          </cell>
        </row>
        <row r="101">
          <cell r="J101">
            <v>36861</v>
          </cell>
        </row>
        <row r="102">
          <cell r="J102">
            <v>36892</v>
          </cell>
        </row>
        <row r="103">
          <cell r="J103">
            <v>36923</v>
          </cell>
        </row>
        <row r="104">
          <cell r="J104">
            <v>36951</v>
          </cell>
        </row>
        <row r="105">
          <cell r="J105">
            <v>36982</v>
          </cell>
        </row>
        <row r="106">
          <cell r="J106">
            <v>37012</v>
          </cell>
        </row>
        <row r="107">
          <cell r="J107">
            <v>37043</v>
          </cell>
        </row>
        <row r="108">
          <cell r="J108">
            <v>37073</v>
          </cell>
        </row>
        <row r="109">
          <cell r="J109">
            <v>37104</v>
          </cell>
        </row>
        <row r="110">
          <cell r="J110">
            <v>37135</v>
          </cell>
        </row>
        <row r="111">
          <cell r="J111">
            <v>37165</v>
          </cell>
        </row>
        <row r="112">
          <cell r="J112">
            <v>37196</v>
          </cell>
        </row>
        <row r="113">
          <cell r="J113">
            <v>37226</v>
          </cell>
        </row>
        <row r="114">
          <cell r="J114">
            <v>37257</v>
          </cell>
        </row>
        <row r="115">
          <cell r="J115">
            <v>37288</v>
          </cell>
        </row>
        <row r="116">
          <cell r="J116">
            <v>37316</v>
          </cell>
        </row>
        <row r="117">
          <cell r="J117">
            <v>37347</v>
          </cell>
        </row>
        <row r="118">
          <cell r="J118">
            <v>37377</v>
          </cell>
        </row>
        <row r="119">
          <cell r="J119">
            <v>37408</v>
          </cell>
        </row>
        <row r="120">
          <cell r="J120">
            <v>37438</v>
          </cell>
        </row>
        <row r="121">
          <cell r="J121">
            <v>37469</v>
          </cell>
        </row>
        <row r="122">
          <cell r="J122">
            <v>37500</v>
          </cell>
        </row>
        <row r="123">
          <cell r="J123">
            <v>37530</v>
          </cell>
        </row>
        <row r="124">
          <cell r="J124">
            <v>37561</v>
          </cell>
        </row>
        <row r="125">
          <cell r="J125">
            <v>37591</v>
          </cell>
        </row>
        <row r="126">
          <cell r="J126">
            <v>37622</v>
          </cell>
        </row>
        <row r="127">
          <cell r="J127">
            <v>37653</v>
          </cell>
        </row>
        <row r="128">
          <cell r="J128">
            <v>37681</v>
          </cell>
        </row>
        <row r="129">
          <cell r="J129">
            <v>37712</v>
          </cell>
        </row>
        <row r="130">
          <cell r="J130">
            <v>37742</v>
          </cell>
        </row>
        <row r="131">
          <cell r="J131">
            <v>37773</v>
          </cell>
        </row>
        <row r="132">
          <cell r="J132">
            <v>37803</v>
          </cell>
        </row>
        <row r="133">
          <cell r="J133">
            <v>37834</v>
          </cell>
        </row>
        <row r="134">
          <cell r="J134">
            <v>37865</v>
          </cell>
        </row>
        <row r="135">
          <cell r="J135">
            <v>37895</v>
          </cell>
        </row>
        <row r="136">
          <cell r="J136">
            <v>37926</v>
          </cell>
        </row>
        <row r="137">
          <cell r="J137">
            <v>37956</v>
          </cell>
        </row>
        <row r="138">
          <cell r="J138">
            <v>37987</v>
          </cell>
        </row>
        <row r="139">
          <cell r="J139">
            <v>38018</v>
          </cell>
        </row>
        <row r="140">
          <cell r="J140">
            <v>38047</v>
          </cell>
        </row>
        <row r="141">
          <cell r="J141">
            <v>38078</v>
          </cell>
        </row>
        <row r="142">
          <cell r="J142">
            <v>38108</v>
          </cell>
        </row>
        <row r="143">
          <cell r="J143">
            <v>38139</v>
          </cell>
        </row>
        <row r="144">
          <cell r="J144">
            <v>38169</v>
          </cell>
        </row>
        <row r="145">
          <cell r="J145">
            <v>38200</v>
          </cell>
        </row>
        <row r="146">
          <cell r="J146">
            <v>38231</v>
          </cell>
        </row>
        <row r="147">
          <cell r="J147">
            <v>38261</v>
          </cell>
        </row>
        <row r="148">
          <cell r="J148">
            <v>38292</v>
          </cell>
        </row>
        <row r="149">
          <cell r="J149">
            <v>38322</v>
          </cell>
        </row>
        <row r="150">
          <cell r="J150">
            <v>38353</v>
          </cell>
        </row>
        <row r="151">
          <cell r="J151">
            <v>38384</v>
          </cell>
        </row>
        <row r="152">
          <cell r="J152">
            <v>38412</v>
          </cell>
        </row>
        <row r="153">
          <cell r="J153">
            <v>38443</v>
          </cell>
        </row>
        <row r="154">
          <cell r="J154">
            <v>38473</v>
          </cell>
        </row>
        <row r="155">
          <cell r="J155">
            <v>38504</v>
          </cell>
        </row>
        <row r="156">
          <cell r="J156">
            <v>38534</v>
          </cell>
        </row>
        <row r="157">
          <cell r="J157">
            <v>38565</v>
          </cell>
        </row>
        <row r="158">
          <cell r="J158">
            <v>38596</v>
          </cell>
        </row>
        <row r="159">
          <cell r="J159">
            <v>38626</v>
          </cell>
        </row>
        <row r="160">
          <cell r="J160">
            <v>38657</v>
          </cell>
        </row>
        <row r="161">
          <cell r="J161">
            <v>38687</v>
          </cell>
        </row>
        <row r="162">
          <cell r="J162">
            <v>38718</v>
          </cell>
        </row>
        <row r="163">
          <cell r="J163">
            <v>38749</v>
          </cell>
        </row>
        <row r="164">
          <cell r="J164">
            <v>38777</v>
          </cell>
        </row>
        <row r="165">
          <cell r="J165">
            <v>38808</v>
          </cell>
        </row>
        <row r="166">
          <cell r="J166">
            <v>38838</v>
          </cell>
        </row>
        <row r="167">
          <cell r="J167">
            <v>38869</v>
          </cell>
        </row>
        <row r="168">
          <cell r="J168">
            <v>38899</v>
          </cell>
        </row>
        <row r="169">
          <cell r="J169">
            <v>38930</v>
          </cell>
        </row>
        <row r="170">
          <cell r="J170">
            <v>38961</v>
          </cell>
        </row>
        <row r="171">
          <cell r="J171">
            <v>38991</v>
          </cell>
        </row>
        <row r="172">
          <cell r="J172">
            <v>39022</v>
          </cell>
        </row>
        <row r="173">
          <cell r="J173">
            <v>39052</v>
          </cell>
        </row>
        <row r="174">
          <cell r="J174">
            <v>39083</v>
          </cell>
        </row>
        <row r="175">
          <cell r="J175">
            <v>39114</v>
          </cell>
        </row>
        <row r="176">
          <cell r="J176">
            <v>39142</v>
          </cell>
        </row>
        <row r="177">
          <cell r="J177">
            <v>39173</v>
          </cell>
        </row>
        <row r="178">
          <cell r="J178">
            <v>39203</v>
          </cell>
        </row>
        <row r="179">
          <cell r="J179">
            <v>39234</v>
          </cell>
        </row>
        <row r="180">
          <cell r="J180">
            <v>39264</v>
          </cell>
        </row>
        <row r="181">
          <cell r="J181">
            <v>39295</v>
          </cell>
        </row>
        <row r="182">
          <cell r="J182">
            <v>39326</v>
          </cell>
        </row>
        <row r="183">
          <cell r="J183">
            <v>39356</v>
          </cell>
        </row>
        <row r="184">
          <cell r="J184">
            <v>39387</v>
          </cell>
        </row>
        <row r="185">
          <cell r="J185">
            <v>39417</v>
          </cell>
        </row>
        <row r="186">
          <cell r="J186">
            <v>39448</v>
          </cell>
        </row>
        <row r="187">
          <cell r="J187">
            <v>39479</v>
          </cell>
        </row>
        <row r="188">
          <cell r="J188">
            <v>39508</v>
          </cell>
        </row>
        <row r="189">
          <cell r="J189">
            <v>39539</v>
          </cell>
        </row>
        <row r="190">
          <cell r="J190">
            <v>39569</v>
          </cell>
        </row>
        <row r="191">
          <cell r="J191">
            <v>39600</v>
          </cell>
        </row>
        <row r="192">
          <cell r="J192">
            <v>39630</v>
          </cell>
        </row>
        <row r="193">
          <cell r="J193">
            <v>39661</v>
          </cell>
        </row>
        <row r="194">
          <cell r="J194">
            <v>39692</v>
          </cell>
        </row>
        <row r="195">
          <cell r="J195">
            <v>39722</v>
          </cell>
        </row>
        <row r="196">
          <cell r="J196">
            <v>39753</v>
          </cell>
        </row>
        <row r="197">
          <cell r="J197">
            <v>8.2730163995847761E-5</v>
          </cell>
        </row>
        <row r="198">
          <cell r="J198">
            <v>8.9152273963136963E-2</v>
          </cell>
        </row>
        <row r="199">
          <cell r="J199">
            <v>-8.6469073627696957E-2</v>
          </cell>
        </row>
        <row r="200">
          <cell r="J200">
            <v>0.84177962194522138</v>
          </cell>
        </row>
        <row r="201">
          <cell r="J201">
            <v>1.3618114372061285</v>
          </cell>
        </row>
        <row r="202">
          <cell r="J202">
            <v>1.7979381035157331</v>
          </cell>
        </row>
        <row r="203">
          <cell r="J203">
            <v>2.0692745315389374</v>
          </cell>
        </row>
        <row r="204">
          <cell r="J204">
            <v>2.5206749527078074</v>
          </cell>
        </row>
        <row r="205">
          <cell r="J205">
            <v>3.4744356547744104</v>
          </cell>
        </row>
        <row r="206">
          <cell r="J206">
            <v>4.2244724930086903</v>
          </cell>
        </row>
        <row r="207">
          <cell r="J207">
            <v>4.7719309251609303</v>
          </cell>
        </row>
        <row r="208">
          <cell r="J208">
            <v>4.7414019389187416</v>
          </cell>
        </row>
        <row r="222">
          <cell r="J222">
            <v>-7.3972038485692337E-6</v>
          </cell>
        </row>
        <row r="223">
          <cell r="J223">
            <v>-1.390771944365099E-5</v>
          </cell>
        </row>
        <row r="224">
          <cell r="J224">
            <v>-2.5728161290317075E-5</v>
          </cell>
        </row>
        <row r="225">
          <cell r="J225">
            <v>-2.9130141699695855E-5</v>
          </cell>
        </row>
        <row r="226">
          <cell r="J226">
            <v>-2.7589665796412532E-5</v>
          </cell>
        </row>
        <row r="227">
          <cell r="J227">
            <v>-0.16070004887671629</v>
          </cell>
        </row>
        <row r="228">
          <cell r="J228">
            <v>-0.18511942130183812</v>
          </cell>
        </row>
        <row r="229">
          <cell r="J229">
            <v>-0.1516017702399397</v>
          </cell>
        </row>
        <row r="230">
          <cell r="J230">
            <v>-8.8273604415234352E-2</v>
          </cell>
        </row>
        <row r="231">
          <cell r="J231">
            <v>-3.8031282614525708E-2</v>
          </cell>
        </row>
        <row r="232">
          <cell r="J232">
            <v>-8.6054204993580186E-2</v>
          </cell>
        </row>
        <row r="233">
          <cell r="J233">
            <v>-0.12388414357502597</v>
          </cell>
        </row>
        <row r="234">
          <cell r="J234">
            <v>-2.0044315457146133E-2</v>
          </cell>
        </row>
        <row r="235">
          <cell r="J235">
            <v>-3.2809670001876512E-2</v>
          </cell>
        </row>
        <row r="236">
          <cell r="J236">
            <v>2.6116982230240282E-2</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CBS"/>
      <sheetName val="DMB"/>
      <sheetName val="Comparing AFR &amp; SRF data"/>
      <sheetName val="MSRV"/>
      <sheetName val="SCSMSRV"/>
      <sheetName val="Broad Money contribution"/>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CBS (SRF pilot)"/>
      <sheetName val="ODCs (SRF pilot)"/>
      <sheetName val="Monetary Survey (SRF pilot) "/>
      <sheetName val="Gvt.Securities-others"/>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Med"/>
    </sheetNames>
    <sheetDataSet>
      <sheetData sheetId="0"/>
      <sheetData sheetId="1"/>
      <sheetData sheetId="2"/>
      <sheetData sheetId="3">
        <row r="1">
          <cell r="D1">
            <v>1981</v>
          </cell>
        </row>
      </sheetData>
      <sheetData sheetId="4">
        <row r="1">
          <cell r="D1">
            <v>1981</v>
          </cell>
        </row>
      </sheetData>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row r="1">
          <cell r="D1">
            <v>1981</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sheetData sheetId="46"/>
      <sheetData sheetId="47"/>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sheetName val="C Summary"/>
      <sheetName val="D %GDP"/>
      <sheetName val="InFis2"/>
      <sheetName val="Fiscal Tables"/>
      <sheetName val="Countries_Master"/>
      <sheetName val="Contents"/>
      <sheetName val="E"/>
      <sheetName val="W&am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CONTENTS"/>
      <sheetName val="IN"/>
      <sheetName val="IN-Q"/>
      <sheetName val="IN_TRE"/>
      <sheetName val="IN-HUB"/>
      <sheetName val="OUT-HUB"/>
      <sheetName val="ASSUM"/>
      <sheetName val="X"/>
      <sheetName val="Sheet1"/>
      <sheetName val="M"/>
      <sheetName val="SRT"/>
      <sheetName val="K"/>
      <sheetName val="BOP"/>
      <sheetName val="T1SR"/>
      <sheetName val="T1SR_b"/>
      <sheetName val="Chart1"/>
      <sheetName val="T9SR_bop"/>
      <sheetName val="Sensitivity Analysis"/>
      <sheetName val="T10SR "/>
      <sheetName val="T11SR"/>
      <sheetName val="WETA"/>
      <sheetName val="Au"/>
      <sheetName val="DSA 2002"/>
      <sheetName val="DSA_Presentation"/>
      <sheetName val="NPV_DP2"/>
      <sheetName val="frozen request"/>
      <sheetName val="request"/>
      <sheetName val="Exports for DSA"/>
      <sheetName val="ControlSheet"/>
      <sheetName val="Module1"/>
      <sheetName val="Module2"/>
      <sheetName val="Impact CI"/>
      <sheetName val="GAS March 05"/>
      <sheetName val="GAS Dec04"/>
      <sheetName val="Source Data (Current)"/>
      <sheetName val="Complete Data Set (Annual)"/>
      <sheetName val="Gas 2004"/>
      <sheetName val="T9SR_bop (2)"/>
      <sheetName val="Gas"/>
      <sheetName val=""/>
      <sheetName val="T3SR_bop"/>
      <sheetName val="A Current Data"/>
      <sheetName val="Current"/>
      <sheetName val="MSRV"/>
      <sheetName val="fondo promedio"/>
      <sheetName val="GRÁFICO DE FONDO POR AFILIADO"/>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Source_Data_(Current)"/>
      <sheetName val="Complete_Data_Set_(Annual)"/>
      <sheetName val="Gas_2004"/>
      <sheetName val="Impact_CI"/>
      <sheetName val="T9SR_bop_(2)"/>
      <sheetName val="Sensitivity_Analysis"/>
      <sheetName val="T10SR_"/>
      <sheetName val="DSA_2002"/>
      <sheetName val="frozen_request"/>
      <sheetName val="Exports_for_DSA"/>
      <sheetName val="GAS_March_05"/>
      <sheetName val="GAS_Dec04"/>
      <sheetName val="A_Current_Data"/>
      <sheetName val="fondo_promedio"/>
      <sheetName val="GRÁFICO_DE_FONDO_POR_AFILIADO"/>
      <sheetName val="Bench_-_99"/>
      <sheetName val="Cuadro_I-5_94-00"/>
      <sheetName val="Comp_GAS"/>
      <sheetName val="GAS_March_2009"/>
      <sheetName val="GAS_May_09"/>
      <sheetName val="GAS_June_2009"/>
      <sheetName val="BOP_SR_Table"/>
      <sheetName val="BOP_SR_Table_%_GDP"/>
      <sheetName val="BOP_simulations"/>
      <sheetName val="GAS_Feb_2009_2"/>
      <sheetName val="GAS_Feb_2009_1"/>
      <sheetName val="GAS_Jan_2009"/>
      <sheetName val="GAS_Nov_2008"/>
      <sheetName val="GAS_Sep_2008"/>
      <sheetName val="GAS_March_2008"/>
      <sheetName val="July_Pre_GAS"/>
      <sheetName val="July_GAS"/>
      <sheetName val="Sept_GAS"/>
      <sheetName val="Relief"/>
      <sheetName val="Const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6">
          <cell r="A36" t="str">
            <v>||</v>
          </cell>
          <cell r="B36" t="str">
            <v xml:space="preserve">          O.w:Russia/China</v>
          </cell>
          <cell r="C36" t="str">
            <v xml:space="preserve">          O.w:Russia/China</v>
          </cell>
          <cell r="E36">
            <v>-1.6</v>
          </cell>
          <cell r="F36">
            <v>-1.6</v>
          </cell>
          <cell r="G36">
            <v>-1.4</v>
          </cell>
          <cell r="H36">
            <v>-1.2</v>
          </cell>
          <cell r="I36">
            <v>-1.1000000000000001</v>
          </cell>
          <cell r="J36">
            <v>-0.9</v>
          </cell>
          <cell r="K36">
            <v>-4.867</v>
          </cell>
          <cell r="L36">
            <v>-1.8</v>
          </cell>
          <cell r="M36">
            <v>-2.931</v>
          </cell>
          <cell r="N36">
            <v>-2.492</v>
          </cell>
          <cell r="O36">
            <v>-2.5</v>
          </cell>
          <cell r="P36">
            <v>-2.242</v>
          </cell>
          <cell r="Q36">
            <v>-1.5</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 xml:space="preserve">             (excl. Russia/China)</v>
          </cell>
          <cell r="D44" t="str">
            <v>||</v>
          </cell>
          <cell r="E44">
            <v>-53.256999999999969</v>
          </cell>
          <cell r="F44">
            <v>-53.256999999999969</v>
          </cell>
          <cell r="G44">
            <v>-62.093999999999973</v>
          </cell>
          <cell r="H44">
            <v>-19.858000000000008</v>
          </cell>
          <cell r="I44">
            <v>-27.772000000000006</v>
          </cell>
          <cell r="J44">
            <v>-14.357000000000012</v>
          </cell>
          <cell r="K44">
            <v>-26.595999999999993</v>
          </cell>
          <cell r="L44">
            <v>-8.0779999999999994</v>
          </cell>
          <cell r="M44">
            <v>-22.687000000000001</v>
          </cell>
          <cell r="N44">
            <v>-19.214000000000002</v>
          </cell>
          <cell r="O44">
            <v>-87.936000000000007</v>
          </cell>
          <cell r="P44">
            <v>-85.933999999999955</v>
          </cell>
          <cell r="Q44">
            <v>-131.92835643335684</v>
          </cell>
          <cell r="R44">
            <v>-104.17750762000009</v>
          </cell>
          <cell r="S44">
            <v>-116.02263836547826</v>
          </cell>
          <cell r="T44">
            <v>-151.97383447493075</v>
          </cell>
          <cell r="U44">
            <v>-181.4453478829704</v>
          </cell>
          <cell r="V44">
            <v>-227.62783257270709</v>
          </cell>
          <cell r="W44">
            <v>-227.62783257270709</v>
          </cell>
          <cell r="X44">
            <v>-67.509370837869909</v>
          </cell>
          <cell r="Y44">
            <v>-114.83530938020388</v>
          </cell>
          <cell r="Z44">
            <v>-130.61923032175105</v>
          </cell>
          <cell r="AA44">
            <v>-188.89219938695493</v>
          </cell>
          <cell r="AB44">
            <v>-244.10501511802198</v>
          </cell>
          <cell r="AC44">
            <v>-237.25865036358246</v>
          </cell>
          <cell r="AD44">
            <v>-239.08898487146971</v>
          </cell>
          <cell r="AE44">
            <v>-253.52194105147356</v>
          </cell>
          <cell r="AF44">
            <v>-264.71900124519124</v>
          </cell>
          <cell r="AG44">
            <v>-295.98014398652174</v>
          </cell>
          <cell r="AH44">
            <v>-324.21906925038002</v>
          </cell>
          <cell r="AI44">
            <v>-359.76163660819805</v>
          </cell>
          <cell r="AJ44">
            <v>-398.88243066323321</v>
          </cell>
          <cell r="AK44">
            <v>-455.22927580911062</v>
          </cell>
          <cell r="AL44">
            <v>-513.6277099772542</v>
          </cell>
          <cell r="AM44">
            <v>-577.28087396497415</v>
          </cell>
          <cell r="AN44">
            <v>-649.59017771922061</v>
          </cell>
          <cell r="AO44">
            <v>-728.07799742492682</v>
          </cell>
          <cell r="AP44">
            <v>-815.51647436246151</v>
          </cell>
          <cell r="AQ44">
            <v>-710.22900073663584</v>
          </cell>
        </row>
        <row r="59">
          <cell r="B59" t="str">
            <v xml:space="preserve">     Direct investment (net)</v>
          </cell>
          <cell r="C59" t="str">
            <v xml:space="preserve">     Direct investment (net)</v>
          </cell>
          <cell r="E59">
            <v>-2.6429999999999998</v>
          </cell>
          <cell r="F59">
            <v>-2.6429999999999998</v>
          </cell>
          <cell r="G59">
            <v>-6.7</v>
          </cell>
          <cell r="H59">
            <v>-11.73</v>
          </cell>
          <cell r="I59">
            <v>-3.2</v>
          </cell>
          <cell r="J59">
            <v>-7.4</v>
          </cell>
          <cell r="K59">
            <v>-6.7</v>
          </cell>
          <cell r="L59">
            <v>-6.6</v>
          </cell>
          <cell r="M59">
            <v>0</v>
          </cell>
          <cell r="N59">
            <v>-4.625</v>
          </cell>
          <cell r="O59">
            <v>9.67</v>
          </cell>
          <cell r="P59">
            <v>20.885999999999999</v>
          </cell>
          <cell r="Q59">
            <v>22.164000000000001</v>
          </cell>
          <cell r="R59">
            <v>40.700000000000003</v>
          </cell>
          <cell r="S59">
            <v>5.3</v>
          </cell>
          <cell r="T59">
            <v>0.8</v>
          </cell>
          <cell r="U59">
            <v>55.8</v>
          </cell>
          <cell r="V59">
            <v>76.576999999999998</v>
          </cell>
          <cell r="W59">
            <v>76.576999999999998</v>
          </cell>
          <cell r="X59">
            <v>168.8</v>
          </cell>
          <cell r="Y59">
            <v>26.700000000000003</v>
          </cell>
          <cell r="Z59">
            <v>26.400000000000002</v>
          </cell>
          <cell r="AA59">
            <v>32.300000000000004</v>
          </cell>
          <cell r="AB59">
            <v>22.681013248080635</v>
          </cell>
          <cell r="AC59">
            <v>26.186627326428297</v>
          </cell>
          <cell r="AD59">
            <v>28.871387768131395</v>
          </cell>
          <cell r="AE59">
            <v>28.328478762580318</v>
          </cell>
          <cell r="AF59">
            <v>25.268470544071079</v>
          </cell>
          <cell r="AG59">
            <v>23.830786348201212</v>
          </cell>
          <cell r="AH59">
            <v>26.677933455068104</v>
          </cell>
          <cell r="AI59">
            <v>27.117968263529271</v>
          </cell>
          <cell r="AJ59">
            <v>27.285599072023338</v>
          </cell>
          <cell r="AK59">
            <v>27.413203118273863</v>
          </cell>
          <cell r="AL59">
            <v>28.038406103657206</v>
          </cell>
          <cell r="AM59">
            <v>28.675339985048758</v>
          </cell>
          <cell r="AN59">
            <v>29.324224782365896</v>
          </cell>
          <cell r="AO59">
            <v>29.985284640326146</v>
          </cell>
          <cell r="AP59">
            <v>30.658747905740594</v>
          </cell>
          <cell r="AQ59">
            <v>31.344847206254766</v>
          </cell>
          <cell r="AR59">
            <v>28.426358052979666</v>
          </cell>
          <cell r="AS59">
            <v>25.75370806723306</v>
          </cell>
          <cell r="AT59">
            <v>23.3065291393366</v>
          </cell>
          <cell r="AU59">
            <v>21.0661469334635</v>
          </cell>
          <cell r="AV59" t="e">
            <v>#DIV/0!</v>
          </cell>
        </row>
        <row r="79">
          <cell r="B79" t="str">
            <v xml:space="preserve">   (in millions of SDRs)</v>
          </cell>
          <cell r="C79" t="str">
            <v xml:space="preserve">   (in millions of SDRs)</v>
          </cell>
          <cell r="F79">
            <v>-36.188187437086093</v>
          </cell>
          <cell r="G79">
            <v>-36.188187437086093</v>
          </cell>
          <cell r="H79">
            <v>9.5210855375611327</v>
          </cell>
          <cell r="I79">
            <v>46.463943979471935</v>
          </cell>
          <cell r="J79">
            <v>65.64977332635624</v>
          </cell>
          <cell r="K79">
            <v>35.970341859000001</v>
          </cell>
          <cell r="L79">
            <v>84.722656675210629</v>
          </cell>
          <cell r="M79">
            <v>4.5602946639216775</v>
          </cell>
          <cell r="N79">
            <v>30.577513117330795</v>
          </cell>
          <cell r="O79">
            <v>-30.570408845481087</v>
          </cell>
          <cell r="P79">
            <v>38.095117748459231</v>
          </cell>
          <cell r="Q79">
            <v>85.097405801781463</v>
          </cell>
          <cell r="R79">
            <v>-2.5151260274558824</v>
          </cell>
          <cell r="S79">
            <v>-28.19157822427734</v>
          </cell>
          <cell r="T79">
            <v>-12.017652954324085</v>
          </cell>
          <cell r="U79">
            <v>29.705860732986903</v>
          </cell>
          <cell r="V79">
            <v>-35.167605307049129</v>
          </cell>
          <cell r="W79">
            <v>-35.200021569098865</v>
          </cell>
          <cell r="X79">
            <v>106.72799892833164</v>
          </cell>
          <cell r="Y79">
            <v>115.6108471911194</v>
          </cell>
          <cell r="Z79">
            <v>27.228438876442418</v>
          </cell>
          <cell r="AA79">
            <v>-84.179156611118017</v>
          </cell>
        </row>
        <row r="81">
          <cell r="A81" t="str">
            <v>||</v>
          </cell>
          <cell r="B81" t="str">
            <v>errors and omissions</v>
          </cell>
          <cell r="C81" t="str">
            <v>errors and omissions</v>
          </cell>
          <cell r="D81" t="str">
            <v>||</v>
          </cell>
        </row>
        <row r="82">
          <cell r="A82" t="str">
            <v>||</v>
          </cell>
          <cell r="B82" t="str">
            <v>Check</v>
          </cell>
          <cell r="C82" t="str">
            <v>Check</v>
          </cell>
          <cell r="D82" t="str">
            <v>||</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-92.512927408849663</v>
          </cell>
          <cell r="AD82">
            <v>-37.923971411334804</v>
          </cell>
          <cell r="AE82">
            <v>-2.118398347433299</v>
          </cell>
        </row>
        <row r="83">
          <cell r="A83" t="str">
            <v>||</v>
          </cell>
          <cell r="B83" t="str">
            <v>_</v>
          </cell>
          <cell r="C83" t="str">
            <v>_</v>
          </cell>
          <cell r="D83" t="str">
            <v>||</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37491.463979282409</v>
          </cell>
          <cell r="C84">
            <v>38468.620914004627</v>
          </cell>
          <cell r="D84" t="str">
            <v>||</v>
          </cell>
          <cell r="E84" t="str">
            <v>1985</v>
          </cell>
          <cell r="F84" t="str">
            <v>1985</v>
          </cell>
          <cell r="G84" t="str">
            <v>1986</v>
          </cell>
          <cell r="H84" t="str">
            <v>1987</v>
          </cell>
          <cell r="I84" t="str">
            <v>1988</v>
          </cell>
          <cell r="J84" t="str">
            <v>1989</v>
          </cell>
          <cell r="K84" t="str">
            <v>1990</v>
          </cell>
          <cell r="L84" t="str">
            <v>1991</v>
          </cell>
          <cell r="M84" t="str">
            <v>1992</v>
          </cell>
          <cell r="N84" t="str">
            <v>1993</v>
          </cell>
          <cell r="O84" t="str">
            <v>1994</v>
          </cell>
          <cell r="P84" t="str">
            <v>1995</v>
          </cell>
          <cell r="Q84">
            <v>1999</v>
          </cell>
          <cell r="R84">
            <v>1999</v>
          </cell>
          <cell r="S84">
            <v>1998</v>
          </cell>
          <cell r="T84">
            <v>1999</v>
          </cell>
          <cell r="U84">
            <v>2001</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37491.463979282409</v>
          </cell>
          <cell r="C85">
            <v>38468.620914004627</v>
          </cell>
          <cell r="D85" t="str">
            <v>||</v>
          </cell>
          <cell r="J85" t="str">
            <v>2/96</v>
          </cell>
          <cell r="K85" t="str">
            <v>2/96</v>
          </cell>
          <cell r="L85" t="str">
            <v>2/96</v>
          </cell>
          <cell r="M85" t="str">
            <v>2/96</v>
          </cell>
          <cell r="N85" t="str">
            <v>2/96</v>
          </cell>
          <cell r="O85" t="str">
            <v>10/97</v>
          </cell>
          <cell r="P85" t="str">
            <v>5/98</v>
          </cell>
          <cell r="Q85" t="str">
            <v>11/99</v>
          </cell>
          <cell r="R85" t="str">
            <v>11/99</v>
          </cell>
          <cell r="S85" t="str">
            <v>11/98</v>
          </cell>
          <cell r="T85" t="str">
            <v>11/99</v>
          </cell>
          <cell r="U85" t="str">
            <v>11/101</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J86" t="str">
            <v>Rév.</v>
          </cell>
          <cell r="K86" t="str">
            <v>Rév.</v>
          </cell>
          <cell r="L86" t="str">
            <v>Rév.</v>
          </cell>
          <cell r="M86" t="str">
            <v>Rév.</v>
          </cell>
          <cell r="N86" t="str">
            <v>Rév.</v>
          </cell>
          <cell r="O86" t="str">
            <v>Rev.</v>
          </cell>
          <cell r="P86" t="str">
            <v>Rev.</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row>
        <row r="88">
          <cell r="A88" t="str">
            <v>||</v>
          </cell>
          <cell r="B88" t="str">
            <v>_</v>
          </cell>
          <cell r="C88" t="str">
            <v>_</v>
          </cell>
          <cell r="D88" t="str">
            <v>||</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
      <sheetName val="QU"/>
      <sheetName val="MO"/>
      <sheetName val="DA"/>
      <sheetName val="F1"/>
      <sheetName val="dt-f1"/>
      <sheetName val="F2"/>
      <sheetName val="dt-f2"/>
      <sheetName val="F3"/>
      <sheetName val="dt-f3"/>
      <sheetName val="F4prev"/>
      <sheetName val="dt-f4"/>
      <sheetName val="F4"/>
      <sheetName val="WEO-in"/>
      <sheetName val="IFS-in"/>
      <sheetName val="F5"/>
      <sheetName val="dt-f5"/>
      <sheetName val="F6"/>
      <sheetName val="dt-f6"/>
      <sheetName val="F7"/>
      <sheetName val="dt-f7"/>
      <sheetName val="F8"/>
      <sheetName val="dt-f8"/>
      <sheetName val="F9"/>
      <sheetName val="dt-f9"/>
      <sheetName val="F10"/>
      <sheetName val="dt-f10"/>
      <sheetName val="F10B"/>
      <sheetName val="F10C"/>
      <sheetName val="dt-f10B"/>
      <sheetName val="F11"/>
      <sheetName val="dt-f11"/>
      <sheetName val="F12"/>
      <sheetName val="F12prev"/>
      <sheetName val="dt-f12"/>
      <sheetName val="F13"/>
      <sheetName val="dt-f13"/>
      <sheetName val="F14"/>
      <sheetName val="dt-f14"/>
      <sheetName val="F15"/>
      <sheetName val="dt-f15"/>
      <sheetName val="dt-f15(2)"/>
      <sheetName val="F16BOX"/>
      <sheetName val="dt-f16"/>
      <sheetName val="F17BOX"/>
      <sheetName val="dt-f17"/>
      <sheetName val="F18"/>
      <sheetName val="dt-f18"/>
      <sheetName val="F19"/>
      <sheetName val="dt-f19"/>
      <sheetName val="F20"/>
      <sheetName val="dt-f20"/>
      <sheetName val="F21"/>
      <sheetName val="F22"/>
      <sheetName val="dt-f22"/>
      <sheetName val="F23"/>
      <sheetName val="dt-f23"/>
      <sheetName val="F24"/>
      <sheetName val="dt-f24"/>
      <sheetName val="F25"/>
      <sheetName val="dt-f25"/>
      <sheetName val="F26"/>
      <sheetName val="dt-f26"/>
      <sheetName val="F26(Old)"/>
      <sheetName val="dt-f26(Old)"/>
      <sheetName val="F27BOX"/>
      <sheetName val="dt-f27"/>
      <sheetName val="F28"/>
      <sheetName val="dt-f28"/>
      <sheetName val="F29"/>
      <sheetName val="dt-f29"/>
      <sheetName val="TableXR"/>
      <sheetName val="Fi5"/>
      <sheetName val="Data_Fi5"/>
      <sheetName val="Fig2a"/>
      <sheetName val="Data_Fig2a"/>
      <sheetName val="Fig16"/>
      <sheetName val="Data_Fig16"/>
      <sheetName val="Fig22"/>
      <sheetName val="Data_Fig22"/>
      <sheetName val="Fig23"/>
      <sheetName val="Data_Fig23"/>
      <sheetName val="F23BOX"/>
      <sheetName val="dt-f23(1)"/>
      <sheetName val="EDSS1"/>
      <sheetName val="Fig14"/>
      <sheetName val="Data_Fig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ow r="5">
          <cell r="A5">
            <v>37165</v>
          </cell>
          <cell r="H5">
            <v>37165</v>
          </cell>
          <cell r="I5">
            <v>38.835000000000001</v>
          </cell>
          <cell r="J5">
            <v>6.63</v>
          </cell>
          <cell r="M5">
            <v>24.499948657245618</v>
          </cell>
          <cell r="N5">
            <v>1762.355</v>
          </cell>
          <cell r="O5">
            <v>109.962</v>
          </cell>
        </row>
        <row r="6">
          <cell r="A6">
            <v>37166</v>
          </cell>
          <cell r="H6">
            <v>37196</v>
          </cell>
        </row>
        <row r="7">
          <cell r="A7">
            <v>37167</v>
          </cell>
          <cell r="H7">
            <v>37226</v>
          </cell>
        </row>
        <row r="8">
          <cell r="A8">
            <v>37168</v>
          </cell>
          <cell r="H8">
            <v>37257</v>
          </cell>
        </row>
        <row r="9">
          <cell r="A9">
            <v>37169</v>
          </cell>
          <cell r="H9">
            <v>37288</v>
          </cell>
        </row>
        <row r="10">
          <cell r="A10">
            <v>37172</v>
          </cell>
          <cell r="H10">
            <v>37316</v>
          </cell>
        </row>
        <row r="11">
          <cell r="A11">
            <v>37173</v>
          </cell>
          <cell r="H11">
            <v>37347</v>
          </cell>
        </row>
        <row r="12">
          <cell r="A12">
            <v>37174</v>
          </cell>
          <cell r="H12">
            <v>37377</v>
          </cell>
        </row>
        <row r="13">
          <cell r="A13">
            <v>37175</v>
          </cell>
          <cell r="H13">
            <v>37408</v>
          </cell>
        </row>
        <row r="14">
          <cell r="A14">
            <v>37176</v>
          </cell>
          <cell r="H14">
            <v>37438</v>
          </cell>
        </row>
        <row r="15">
          <cell r="A15">
            <v>37179</v>
          </cell>
          <cell r="H15">
            <v>37469</v>
          </cell>
        </row>
        <row r="16">
          <cell r="A16">
            <v>37180</v>
          </cell>
          <cell r="H16">
            <v>37500</v>
          </cell>
        </row>
        <row r="17">
          <cell r="A17">
            <v>37181</v>
          </cell>
          <cell r="H17">
            <v>37530</v>
          </cell>
        </row>
        <row r="18">
          <cell r="A18">
            <v>37182</v>
          </cell>
          <cell r="H18">
            <v>37561</v>
          </cell>
        </row>
        <row r="19">
          <cell r="A19">
            <v>37183</v>
          </cell>
          <cell r="H19">
            <v>37591</v>
          </cell>
        </row>
        <row r="20">
          <cell r="A20">
            <v>37186</v>
          </cell>
          <cell r="H20">
            <v>37622</v>
          </cell>
        </row>
        <row r="21">
          <cell r="A21">
            <v>37187</v>
          </cell>
          <cell r="H21">
            <v>37653</v>
          </cell>
        </row>
        <row r="22">
          <cell r="A22">
            <v>37188</v>
          </cell>
          <cell r="H22">
            <v>37681</v>
          </cell>
        </row>
        <row r="23">
          <cell r="A23">
            <v>37189</v>
          </cell>
          <cell r="H23">
            <v>37712</v>
          </cell>
        </row>
        <row r="24">
          <cell r="A24">
            <v>37190</v>
          </cell>
          <cell r="H24">
            <v>37742</v>
          </cell>
        </row>
        <row r="25">
          <cell r="A25">
            <v>37193</v>
          </cell>
          <cell r="H25">
            <v>37773</v>
          </cell>
        </row>
        <row r="26">
          <cell r="A26">
            <v>37194</v>
          </cell>
          <cell r="H26">
            <v>37803</v>
          </cell>
        </row>
        <row r="27">
          <cell r="A27">
            <v>37195</v>
          </cell>
          <cell r="H27">
            <v>37834</v>
          </cell>
        </row>
        <row r="28">
          <cell r="A28">
            <v>37196</v>
          </cell>
          <cell r="H28">
            <v>37865</v>
          </cell>
        </row>
        <row r="29">
          <cell r="A29">
            <v>37197</v>
          </cell>
          <cell r="H29">
            <v>37895</v>
          </cell>
        </row>
        <row r="30">
          <cell r="A30">
            <v>37200</v>
          </cell>
          <cell r="H30">
            <v>37926</v>
          </cell>
        </row>
        <row r="31">
          <cell r="A31">
            <v>37201</v>
          </cell>
          <cell r="H31">
            <v>37956</v>
          </cell>
        </row>
        <row r="32">
          <cell r="A32">
            <v>37202</v>
          </cell>
          <cell r="H32">
            <v>37987</v>
          </cell>
        </row>
        <row r="33">
          <cell r="A33">
            <v>37203</v>
          </cell>
          <cell r="H33">
            <v>38018</v>
          </cell>
        </row>
        <row r="34">
          <cell r="A34">
            <v>37204</v>
          </cell>
          <cell r="H34">
            <v>38047</v>
          </cell>
        </row>
        <row r="35">
          <cell r="A35">
            <v>37207</v>
          </cell>
          <cell r="H35">
            <v>38078</v>
          </cell>
        </row>
        <row r="36">
          <cell r="A36">
            <v>37208</v>
          </cell>
          <cell r="H36">
            <v>38108</v>
          </cell>
        </row>
        <row r="37">
          <cell r="A37">
            <v>37209</v>
          </cell>
          <cell r="H37">
            <v>38139</v>
          </cell>
        </row>
        <row r="38">
          <cell r="A38">
            <v>37210</v>
          </cell>
          <cell r="H38">
            <v>38169</v>
          </cell>
        </row>
        <row r="39">
          <cell r="A39">
            <v>37211</v>
          </cell>
          <cell r="H39">
            <v>38200</v>
          </cell>
        </row>
        <row r="40">
          <cell r="A40">
            <v>37214</v>
          </cell>
          <cell r="H40">
            <v>38231</v>
          </cell>
        </row>
        <row r="41">
          <cell r="A41">
            <v>37215</v>
          </cell>
          <cell r="H41">
            <v>38261</v>
          </cell>
        </row>
        <row r="42">
          <cell r="A42">
            <v>37216</v>
          </cell>
          <cell r="H42">
            <v>38292</v>
          </cell>
        </row>
        <row r="43">
          <cell r="A43">
            <v>37217</v>
          </cell>
          <cell r="H43">
            <v>38322</v>
          </cell>
        </row>
        <row r="44">
          <cell r="A44">
            <v>37218</v>
          </cell>
          <cell r="H44">
            <v>38353</v>
          </cell>
        </row>
        <row r="45">
          <cell r="A45">
            <v>37221</v>
          </cell>
          <cell r="H45">
            <v>38384</v>
          </cell>
        </row>
        <row r="46">
          <cell r="A46">
            <v>37222</v>
          </cell>
          <cell r="H46">
            <v>38412</v>
          </cell>
        </row>
        <row r="47">
          <cell r="A47">
            <v>37223</v>
          </cell>
          <cell r="H47">
            <v>38443</v>
          </cell>
        </row>
        <row r="48">
          <cell r="A48">
            <v>37224</v>
          </cell>
          <cell r="H48">
            <v>38473</v>
          </cell>
        </row>
        <row r="49">
          <cell r="A49">
            <v>37225</v>
          </cell>
          <cell r="H49">
            <v>38504</v>
          </cell>
        </row>
        <row r="50">
          <cell r="A50">
            <v>37228</v>
          </cell>
          <cell r="H50">
            <v>38534</v>
          </cell>
        </row>
        <row r="51">
          <cell r="A51">
            <v>37229</v>
          </cell>
          <cell r="H51">
            <v>38565</v>
          </cell>
        </row>
        <row r="52">
          <cell r="A52">
            <v>37230</v>
          </cell>
          <cell r="H52">
            <v>38596</v>
          </cell>
        </row>
        <row r="53">
          <cell r="A53">
            <v>37231</v>
          </cell>
          <cell r="H53">
            <v>38626</v>
          </cell>
        </row>
        <row r="54">
          <cell r="A54">
            <v>37232</v>
          </cell>
          <cell r="H54">
            <v>38657</v>
          </cell>
        </row>
        <row r="55">
          <cell r="A55">
            <v>37235</v>
          </cell>
          <cell r="H55">
            <v>38687</v>
          </cell>
        </row>
        <row r="56">
          <cell r="A56">
            <v>37236</v>
          </cell>
          <cell r="H56">
            <v>38718</v>
          </cell>
        </row>
        <row r="57">
          <cell r="A57">
            <v>37237</v>
          </cell>
          <cell r="H57">
            <v>38749</v>
          </cell>
        </row>
        <row r="58">
          <cell r="A58">
            <v>37238</v>
          </cell>
          <cell r="H58">
            <v>38777</v>
          </cell>
        </row>
        <row r="59">
          <cell r="A59">
            <v>37239</v>
          </cell>
          <cell r="H59">
            <v>38808</v>
          </cell>
        </row>
        <row r="60">
          <cell r="A60">
            <v>37242</v>
          </cell>
          <cell r="H60">
            <v>38838</v>
          </cell>
        </row>
        <row r="61">
          <cell r="A61">
            <v>37243</v>
          </cell>
          <cell r="H61">
            <v>38869</v>
          </cell>
        </row>
        <row r="62">
          <cell r="A62">
            <v>37244</v>
          </cell>
          <cell r="H62">
            <v>38899</v>
          </cell>
        </row>
        <row r="63">
          <cell r="A63">
            <v>37245</v>
          </cell>
          <cell r="H63">
            <v>38930</v>
          </cell>
        </row>
        <row r="64">
          <cell r="A64">
            <v>37246</v>
          </cell>
          <cell r="H64">
            <v>38961</v>
          </cell>
        </row>
        <row r="65">
          <cell r="A65">
            <v>37249</v>
          </cell>
          <cell r="H65">
            <v>38991</v>
          </cell>
        </row>
        <row r="66">
          <cell r="A66">
            <v>37250</v>
          </cell>
          <cell r="H66">
            <v>39022</v>
          </cell>
        </row>
        <row r="67">
          <cell r="A67">
            <v>37251</v>
          </cell>
          <cell r="H67">
            <v>39052</v>
          </cell>
        </row>
        <row r="68">
          <cell r="A68">
            <v>37252</v>
          </cell>
          <cell r="H68">
            <v>39083</v>
          </cell>
        </row>
        <row r="69">
          <cell r="A69">
            <v>37253</v>
          </cell>
          <cell r="H69">
            <v>39114</v>
          </cell>
        </row>
        <row r="70">
          <cell r="A70">
            <v>37256</v>
          </cell>
          <cell r="H70">
            <v>39142</v>
          </cell>
        </row>
        <row r="71">
          <cell r="A71">
            <v>37257</v>
          </cell>
          <cell r="H71">
            <v>39173</v>
          </cell>
        </row>
        <row r="72">
          <cell r="A72">
            <v>37258</v>
          </cell>
          <cell r="H72">
            <v>39203</v>
          </cell>
        </row>
        <row r="73">
          <cell r="A73">
            <v>37259</v>
          </cell>
          <cell r="H73">
            <v>39234</v>
          </cell>
        </row>
        <row r="74">
          <cell r="A74">
            <v>37260</v>
          </cell>
          <cell r="H74">
            <v>39264</v>
          </cell>
        </row>
        <row r="75">
          <cell r="A75">
            <v>37263</v>
          </cell>
          <cell r="H75">
            <v>39295</v>
          </cell>
        </row>
        <row r="76">
          <cell r="A76">
            <v>37264</v>
          </cell>
          <cell r="H76">
            <v>39326</v>
          </cell>
        </row>
        <row r="77">
          <cell r="A77">
            <v>37265</v>
          </cell>
          <cell r="H77">
            <v>39356</v>
          </cell>
        </row>
        <row r="78">
          <cell r="A78">
            <v>37266</v>
          </cell>
          <cell r="H78">
            <v>39387</v>
          </cell>
        </row>
        <row r="79">
          <cell r="A79">
            <v>37267</v>
          </cell>
          <cell r="H79">
            <v>39417</v>
          </cell>
        </row>
        <row r="80">
          <cell r="A80">
            <v>37270</v>
          </cell>
          <cell r="H80">
            <v>39448</v>
          </cell>
        </row>
        <row r="81">
          <cell r="A81">
            <v>37271</v>
          </cell>
          <cell r="H81">
            <v>39497</v>
          </cell>
        </row>
        <row r="82">
          <cell r="A82">
            <v>37272</v>
          </cell>
        </row>
        <row r="83">
          <cell r="A83">
            <v>37273</v>
          </cell>
        </row>
        <row r="84">
          <cell r="A84">
            <v>37274</v>
          </cell>
        </row>
        <row r="85">
          <cell r="A85">
            <v>37277</v>
          </cell>
        </row>
        <row r="86">
          <cell r="A86">
            <v>37278</v>
          </cell>
        </row>
        <row r="87">
          <cell r="A87">
            <v>37279</v>
          </cell>
        </row>
        <row r="88">
          <cell r="A88">
            <v>37280</v>
          </cell>
        </row>
        <row r="89">
          <cell r="A89">
            <v>37281</v>
          </cell>
        </row>
        <row r="90">
          <cell r="A90">
            <v>37284</v>
          </cell>
        </row>
        <row r="91">
          <cell r="A91">
            <v>37285</v>
          </cell>
        </row>
        <row r="92">
          <cell r="A92">
            <v>37286</v>
          </cell>
        </row>
        <row r="93">
          <cell r="A93">
            <v>37287</v>
          </cell>
        </row>
        <row r="94">
          <cell r="A94">
            <v>37288</v>
          </cell>
        </row>
        <row r="95">
          <cell r="A95">
            <v>37291</v>
          </cell>
        </row>
        <row r="96">
          <cell r="A96">
            <v>37292</v>
          </cell>
        </row>
        <row r="97">
          <cell r="A97">
            <v>37293</v>
          </cell>
        </row>
        <row r="98">
          <cell r="A98">
            <v>37294</v>
          </cell>
        </row>
        <row r="99">
          <cell r="A99">
            <v>37295</v>
          </cell>
        </row>
        <row r="100">
          <cell r="A100">
            <v>37298</v>
          </cell>
        </row>
        <row r="101">
          <cell r="A101">
            <v>37299</v>
          </cell>
        </row>
        <row r="102">
          <cell r="A102">
            <v>37300</v>
          </cell>
        </row>
        <row r="103">
          <cell r="A103">
            <v>37301</v>
          </cell>
        </row>
        <row r="104">
          <cell r="A104">
            <v>37302</v>
          </cell>
        </row>
        <row r="105">
          <cell r="A105">
            <v>37305</v>
          </cell>
        </row>
        <row r="106">
          <cell r="A106">
            <v>37306</v>
          </cell>
        </row>
        <row r="107">
          <cell r="A107">
            <v>37307</v>
          </cell>
        </row>
        <row r="108">
          <cell r="A108">
            <v>37308</v>
          </cell>
        </row>
        <row r="109">
          <cell r="A109">
            <v>37309</v>
          </cell>
        </row>
        <row r="110">
          <cell r="A110">
            <v>37312</v>
          </cell>
        </row>
        <row r="111">
          <cell r="A111">
            <v>37313</v>
          </cell>
        </row>
        <row r="112">
          <cell r="A112">
            <v>37314</v>
          </cell>
        </row>
        <row r="113">
          <cell r="A113">
            <v>37315</v>
          </cell>
        </row>
        <row r="114">
          <cell r="A114">
            <v>37316</v>
          </cell>
        </row>
        <row r="115">
          <cell r="A115">
            <v>37319</v>
          </cell>
        </row>
        <row r="116">
          <cell r="A116">
            <v>37320</v>
          </cell>
        </row>
        <row r="117">
          <cell r="A117">
            <v>37321</v>
          </cell>
        </row>
        <row r="118">
          <cell r="A118">
            <v>37322</v>
          </cell>
        </row>
        <row r="119">
          <cell r="A119">
            <v>37323</v>
          </cell>
        </row>
        <row r="120">
          <cell r="A120">
            <v>37326</v>
          </cell>
        </row>
        <row r="121">
          <cell r="A121">
            <v>37327</v>
          </cell>
        </row>
        <row r="122">
          <cell r="A122">
            <v>37328</v>
          </cell>
        </row>
        <row r="123">
          <cell r="A123">
            <v>37329</v>
          </cell>
        </row>
        <row r="124">
          <cell r="A124">
            <v>37330</v>
          </cell>
        </row>
        <row r="125">
          <cell r="A125">
            <v>37333</v>
          </cell>
        </row>
        <row r="126">
          <cell r="A126">
            <v>37334</v>
          </cell>
        </row>
        <row r="127">
          <cell r="A127">
            <v>37335</v>
          </cell>
        </row>
        <row r="128">
          <cell r="A128">
            <v>37336</v>
          </cell>
        </row>
        <row r="129">
          <cell r="A129">
            <v>37337</v>
          </cell>
        </row>
        <row r="130">
          <cell r="A130">
            <v>37340</v>
          </cell>
        </row>
        <row r="131">
          <cell r="A131">
            <v>37341</v>
          </cell>
        </row>
        <row r="132">
          <cell r="A132">
            <v>37342</v>
          </cell>
        </row>
        <row r="133">
          <cell r="A133">
            <v>37343</v>
          </cell>
        </row>
        <row r="134">
          <cell r="A134">
            <v>37344</v>
          </cell>
        </row>
        <row r="135">
          <cell r="A135">
            <v>37347</v>
          </cell>
        </row>
        <row r="136">
          <cell r="A136">
            <v>37348</v>
          </cell>
        </row>
        <row r="137">
          <cell r="A137">
            <v>37349</v>
          </cell>
        </row>
        <row r="138">
          <cell r="A138">
            <v>37350</v>
          </cell>
        </row>
        <row r="139">
          <cell r="A139">
            <v>37351</v>
          </cell>
        </row>
        <row r="140">
          <cell r="A140">
            <v>37354</v>
          </cell>
        </row>
        <row r="141">
          <cell r="A141">
            <v>37355</v>
          </cell>
        </row>
        <row r="142">
          <cell r="A142">
            <v>37356</v>
          </cell>
        </row>
        <row r="143">
          <cell r="A143">
            <v>37357</v>
          </cell>
        </row>
        <row r="144">
          <cell r="A144">
            <v>37358</v>
          </cell>
        </row>
        <row r="145">
          <cell r="A145">
            <v>37361</v>
          </cell>
        </row>
        <row r="146">
          <cell r="A146">
            <v>37362</v>
          </cell>
        </row>
        <row r="147">
          <cell r="A147">
            <v>37363</v>
          </cell>
        </row>
        <row r="148">
          <cell r="A148">
            <v>37364</v>
          </cell>
        </row>
        <row r="149">
          <cell r="A149">
            <v>37365</v>
          </cell>
        </row>
        <row r="150">
          <cell r="A150">
            <v>37368</v>
          </cell>
        </row>
        <row r="151">
          <cell r="A151">
            <v>37369</v>
          </cell>
        </row>
        <row r="152">
          <cell r="A152">
            <v>37370</v>
          </cell>
        </row>
        <row r="153">
          <cell r="A153">
            <v>37371</v>
          </cell>
        </row>
        <row r="154">
          <cell r="A154">
            <v>37372</v>
          </cell>
        </row>
        <row r="155">
          <cell r="A155">
            <v>37375</v>
          </cell>
        </row>
        <row r="156">
          <cell r="A156">
            <v>37376</v>
          </cell>
        </row>
        <row r="157">
          <cell r="A157">
            <v>37377</v>
          </cell>
        </row>
        <row r="158">
          <cell r="A158">
            <v>37378</v>
          </cell>
        </row>
        <row r="159">
          <cell r="A159">
            <v>37379</v>
          </cell>
        </row>
        <row r="160">
          <cell r="A160">
            <v>37382</v>
          </cell>
        </row>
        <row r="161">
          <cell r="A161">
            <v>37383</v>
          </cell>
        </row>
        <row r="162">
          <cell r="A162">
            <v>37384</v>
          </cell>
        </row>
        <row r="163">
          <cell r="A163">
            <v>37385</v>
          </cell>
        </row>
        <row r="164">
          <cell r="A164">
            <v>37386</v>
          </cell>
        </row>
        <row r="165">
          <cell r="A165">
            <v>37389</v>
          </cell>
        </row>
        <row r="166">
          <cell r="A166">
            <v>37390</v>
          </cell>
        </row>
        <row r="167">
          <cell r="A167">
            <v>37391</v>
          </cell>
        </row>
        <row r="168">
          <cell r="A168">
            <v>37392</v>
          </cell>
        </row>
        <row r="169">
          <cell r="A169">
            <v>37393</v>
          </cell>
        </row>
        <row r="170">
          <cell r="A170">
            <v>37396</v>
          </cell>
        </row>
        <row r="171">
          <cell r="A171">
            <v>37397</v>
          </cell>
        </row>
        <row r="172">
          <cell r="A172">
            <v>37398</v>
          </cell>
        </row>
        <row r="173">
          <cell r="A173">
            <v>37399</v>
          </cell>
        </row>
        <row r="174">
          <cell r="A174">
            <v>37400</v>
          </cell>
        </row>
        <row r="175">
          <cell r="A175">
            <v>37403</v>
          </cell>
        </row>
        <row r="176">
          <cell r="A176">
            <v>37404</v>
          </cell>
        </row>
        <row r="177">
          <cell r="A177">
            <v>37405</v>
          </cell>
        </row>
        <row r="178">
          <cell r="A178">
            <v>37406</v>
          </cell>
        </row>
        <row r="179">
          <cell r="A179">
            <v>37407</v>
          </cell>
        </row>
        <row r="180">
          <cell r="A180">
            <v>37410</v>
          </cell>
        </row>
        <row r="181">
          <cell r="A181">
            <v>37411</v>
          </cell>
        </row>
        <row r="182">
          <cell r="A182">
            <v>37412</v>
          </cell>
        </row>
        <row r="183">
          <cell r="A183">
            <v>37413</v>
          </cell>
        </row>
        <row r="184">
          <cell r="A184">
            <v>37414</v>
          </cell>
        </row>
        <row r="185">
          <cell r="A185">
            <v>37417</v>
          </cell>
        </row>
        <row r="186">
          <cell r="A186">
            <v>37418</v>
          </cell>
        </row>
        <row r="187">
          <cell r="A187">
            <v>37419</v>
          </cell>
        </row>
        <row r="188">
          <cell r="A188">
            <v>37420</v>
          </cell>
        </row>
        <row r="189">
          <cell r="A189">
            <v>37421</v>
          </cell>
        </row>
        <row r="190">
          <cell r="A190">
            <v>37424</v>
          </cell>
        </row>
        <row r="191">
          <cell r="A191">
            <v>37425</v>
          </cell>
        </row>
        <row r="192">
          <cell r="A192">
            <v>37426</v>
          </cell>
        </row>
        <row r="193">
          <cell r="A193">
            <v>37427</v>
          </cell>
        </row>
        <row r="194">
          <cell r="A194">
            <v>37428</v>
          </cell>
        </row>
        <row r="195">
          <cell r="A195">
            <v>37431</v>
          </cell>
        </row>
        <row r="196">
          <cell r="A196">
            <v>37432</v>
          </cell>
        </row>
        <row r="197">
          <cell r="A197">
            <v>37433</v>
          </cell>
        </row>
        <row r="198">
          <cell r="A198">
            <v>37434</v>
          </cell>
        </row>
        <row r="199">
          <cell r="A199">
            <v>37435</v>
          </cell>
        </row>
        <row r="200">
          <cell r="A200">
            <v>37438</v>
          </cell>
        </row>
        <row r="201">
          <cell r="A201">
            <v>37439</v>
          </cell>
        </row>
        <row r="202">
          <cell r="A202">
            <v>37440</v>
          </cell>
        </row>
        <row r="203">
          <cell r="A203">
            <v>37441</v>
          </cell>
        </row>
        <row r="204">
          <cell r="A204">
            <v>37442</v>
          </cell>
        </row>
        <row r="205">
          <cell r="A205">
            <v>37445</v>
          </cell>
        </row>
        <row r="206">
          <cell r="A206">
            <v>37446</v>
          </cell>
        </row>
        <row r="207">
          <cell r="A207">
            <v>37447</v>
          </cell>
        </row>
        <row r="208">
          <cell r="A208">
            <v>37448</v>
          </cell>
        </row>
        <row r="209">
          <cell r="A209">
            <v>37449</v>
          </cell>
        </row>
        <row r="210">
          <cell r="A210">
            <v>37452</v>
          </cell>
        </row>
        <row r="211">
          <cell r="A211">
            <v>37453</v>
          </cell>
        </row>
        <row r="212">
          <cell r="A212">
            <v>37454</v>
          </cell>
        </row>
        <row r="213">
          <cell r="A213">
            <v>37455</v>
          </cell>
        </row>
        <row r="214">
          <cell r="A214">
            <v>37456</v>
          </cell>
        </row>
        <row r="215">
          <cell r="A215">
            <v>37459</v>
          </cell>
        </row>
        <row r="216">
          <cell r="A216">
            <v>37460</v>
          </cell>
        </row>
        <row r="217">
          <cell r="A217">
            <v>37461</v>
          </cell>
        </row>
        <row r="218">
          <cell r="A218">
            <v>37462</v>
          </cell>
        </row>
        <row r="219">
          <cell r="A219">
            <v>37463</v>
          </cell>
        </row>
        <row r="220">
          <cell r="A220">
            <v>37466</v>
          </cell>
        </row>
        <row r="221">
          <cell r="A221">
            <v>37467</v>
          </cell>
        </row>
        <row r="222">
          <cell r="A222">
            <v>37468</v>
          </cell>
        </row>
        <row r="223">
          <cell r="A223">
            <v>37469</v>
          </cell>
        </row>
        <row r="224">
          <cell r="A224">
            <v>37470</v>
          </cell>
        </row>
        <row r="225">
          <cell r="A225">
            <v>37473</v>
          </cell>
        </row>
        <row r="226">
          <cell r="A226">
            <v>37474</v>
          </cell>
        </row>
        <row r="227">
          <cell r="A227">
            <v>37475</v>
          </cell>
        </row>
        <row r="228">
          <cell r="A228">
            <v>37476</v>
          </cell>
        </row>
        <row r="229">
          <cell r="A229">
            <v>37477</v>
          </cell>
        </row>
        <row r="230">
          <cell r="A230">
            <v>37480</v>
          </cell>
        </row>
        <row r="231">
          <cell r="A231">
            <v>37481</v>
          </cell>
        </row>
        <row r="232">
          <cell r="A232">
            <v>37482</v>
          </cell>
        </row>
        <row r="233">
          <cell r="A233">
            <v>37483</v>
          </cell>
        </row>
        <row r="234">
          <cell r="A234">
            <v>37484</v>
          </cell>
        </row>
        <row r="235">
          <cell r="A235">
            <v>37487</v>
          </cell>
        </row>
        <row r="236">
          <cell r="A236">
            <v>37488</v>
          </cell>
        </row>
        <row r="237">
          <cell r="A237">
            <v>37489</v>
          </cell>
        </row>
        <row r="238">
          <cell r="A238">
            <v>37490</v>
          </cell>
        </row>
        <row r="239">
          <cell r="A239">
            <v>37491</v>
          </cell>
        </row>
        <row r="240">
          <cell r="A240">
            <v>37494</v>
          </cell>
        </row>
        <row r="241">
          <cell r="A241">
            <v>37495</v>
          </cell>
        </row>
        <row r="242">
          <cell r="A242">
            <v>37496</v>
          </cell>
        </row>
        <row r="243">
          <cell r="A243">
            <v>37497</v>
          </cell>
        </row>
        <row r="244">
          <cell r="A244">
            <v>37498</v>
          </cell>
        </row>
        <row r="245">
          <cell r="A245">
            <v>37501</v>
          </cell>
        </row>
        <row r="246">
          <cell r="A246">
            <v>37502</v>
          </cell>
        </row>
        <row r="247">
          <cell r="A247">
            <v>37503</v>
          </cell>
        </row>
        <row r="248">
          <cell r="A248">
            <v>37504</v>
          </cell>
        </row>
        <row r="249">
          <cell r="A249">
            <v>37505</v>
          </cell>
        </row>
        <row r="250">
          <cell r="A250">
            <v>37508</v>
          </cell>
        </row>
        <row r="251">
          <cell r="A251">
            <v>37509</v>
          </cell>
        </row>
        <row r="252">
          <cell r="A252">
            <v>37510</v>
          </cell>
        </row>
        <row r="253">
          <cell r="A253">
            <v>37511</v>
          </cell>
        </row>
        <row r="254">
          <cell r="A254">
            <v>37512</v>
          </cell>
        </row>
        <row r="255">
          <cell r="A255">
            <v>37515</v>
          </cell>
        </row>
        <row r="256">
          <cell r="A256">
            <v>37516</v>
          </cell>
        </row>
        <row r="257">
          <cell r="A257">
            <v>37517</v>
          </cell>
        </row>
        <row r="258">
          <cell r="A258">
            <v>37518</v>
          </cell>
        </row>
        <row r="259">
          <cell r="A259">
            <v>37519</v>
          </cell>
        </row>
        <row r="260">
          <cell r="A260">
            <v>37522</v>
          </cell>
        </row>
        <row r="261">
          <cell r="A261">
            <v>37523</v>
          </cell>
        </row>
        <row r="262">
          <cell r="A262">
            <v>37524</v>
          </cell>
        </row>
        <row r="263">
          <cell r="A263">
            <v>37525</v>
          </cell>
        </row>
        <row r="264">
          <cell r="A264">
            <v>37526</v>
          </cell>
        </row>
        <row r="265">
          <cell r="A265">
            <v>37529</v>
          </cell>
        </row>
        <row r="266">
          <cell r="A266">
            <v>37530</v>
          </cell>
        </row>
        <row r="267">
          <cell r="A267">
            <v>37531</v>
          </cell>
        </row>
        <row r="268">
          <cell r="A268">
            <v>37532</v>
          </cell>
        </row>
        <row r="269">
          <cell r="A269">
            <v>37533</v>
          </cell>
        </row>
        <row r="270">
          <cell r="A270">
            <v>37536</v>
          </cell>
        </row>
        <row r="271">
          <cell r="A271">
            <v>37537</v>
          </cell>
        </row>
        <row r="272">
          <cell r="A272">
            <v>37538</v>
          </cell>
        </row>
        <row r="273">
          <cell r="A273">
            <v>37539</v>
          </cell>
        </row>
        <row r="274">
          <cell r="A274">
            <v>37540</v>
          </cell>
        </row>
        <row r="275">
          <cell r="A275">
            <v>37543</v>
          </cell>
        </row>
        <row r="276">
          <cell r="A276">
            <v>37544</v>
          </cell>
        </row>
        <row r="277">
          <cell r="A277">
            <v>37545</v>
          </cell>
        </row>
        <row r="278">
          <cell r="A278">
            <v>37546</v>
          </cell>
        </row>
        <row r="279">
          <cell r="A279">
            <v>37547</v>
          </cell>
        </row>
        <row r="280">
          <cell r="A280">
            <v>37550</v>
          </cell>
        </row>
        <row r="281">
          <cell r="A281">
            <v>37551</v>
          </cell>
        </row>
        <row r="282">
          <cell r="A282">
            <v>37552</v>
          </cell>
        </row>
        <row r="283">
          <cell r="A283">
            <v>37553</v>
          </cell>
        </row>
        <row r="284">
          <cell r="A284">
            <v>37554</v>
          </cell>
        </row>
        <row r="285">
          <cell r="A285">
            <v>37557</v>
          </cell>
        </row>
        <row r="286">
          <cell r="A286">
            <v>37558</v>
          </cell>
        </row>
        <row r="287">
          <cell r="A287">
            <v>37559</v>
          </cell>
        </row>
        <row r="288">
          <cell r="A288">
            <v>37560</v>
          </cell>
        </row>
        <row r="289">
          <cell r="A289">
            <v>37561</v>
          </cell>
        </row>
        <row r="290">
          <cell r="A290">
            <v>37564</v>
          </cell>
        </row>
        <row r="291">
          <cell r="A291">
            <v>37565</v>
          </cell>
        </row>
        <row r="292">
          <cell r="A292">
            <v>37566</v>
          </cell>
        </row>
        <row r="293">
          <cell r="A293">
            <v>37567</v>
          </cell>
        </row>
        <row r="294">
          <cell r="A294">
            <v>37568</v>
          </cell>
        </row>
        <row r="295">
          <cell r="A295">
            <v>37571</v>
          </cell>
        </row>
        <row r="296">
          <cell r="A296">
            <v>37572</v>
          </cell>
        </row>
        <row r="297">
          <cell r="A297">
            <v>37573</v>
          </cell>
        </row>
        <row r="298">
          <cell r="A298">
            <v>37574</v>
          </cell>
        </row>
        <row r="299">
          <cell r="A299">
            <v>37575</v>
          </cell>
        </row>
        <row r="300">
          <cell r="A300">
            <v>37578</v>
          </cell>
        </row>
        <row r="301">
          <cell r="A301">
            <v>37579</v>
          </cell>
        </row>
        <row r="302">
          <cell r="A302">
            <v>37580</v>
          </cell>
        </row>
        <row r="303">
          <cell r="A303">
            <v>37581</v>
          </cell>
        </row>
        <row r="304">
          <cell r="A304">
            <v>37582</v>
          </cell>
        </row>
        <row r="305">
          <cell r="A305">
            <v>37585</v>
          </cell>
        </row>
        <row r="306">
          <cell r="A306">
            <v>37586</v>
          </cell>
        </row>
        <row r="307">
          <cell r="A307">
            <v>37587</v>
          </cell>
        </row>
        <row r="308">
          <cell r="A308">
            <v>37588</v>
          </cell>
        </row>
        <row r="309">
          <cell r="A309">
            <v>37589</v>
          </cell>
        </row>
        <row r="310">
          <cell r="A310">
            <v>37592</v>
          </cell>
        </row>
        <row r="311">
          <cell r="A311">
            <v>37593</v>
          </cell>
        </row>
        <row r="312">
          <cell r="A312">
            <v>37594</v>
          </cell>
        </row>
        <row r="313">
          <cell r="A313">
            <v>37595</v>
          </cell>
        </row>
        <row r="314">
          <cell r="A314">
            <v>37596</v>
          </cell>
        </row>
        <row r="315">
          <cell r="A315">
            <v>37599</v>
          </cell>
        </row>
        <row r="316">
          <cell r="A316">
            <v>37600</v>
          </cell>
        </row>
        <row r="317">
          <cell r="A317">
            <v>37601</v>
          </cell>
        </row>
        <row r="318">
          <cell r="A318">
            <v>37602</v>
          </cell>
        </row>
        <row r="319">
          <cell r="A319">
            <v>37603</v>
          </cell>
        </row>
        <row r="320">
          <cell r="A320">
            <v>37606</v>
          </cell>
        </row>
        <row r="321">
          <cell r="A321">
            <v>37607</v>
          </cell>
        </row>
        <row r="322">
          <cell r="A322">
            <v>37608</v>
          </cell>
        </row>
        <row r="323">
          <cell r="A323">
            <v>37609</v>
          </cell>
        </row>
        <row r="324">
          <cell r="A324">
            <v>37610</v>
          </cell>
        </row>
        <row r="325">
          <cell r="A325">
            <v>37613</v>
          </cell>
        </row>
        <row r="326">
          <cell r="A326">
            <v>37614</v>
          </cell>
        </row>
        <row r="327">
          <cell r="A327">
            <v>37615</v>
          </cell>
        </row>
        <row r="328">
          <cell r="A328">
            <v>37616</v>
          </cell>
        </row>
        <row r="329">
          <cell r="A329">
            <v>37617</v>
          </cell>
        </row>
        <row r="330">
          <cell r="A330">
            <v>37620</v>
          </cell>
        </row>
        <row r="331">
          <cell r="A331">
            <v>37621</v>
          </cell>
        </row>
        <row r="332">
          <cell r="A332">
            <v>37622</v>
          </cell>
        </row>
        <row r="333">
          <cell r="A333">
            <v>37623</v>
          </cell>
        </row>
        <row r="334">
          <cell r="A334">
            <v>37624</v>
          </cell>
        </row>
        <row r="335">
          <cell r="A335">
            <v>37627</v>
          </cell>
        </row>
        <row r="336">
          <cell r="A336">
            <v>37628</v>
          </cell>
        </row>
        <row r="337">
          <cell r="A337">
            <v>37629</v>
          </cell>
        </row>
        <row r="338">
          <cell r="A338">
            <v>37630</v>
          </cell>
        </row>
        <row r="339">
          <cell r="A339">
            <v>37631</v>
          </cell>
        </row>
        <row r="340">
          <cell r="A340">
            <v>37634</v>
          </cell>
        </row>
        <row r="341">
          <cell r="A341">
            <v>37635</v>
          </cell>
        </row>
        <row r="342">
          <cell r="A342">
            <v>37636</v>
          </cell>
        </row>
        <row r="343">
          <cell r="A343">
            <v>37637</v>
          </cell>
        </row>
        <row r="344">
          <cell r="A344">
            <v>37638</v>
          </cell>
        </row>
        <row r="345">
          <cell r="A345">
            <v>37641</v>
          </cell>
        </row>
        <row r="346">
          <cell r="A346">
            <v>37642</v>
          </cell>
        </row>
        <row r="347">
          <cell r="A347">
            <v>37643</v>
          </cell>
        </row>
        <row r="348">
          <cell r="A348">
            <v>37644</v>
          </cell>
        </row>
        <row r="349">
          <cell r="A349">
            <v>37645</v>
          </cell>
        </row>
        <row r="350">
          <cell r="A350">
            <v>37648</v>
          </cell>
        </row>
        <row r="351">
          <cell r="A351">
            <v>37649</v>
          </cell>
        </row>
        <row r="352">
          <cell r="A352">
            <v>37650</v>
          </cell>
        </row>
        <row r="353">
          <cell r="A353">
            <v>37651</v>
          </cell>
        </row>
        <row r="354">
          <cell r="A354">
            <v>37652</v>
          </cell>
        </row>
        <row r="355">
          <cell r="A355">
            <v>37655</v>
          </cell>
        </row>
        <row r="356">
          <cell r="A356">
            <v>37656</v>
          </cell>
        </row>
        <row r="357">
          <cell r="A357">
            <v>37657</v>
          </cell>
        </row>
        <row r="358">
          <cell r="A358">
            <v>37658</v>
          </cell>
        </row>
        <row r="359">
          <cell r="A359">
            <v>37659</v>
          </cell>
        </row>
        <row r="360">
          <cell r="A360">
            <v>37662</v>
          </cell>
        </row>
        <row r="361">
          <cell r="A361">
            <v>37663</v>
          </cell>
        </row>
        <row r="362">
          <cell r="A362">
            <v>37664</v>
          </cell>
        </row>
        <row r="363">
          <cell r="A363">
            <v>37665</v>
          </cell>
        </row>
        <row r="364">
          <cell r="A364">
            <v>37666</v>
          </cell>
        </row>
        <row r="365">
          <cell r="A365">
            <v>37669</v>
          </cell>
        </row>
        <row r="366">
          <cell r="A366">
            <v>37670</v>
          </cell>
        </row>
        <row r="367">
          <cell r="A367">
            <v>37671</v>
          </cell>
        </row>
        <row r="368">
          <cell r="A368">
            <v>37672</v>
          </cell>
        </row>
        <row r="369">
          <cell r="A369">
            <v>37673</v>
          </cell>
        </row>
        <row r="370">
          <cell r="A370">
            <v>37676</v>
          </cell>
        </row>
        <row r="371">
          <cell r="A371">
            <v>37677</v>
          </cell>
        </row>
        <row r="372">
          <cell r="A372">
            <v>37678</v>
          </cell>
        </row>
        <row r="373">
          <cell r="A373">
            <v>37679</v>
          </cell>
        </row>
        <row r="374">
          <cell r="A374">
            <v>37680</v>
          </cell>
        </row>
        <row r="375">
          <cell r="A375">
            <v>37683</v>
          </cell>
        </row>
        <row r="376">
          <cell r="A376">
            <v>37684</v>
          </cell>
        </row>
        <row r="377">
          <cell r="A377">
            <v>37685</v>
          </cell>
        </row>
        <row r="378">
          <cell r="A378">
            <v>37686</v>
          </cell>
        </row>
        <row r="379">
          <cell r="A379">
            <v>37687</v>
          </cell>
        </row>
        <row r="380">
          <cell r="A380">
            <v>37690</v>
          </cell>
        </row>
        <row r="381">
          <cell r="A381">
            <v>37691</v>
          </cell>
        </row>
        <row r="382">
          <cell r="A382">
            <v>37692</v>
          </cell>
        </row>
        <row r="383">
          <cell r="A383">
            <v>37693</v>
          </cell>
        </row>
        <row r="384">
          <cell r="A384">
            <v>37694</v>
          </cell>
        </row>
        <row r="385">
          <cell r="A385">
            <v>37697</v>
          </cell>
        </row>
        <row r="386">
          <cell r="A386">
            <v>37698</v>
          </cell>
        </row>
        <row r="387">
          <cell r="A387">
            <v>37699</v>
          </cell>
        </row>
        <row r="388">
          <cell r="A388">
            <v>37700</v>
          </cell>
        </row>
        <row r="389">
          <cell r="A389">
            <v>37701</v>
          </cell>
        </row>
        <row r="390">
          <cell r="A390">
            <v>37704</v>
          </cell>
        </row>
        <row r="391">
          <cell r="A391">
            <v>37705</v>
          </cell>
        </row>
        <row r="392">
          <cell r="A392">
            <v>37706</v>
          </cell>
        </row>
        <row r="393">
          <cell r="A393">
            <v>37707</v>
          </cell>
        </row>
        <row r="394">
          <cell r="A394">
            <v>37708</v>
          </cell>
        </row>
        <row r="395">
          <cell r="A395">
            <v>37711</v>
          </cell>
        </row>
        <row r="396">
          <cell r="A396">
            <v>37712</v>
          </cell>
        </row>
        <row r="397">
          <cell r="A397">
            <v>37713</v>
          </cell>
        </row>
        <row r="398">
          <cell r="A398">
            <v>37714</v>
          </cell>
        </row>
        <row r="399">
          <cell r="A399">
            <v>37715</v>
          </cell>
        </row>
        <row r="400">
          <cell r="A400">
            <v>37718</v>
          </cell>
        </row>
        <row r="401">
          <cell r="A401">
            <v>37719</v>
          </cell>
        </row>
        <row r="402">
          <cell r="A402">
            <v>37720</v>
          </cell>
        </row>
        <row r="403">
          <cell r="A403">
            <v>37721</v>
          </cell>
        </row>
        <row r="404">
          <cell r="A404">
            <v>37722</v>
          </cell>
        </row>
        <row r="405">
          <cell r="A405">
            <v>37725</v>
          </cell>
        </row>
        <row r="406">
          <cell r="A406">
            <v>37726</v>
          </cell>
        </row>
        <row r="407">
          <cell r="A407">
            <v>37727</v>
          </cell>
        </row>
        <row r="408">
          <cell r="A408">
            <v>37728</v>
          </cell>
        </row>
        <row r="409">
          <cell r="A409">
            <v>37729</v>
          </cell>
        </row>
        <row r="410">
          <cell r="A410">
            <v>37732</v>
          </cell>
        </row>
        <row r="411">
          <cell r="A411">
            <v>37733</v>
          </cell>
        </row>
        <row r="412">
          <cell r="A412">
            <v>37734</v>
          </cell>
        </row>
        <row r="413">
          <cell r="A413">
            <v>37735</v>
          </cell>
        </row>
        <row r="414">
          <cell r="A414">
            <v>37736</v>
          </cell>
        </row>
        <row r="415">
          <cell r="A415">
            <v>37739</v>
          </cell>
        </row>
        <row r="416">
          <cell r="A416">
            <v>37740</v>
          </cell>
        </row>
        <row r="417">
          <cell r="A417">
            <v>37741</v>
          </cell>
        </row>
        <row r="418">
          <cell r="A418">
            <v>37742</v>
          </cell>
        </row>
        <row r="419">
          <cell r="A419">
            <v>37743</v>
          </cell>
        </row>
        <row r="420">
          <cell r="A420">
            <v>37746</v>
          </cell>
        </row>
        <row r="421">
          <cell r="A421">
            <v>37747</v>
          </cell>
        </row>
        <row r="422">
          <cell r="A422">
            <v>37748</v>
          </cell>
        </row>
        <row r="423">
          <cell r="A423">
            <v>37749</v>
          </cell>
        </row>
        <row r="424">
          <cell r="A424">
            <v>37750</v>
          </cell>
        </row>
        <row r="425">
          <cell r="A425">
            <v>37753</v>
          </cell>
        </row>
        <row r="426">
          <cell r="A426">
            <v>37754</v>
          </cell>
        </row>
        <row r="427">
          <cell r="A427">
            <v>37755</v>
          </cell>
        </row>
        <row r="428">
          <cell r="A428">
            <v>37756</v>
          </cell>
        </row>
        <row r="429">
          <cell r="A429">
            <v>37757</v>
          </cell>
        </row>
        <row r="430">
          <cell r="A430">
            <v>37760</v>
          </cell>
        </row>
        <row r="431">
          <cell r="A431">
            <v>37761</v>
          </cell>
        </row>
        <row r="432">
          <cell r="A432">
            <v>37762</v>
          </cell>
        </row>
        <row r="433">
          <cell r="A433">
            <v>37763</v>
          </cell>
        </row>
        <row r="434">
          <cell r="A434">
            <v>37764</v>
          </cell>
        </row>
        <row r="435">
          <cell r="A435">
            <v>37767</v>
          </cell>
        </row>
        <row r="436">
          <cell r="A436">
            <v>37768</v>
          </cell>
        </row>
        <row r="437">
          <cell r="A437">
            <v>37769</v>
          </cell>
        </row>
        <row r="438">
          <cell r="A438">
            <v>37770</v>
          </cell>
        </row>
        <row r="439">
          <cell r="A439">
            <v>37771</v>
          </cell>
        </row>
        <row r="440">
          <cell r="A440">
            <v>37774</v>
          </cell>
        </row>
        <row r="441">
          <cell r="A441">
            <v>37775</v>
          </cell>
        </row>
        <row r="442">
          <cell r="A442">
            <v>37776</v>
          </cell>
        </row>
        <row r="443">
          <cell r="A443">
            <v>37777</v>
          </cell>
        </row>
        <row r="444">
          <cell r="A444">
            <v>37778</v>
          </cell>
        </row>
        <row r="445">
          <cell r="A445">
            <v>37781</v>
          </cell>
        </row>
        <row r="446">
          <cell r="A446">
            <v>37782</v>
          </cell>
        </row>
        <row r="447">
          <cell r="A447">
            <v>37783</v>
          </cell>
        </row>
        <row r="448">
          <cell r="A448">
            <v>37784</v>
          </cell>
        </row>
        <row r="449">
          <cell r="A449">
            <v>37785</v>
          </cell>
        </row>
        <row r="450">
          <cell r="A450">
            <v>37788</v>
          </cell>
        </row>
        <row r="451">
          <cell r="A451">
            <v>37789</v>
          </cell>
        </row>
        <row r="452">
          <cell r="A452">
            <v>37790</v>
          </cell>
        </row>
        <row r="453">
          <cell r="A453">
            <v>37791</v>
          </cell>
        </row>
        <row r="454">
          <cell r="A454">
            <v>37792</v>
          </cell>
        </row>
        <row r="455">
          <cell r="A455">
            <v>37795</v>
          </cell>
        </row>
        <row r="456">
          <cell r="A456">
            <v>37796</v>
          </cell>
        </row>
        <row r="457">
          <cell r="A457">
            <v>37797</v>
          </cell>
        </row>
        <row r="458">
          <cell r="A458">
            <v>37798</v>
          </cell>
        </row>
        <row r="459">
          <cell r="A459">
            <v>37799</v>
          </cell>
        </row>
        <row r="460">
          <cell r="A460">
            <v>37802</v>
          </cell>
        </row>
        <row r="461">
          <cell r="A461">
            <v>37803</v>
          </cell>
        </row>
        <row r="462">
          <cell r="A462">
            <v>37804</v>
          </cell>
        </row>
        <row r="463">
          <cell r="A463">
            <v>37805</v>
          </cell>
        </row>
        <row r="464">
          <cell r="A464">
            <v>37806</v>
          </cell>
        </row>
        <row r="465">
          <cell r="A465">
            <v>37809</v>
          </cell>
        </row>
        <row r="466">
          <cell r="A466">
            <v>37810</v>
          </cell>
        </row>
        <row r="467">
          <cell r="A467">
            <v>37811</v>
          </cell>
        </row>
        <row r="468">
          <cell r="A468">
            <v>37812</v>
          </cell>
        </row>
        <row r="469">
          <cell r="A469">
            <v>37813</v>
          </cell>
        </row>
        <row r="470">
          <cell r="A470">
            <v>37816</v>
          </cell>
        </row>
        <row r="471">
          <cell r="A471">
            <v>37817</v>
          </cell>
        </row>
        <row r="472">
          <cell r="A472">
            <v>37818</v>
          </cell>
        </row>
        <row r="473">
          <cell r="A473">
            <v>37819</v>
          </cell>
        </row>
        <row r="474">
          <cell r="A474">
            <v>37820</v>
          </cell>
        </row>
        <row r="475">
          <cell r="A475">
            <v>37823</v>
          </cell>
        </row>
        <row r="476">
          <cell r="A476">
            <v>37824</v>
          </cell>
        </row>
        <row r="477">
          <cell r="A477">
            <v>37825</v>
          </cell>
        </row>
        <row r="478">
          <cell r="A478">
            <v>37826</v>
          </cell>
        </row>
        <row r="479">
          <cell r="A479">
            <v>37827</v>
          </cell>
        </row>
        <row r="480">
          <cell r="A480">
            <v>37830</v>
          </cell>
        </row>
        <row r="481">
          <cell r="A481">
            <v>37831</v>
          </cell>
        </row>
        <row r="482">
          <cell r="A482">
            <v>37832</v>
          </cell>
        </row>
        <row r="483">
          <cell r="A483">
            <v>37833</v>
          </cell>
        </row>
        <row r="484">
          <cell r="A484">
            <v>37834</v>
          </cell>
        </row>
        <row r="485">
          <cell r="A485">
            <v>37837</v>
          </cell>
        </row>
        <row r="486">
          <cell r="A486">
            <v>37838</v>
          </cell>
        </row>
        <row r="487">
          <cell r="A487">
            <v>37839</v>
          </cell>
        </row>
        <row r="488">
          <cell r="A488">
            <v>37840</v>
          </cell>
        </row>
        <row r="489">
          <cell r="A489">
            <v>37841</v>
          </cell>
        </row>
        <row r="490">
          <cell r="A490">
            <v>37844</v>
          </cell>
        </row>
        <row r="491">
          <cell r="A491">
            <v>37845</v>
          </cell>
        </row>
        <row r="492">
          <cell r="A492">
            <v>37846</v>
          </cell>
        </row>
        <row r="493">
          <cell r="A493">
            <v>37847</v>
          </cell>
        </row>
        <row r="494">
          <cell r="A494">
            <v>37848</v>
          </cell>
        </row>
        <row r="495">
          <cell r="A495">
            <v>37851</v>
          </cell>
        </row>
        <row r="496">
          <cell r="A496">
            <v>37852</v>
          </cell>
        </row>
        <row r="497">
          <cell r="A497">
            <v>37853</v>
          </cell>
        </row>
        <row r="498">
          <cell r="A498">
            <v>37854</v>
          </cell>
        </row>
        <row r="499">
          <cell r="A499">
            <v>37855</v>
          </cell>
        </row>
        <row r="500">
          <cell r="A500">
            <v>37858</v>
          </cell>
        </row>
        <row r="501">
          <cell r="A501">
            <v>37859</v>
          </cell>
        </row>
        <row r="502">
          <cell r="A502">
            <v>37860</v>
          </cell>
        </row>
        <row r="503">
          <cell r="A503">
            <v>37861</v>
          </cell>
        </row>
        <row r="504">
          <cell r="A504">
            <v>37862</v>
          </cell>
        </row>
        <row r="505">
          <cell r="A505">
            <v>37865</v>
          </cell>
        </row>
        <row r="506">
          <cell r="A506">
            <v>37866</v>
          </cell>
        </row>
        <row r="507">
          <cell r="A507">
            <v>37867</v>
          </cell>
        </row>
        <row r="508">
          <cell r="A508">
            <v>37868</v>
          </cell>
        </row>
        <row r="509">
          <cell r="A509">
            <v>37869</v>
          </cell>
        </row>
        <row r="510">
          <cell r="A510">
            <v>37872</v>
          </cell>
        </row>
        <row r="511">
          <cell r="A511">
            <v>37873</v>
          </cell>
        </row>
        <row r="512">
          <cell r="A512">
            <v>37874</v>
          </cell>
        </row>
        <row r="513">
          <cell r="A513">
            <v>37875</v>
          </cell>
        </row>
        <row r="514">
          <cell r="A514">
            <v>37876</v>
          </cell>
        </row>
        <row r="515">
          <cell r="A515">
            <v>37879</v>
          </cell>
        </row>
        <row r="516">
          <cell r="A516">
            <v>37880</v>
          </cell>
        </row>
        <row r="517">
          <cell r="A517">
            <v>37881</v>
          </cell>
        </row>
        <row r="518">
          <cell r="A518">
            <v>37882</v>
          </cell>
        </row>
        <row r="519">
          <cell r="A519">
            <v>37883</v>
          </cell>
        </row>
        <row r="520">
          <cell r="A520">
            <v>37886</v>
          </cell>
        </row>
        <row r="521">
          <cell r="A521">
            <v>37887</v>
          </cell>
        </row>
        <row r="522">
          <cell r="A522">
            <v>37888</v>
          </cell>
        </row>
        <row r="523">
          <cell r="A523">
            <v>37889</v>
          </cell>
        </row>
        <row r="524">
          <cell r="A524">
            <v>37890</v>
          </cell>
        </row>
        <row r="525">
          <cell r="A525">
            <v>37893</v>
          </cell>
        </row>
        <row r="526">
          <cell r="A526">
            <v>37894</v>
          </cell>
        </row>
        <row r="527">
          <cell r="A527">
            <v>37895</v>
          </cell>
        </row>
        <row r="528">
          <cell r="A528">
            <v>37896</v>
          </cell>
        </row>
        <row r="529">
          <cell r="A529">
            <v>37897</v>
          </cell>
        </row>
        <row r="530">
          <cell r="A530">
            <v>37900</v>
          </cell>
        </row>
        <row r="531">
          <cell r="A531">
            <v>37901</v>
          </cell>
        </row>
        <row r="532">
          <cell r="A532">
            <v>37902</v>
          </cell>
        </row>
        <row r="533">
          <cell r="A533">
            <v>37903</v>
          </cell>
        </row>
        <row r="534">
          <cell r="A534">
            <v>37904</v>
          </cell>
        </row>
        <row r="535">
          <cell r="A535">
            <v>37907</v>
          </cell>
        </row>
        <row r="536">
          <cell r="A536">
            <v>37908</v>
          </cell>
        </row>
        <row r="537">
          <cell r="A537">
            <v>37909</v>
          </cell>
        </row>
        <row r="538">
          <cell r="A538">
            <v>37910</v>
          </cell>
        </row>
        <row r="539">
          <cell r="A539">
            <v>37911</v>
          </cell>
        </row>
        <row r="540">
          <cell r="A540">
            <v>37914</v>
          </cell>
        </row>
        <row r="541">
          <cell r="A541">
            <v>37915</v>
          </cell>
        </row>
        <row r="542">
          <cell r="A542">
            <v>37916</v>
          </cell>
        </row>
        <row r="543">
          <cell r="A543">
            <v>37917</v>
          </cell>
        </row>
        <row r="544">
          <cell r="A544">
            <v>37918</v>
          </cell>
        </row>
        <row r="545">
          <cell r="A545">
            <v>37921</v>
          </cell>
        </row>
        <row r="546">
          <cell r="A546">
            <v>37922</v>
          </cell>
        </row>
        <row r="547">
          <cell r="A547">
            <v>37923</v>
          </cell>
        </row>
        <row r="548">
          <cell r="A548">
            <v>37924</v>
          </cell>
        </row>
        <row r="549">
          <cell r="A549">
            <v>37925</v>
          </cell>
        </row>
        <row r="550">
          <cell r="A550">
            <v>37928</v>
          </cell>
        </row>
        <row r="551">
          <cell r="A551">
            <v>37929</v>
          </cell>
        </row>
        <row r="552">
          <cell r="A552">
            <v>37930</v>
          </cell>
        </row>
        <row r="553">
          <cell r="A553">
            <v>37931</v>
          </cell>
        </row>
        <row r="554">
          <cell r="A554">
            <v>37932</v>
          </cell>
        </row>
        <row r="555">
          <cell r="A555">
            <v>37935</v>
          </cell>
        </row>
        <row r="556">
          <cell r="A556">
            <v>37936</v>
          </cell>
        </row>
        <row r="557">
          <cell r="A557">
            <v>37937</v>
          </cell>
        </row>
        <row r="558">
          <cell r="A558">
            <v>37938</v>
          </cell>
        </row>
        <row r="559">
          <cell r="A559">
            <v>37939</v>
          </cell>
        </row>
        <row r="560">
          <cell r="A560">
            <v>37942</v>
          </cell>
        </row>
        <row r="561">
          <cell r="A561">
            <v>37943</v>
          </cell>
        </row>
        <row r="562">
          <cell r="A562">
            <v>37944</v>
          </cell>
        </row>
        <row r="563">
          <cell r="A563">
            <v>37945</v>
          </cell>
        </row>
        <row r="564">
          <cell r="A564">
            <v>37946</v>
          </cell>
        </row>
        <row r="565">
          <cell r="A565">
            <v>37949</v>
          </cell>
        </row>
        <row r="566">
          <cell r="A566">
            <v>37950</v>
          </cell>
        </row>
        <row r="567">
          <cell r="A567">
            <v>37951</v>
          </cell>
        </row>
        <row r="568">
          <cell r="A568">
            <v>37952</v>
          </cell>
        </row>
        <row r="569">
          <cell r="A569">
            <v>37953</v>
          </cell>
        </row>
        <row r="570">
          <cell r="A570">
            <v>37956</v>
          </cell>
        </row>
        <row r="571">
          <cell r="A571">
            <v>37957</v>
          </cell>
        </row>
        <row r="572">
          <cell r="A572">
            <v>37958</v>
          </cell>
        </row>
        <row r="573">
          <cell r="A573">
            <v>37959</v>
          </cell>
        </row>
        <row r="574">
          <cell r="A574">
            <v>37960</v>
          </cell>
        </row>
        <row r="575">
          <cell r="A575">
            <v>37963</v>
          </cell>
        </row>
        <row r="576">
          <cell r="A576">
            <v>37964</v>
          </cell>
        </row>
        <row r="577">
          <cell r="A577">
            <v>37965</v>
          </cell>
        </row>
        <row r="578">
          <cell r="A578">
            <v>37966</v>
          </cell>
        </row>
        <row r="579">
          <cell r="A579">
            <v>37967</v>
          </cell>
        </row>
        <row r="580">
          <cell r="A580">
            <v>37970</v>
          </cell>
        </row>
        <row r="581">
          <cell r="A581">
            <v>37971</v>
          </cell>
        </row>
        <row r="582">
          <cell r="A582">
            <v>37972</v>
          </cell>
        </row>
        <row r="583">
          <cell r="A583">
            <v>37973</v>
          </cell>
        </row>
        <row r="584">
          <cell r="A584">
            <v>37974</v>
          </cell>
        </row>
        <row r="585">
          <cell r="A585">
            <v>37977</v>
          </cell>
        </row>
        <row r="586">
          <cell r="A586">
            <v>37978</v>
          </cell>
        </row>
        <row r="587">
          <cell r="A587">
            <v>37979</v>
          </cell>
        </row>
        <row r="588">
          <cell r="A588">
            <v>37980</v>
          </cell>
        </row>
        <row r="589">
          <cell r="A589">
            <v>37981</v>
          </cell>
        </row>
        <row r="590">
          <cell r="A590">
            <v>37984</v>
          </cell>
        </row>
        <row r="591">
          <cell r="A591">
            <v>37985</v>
          </cell>
        </row>
        <row r="592">
          <cell r="A592">
            <v>37986</v>
          </cell>
        </row>
        <row r="593">
          <cell r="A593">
            <v>37987</v>
          </cell>
        </row>
        <row r="594">
          <cell r="A594">
            <v>37988</v>
          </cell>
        </row>
        <row r="595">
          <cell r="A595">
            <v>37991</v>
          </cell>
        </row>
        <row r="596">
          <cell r="A596">
            <v>37992</v>
          </cell>
        </row>
        <row r="597">
          <cell r="A597">
            <v>37993</v>
          </cell>
        </row>
        <row r="598">
          <cell r="A598">
            <v>37994</v>
          </cell>
        </row>
        <row r="599">
          <cell r="A599">
            <v>37995</v>
          </cell>
        </row>
        <row r="600">
          <cell r="A600">
            <v>37998</v>
          </cell>
        </row>
        <row r="601">
          <cell r="A601">
            <v>37999</v>
          </cell>
        </row>
        <row r="602">
          <cell r="A602">
            <v>38000</v>
          </cell>
        </row>
        <row r="603">
          <cell r="A603">
            <v>38001</v>
          </cell>
        </row>
        <row r="604">
          <cell r="A604">
            <v>38002</v>
          </cell>
        </row>
        <row r="605">
          <cell r="A605">
            <v>38005</v>
          </cell>
        </row>
        <row r="606">
          <cell r="A606">
            <v>38006</v>
          </cell>
        </row>
        <row r="607">
          <cell r="A607">
            <v>38007</v>
          </cell>
        </row>
        <row r="608">
          <cell r="A608">
            <v>38008</v>
          </cell>
        </row>
        <row r="609">
          <cell r="A609">
            <v>38009</v>
          </cell>
        </row>
        <row r="610">
          <cell r="A610">
            <v>38012</v>
          </cell>
        </row>
        <row r="611">
          <cell r="A611">
            <v>38013</v>
          </cell>
        </row>
        <row r="612">
          <cell r="A612">
            <v>38014</v>
          </cell>
        </row>
        <row r="613">
          <cell r="A613">
            <v>38015</v>
          </cell>
        </row>
        <row r="614">
          <cell r="A614">
            <v>38016</v>
          </cell>
        </row>
        <row r="615">
          <cell r="A615">
            <v>38019</v>
          </cell>
        </row>
        <row r="616">
          <cell r="A616">
            <v>38020</v>
          </cell>
        </row>
        <row r="617">
          <cell r="A617">
            <v>38021</v>
          </cell>
        </row>
        <row r="618">
          <cell r="A618">
            <v>38022</v>
          </cell>
        </row>
        <row r="619">
          <cell r="A619">
            <v>38023</v>
          </cell>
        </row>
        <row r="620">
          <cell r="A620">
            <v>38026</v>
          </cell>
        </row>
        <row r="621">
          <cell r="A621">
            <v>38027</v>
          </cell>
        </row>
        <row r="622">
          <cell r="A622">
            <v>38028</v>
          </cell>
        </row>
        <row r="623">
          <cell r="A623">
            <v>38029</v>
          </cell>
        </row>
        <row r="624">
          <cell r="A624">
            <v>38030</v>
          </cell>
        </row>
        <row r="625">
          <cell r="A625">
            <v>38033</v>
          </cell>
        </row>
        <row r="626">
          <cell r="A626">
            <v>38034</v>
          </cell>
        </row>
        <row r="627">
          <cell r="A627">
            <v>38035</v>
          </cell>
        </row>
        <row r="628">
          <cell r="A628">
            <v>38036</v>
          </cell>
        </row>
        <row r="629">
          <cell r="A629">
            <v>38037</v>
          </cell>
        </row>
        <row r="630">
          <cell r="A630">
            <v>38040</v>
          </cell>
        </row>
        <row r="631">
          <cell r="A631">
            <v>38041</v>
          </cell>
        </row>
        <row r="632">
          <cell r="A632">
            <v>38042</v>
          </cell>
        </row>
        <row r="633">
          <cell r="A633">
            <v>38043</v>
          </cell>
        </row>
        <row r="634">
          <cell r="A634">
            <v>38044</v>
          </cell>
        </row>
        <row r="635">
          <cell r="A635">
            <v>38047</v>
          </cell>
        </row>
        <row r="636">
          <cell r="A636">
            <v>38048</v>
          </cell>
        </row>
        <row r="637">
          <cell r="A637">
            <v>38049</v>
          </cell>
        </row>
        <row r="638">
          <cell r="A638">
            <v>38050</v>
          </cell>
        </row>
        <row r="639">
          <cell r="A639">
            <v>38051</v>
          </cell>
        </row>
        <row r="640">
          <cell r="A640">
            <v>38054</v>
          </cell>
        </row>
        <row r="641">
          <cell r="A641">
            <v>38055</v>
          </cell>
        </row>
        <row r="642">
          <cell r="A642">
            <v>38056</v>
          </cell>
        </row>
        <row r="643">
          <cell r="A643">
            <v>38057</v>
          </cell>
        </row>
        <row r="644">
          <cell r="A644">
            <v>38058</v>
          </cell>
        </row>
        <row r="645">
          <cell r="A645">
            <v>38061</v>
          </cell>
        </row>
        <row r="646">
          <cell r="A646">
            <v>38062</v>
          </cell>
        </row>
        <row r="647">
          <cell r="A647">
            <v>38063</v>
          </cell>
        </row>
        <row r="648">
          <cell r="A648">
            <v>38064</v>
          </cell>
        </row>
        <row r="649">
          <cell r="A649">
            <v>38065</v>
          </cell>
        </row>
        <row r="650">
          <cell r="A650">
            <v>38068</v>
          </cell>
        </row>
        <row r="651">
          <cell r="A651">
            <v>38069</v>
          </cell>
        </row>
        <row r="652">
          <cell r="A652">
            <v>38070</v>
          </cell>
        </row>
        <row r="653">
          <cell r="A653">
            <v>38071</v>
          </cell>
        </row>
        <row r="654">
          <cell r="A654">
            <v>38072</v>
          </cell>
        </row>
        <row r="655">
          <cell r="A655">
            <v>38075</v>
          </cell>
        </row>
        <row r="656">
          <cell r="A656">
            <v>38076</v>
          </cell>
        </row>
        <row r="657">
          <cell r="A657">
            <v>38077</v>
          </cell>
        </row>
        <row r="658">
          <cell r="A658">
            <v>38078</v>
          </cell>
        </row>
        <row r="659">
          <cell r="A659">
            <v>38079</v>
          </cell>
        </row>
        <row r="660">
          <cell r="A660">
            <v>38082</v>
          </cell>
        </row>
        <row r="661">
          <cell r="A661">
            <v>38083</v>
          </cell>
        </row>
        <row r="662">
          <cell r="A662">
            <v>38084</v>
          </cell>
        </row>
        <row r="663">
          <cell r="A663">
            <v>38085</v>
          </cell>
        </row>
        <row r="664">
          <cell r="A664">
            <v>38086</v>
          </cell>
        </row>
        <row r="665">
          <cell r="A665">
            <v>38089</v>
          </cell>
        </row>
        <row r="666">
          <cell r="A666">
            <v>38090</v>
          </cell>
        </row>
        <row r="667">
          <cell r="A667">
            <v>38091</v>
          </cell>
        </row>
        <row r="668">
          <cell r="A668">
            <v>38092</v>
          </cell>
        </row>
        <row r="669">
          <cell r="A669">
            <v>38093</v>
          </cell>
        </row>
        <row r="670">
          <cell r="A670">
            <v>38096</v>
          </cell>
        </row>
        <row r="671">
          <cell r="A671">
            <v>38097</v>
          </cell>
        </row>
        <row r="672">
          <cell r="A672">
            <v>38098</v>
          </cell>
        </row>
        <row r="673">
          <cell r="A673">
            <v>38099</v>
          </cell>
        </row>
        <row r="674">
          <cell r="A674">
            <v>38100</v>
          </cell>
        </row>
        <row r="675">
          <cell r="A675">
            <v>38103</v>
          </cell>
        </row>
        <row r="676">
          <cell r="A676">
            <v>38104</v>
          </cell>
        </row>
        <row r="677">
          <cell r="A677">
            <v>38105</v>
          </cell>
        </row>
        <row r="678">
          <cell r="A678">
            <v>38106</v>
          </cell>
        </row>
        <row r="679">
          <cell r="A679">
            <v>38107</v>
          </cell>
        </row>
        <row r="680">
          <cell r="A680">
            <v>38110</v>
          </cell>
        </row>
        <row r="681">
          <cell r="A681">
            <v>38111</v>
          </cell>
        </row>
        <row r="682">
          <cell r="A682">
            <v>38112</v>
          </cell>
        </row>
        <row r="683">
          <cell r="A683">
            <v>38113</v>
          </cell>
        </row>
        <row r="684">
          <cell r="A684">
            <v>38114</v>
          </cell>
        </row>
        <row r="685">
          <cell r="A685">
            <v>38117</v>
          </cell>
        </row>
        <row r="686">
          <cell r="A686">
            <v>38118</v>
          </cell>
        </row>
        <row r="687">
          <cell r="A687">
            <v>38119</v>
          </cell>
        </row>
        <row r="688">
          <cell r="A688">
            <v>38120</v>
          </cell>
        </row>
        <row r="689">
          <cell r="A689">
            <v>38121</v>
          </cell>
        </row>
        <row r="690">
          <cell r="A690">
            <v>38124</v>
          </cell>
        </row>
        <row r="691">
          <cell r="A691">
            <v>38125</v>
          </cell>
        </row>
        <row r="692">
          <cell r="A692">
            <v>38126</v>
          </cell>
        </row>
        <row r="693">
          <cell r="A693">
            <v>38127</v>
          </cell>
        </row>
        <row r="694">
          <cell r="A694">
            <v>38128</v>
          </cell>
        </row>
        <row r="695">
          <cell r="A695">
            <v>38131</v>
          </cell>
        </row>
        <row r="696">
          <cell r="A696">
            <v>38132</v>
          </cell>
        </row>
        <row r="697">
          <cell r="A697">
            <v>38133</v>
          </cell>
        </row>
        <row r="698">
          <cell r="A698">
            <v>38134</v>
          </cell>
        </row>
        <row r="699">
          <cell r="A699">
            <v>38135</v>
          </cell>
        </row>
        <row r="700">
          <cell r="A700">
            <v>38138</v>
          </cell>
        </row>
        <row r="701">
          <cell r="A701">
            <v>38139</v>
          </cell>
        </row>
        <row r="702">
          <cell r="A702">
            <v>38140</v>
          </cell>
        </row>
        <row r="703">
          <cell r="A703">
            <v>38141</v>
          </cell>
        </row>
        <row r="704">
          <cell r="A704">
            <v>38142</v>
          </cell>
        </row>
        <row r="705">
          <cell r="A705">
            <v>38145</v>
          </cell>
        </row>
        <row r="706">
          <cell r="A706">
            <v>38146</v>
          </cell>
        </row>
        <row r="707">
          <cell r="A707">
            <v>38147</v>
          </cell>
        </row>
        <row r="708">
          <cell r="A708">
            <v>38148</v>
          </cell>
        </row>
        <row r="709">
          <cell r="A709">
            <v>38149</v>
          </cell>
        </row>
        <row r="710">
          <cell r="A710">
            <v>38152</v>
          </cell>
        </row>
        <row r="711">
          <cell r="A711">
            <v>38153</v>
          </cell>
        </row>
        <row r="712">
          <cell r="A712">
            <v>38154</v>
          </cell>
        </row>
        <row r="713">
          <cell r="A713">
            <v>38155</v>
          </cell>
        </row>
        <row r="714">
          <cell r="A714">
            <v>38156</v>
          </cell>
        </row>
        <row r="715">
          <cell r="A715">
            <v>38159</v>
          </cell>
        </row>
        <row r="716">
          <cell r="A716">
            <v>38160</v>
          </cell>
        </row>
        <row r="717">
          <cell r="A717">
            <v>38161</v>
          </cell>
        </row>
        <row r="718">
          <cell r="A718">
            <v>38162</v>
          </cell>
        </row>
        <row r="719">
          <cell r="A719">
            <v>38163</v>
          </cell>
        </row>
        <row r="720">
          <cell r="A720">
            <v>38166</v>
          </cell>
        </row>
        <row r="721">
          <cell r="A721">
            <v>38167</v>
          </cell>
        </row>
        <row r="722">
          <cell r="A722">
            <v>38168</v>
          </cell>
        </row>
        <row r="723">
          <cell r="A723">
            <v>38169</v>
          </cell>
        </row>
        <row r="724">
          <cell r="A724">
            <v>38170</v>
          </cell>
        </row>
        <row r="725">
          <cell r="A725">
            <v>38173</v>
          </cell>
        </row>
        <row r="726">
          <cell r="A726">
            <v>38174</v>
          </cell>
        </row>
        <row r="727">
          <cell r="A727">
            <v>38175</v>
          </cell>
        </row>
        <row r="728">
          <cell r="A728">
            <v>38176</v>
          </cell>
        </row>
        <row r="729">
          <cell r="A729">
            <v>38177</v>
          </cell>
        </row>
        <row r="730">
          <cell r="A730">
            <v>38180</v>
          </cell>
        </row>
        <row r="731">
          <cell r="A731">
            <v>38181</v>
          </cell>
        </row>
        <row r="732">
          <cell r="A732">
            <v>38182</v>
          </cell>
        </row>
        <row r="733">
          <cell r="A733">
            <v>38183</v>
          </cell>
        </row>
        <row r="734">
          <cell r="A734">
            <v>38184</v>
          </cell>
        </row>
        <row r="735">
          <cell r="A735">
            <v>38187</v>
          </cell>
        </row>
        <row r="736">
          <cell r="A736">
            <v>38188</v>
          </cell>
        </row>
        <row r="737">
          <cell r="A737">
            <v>38189</v>
          </cell>
        </row>
        <row r="738">
          <cell r="A738">
            <v>38190</v>
          </cell>
        </row>
        <row r="739">
          <cell r="A739">
            <v>38191</v>
          </cell>
        </row>
        <row r="740">
          <cell r="A740">
            <v>38194</v>
          </cell>
        </row>
        <row r="741">
          <cell r="A741">
            <v>38195</v>
          </cell>
        </row>
        <row r="742">
          <cell r="A742">
            <v>38196</v>
          </cell>
        </row>
        <row r="743">
          <cell r="A743">
            <v>38197</v>
          </cell>
        </row>
        <row r="744">
          <cell r="A744">
            <v>38198</v>
          </cell>
        </row>
        <row r="745">
          <cell r="A745">
            <v>38201</v>
          </cell>
        </row>
        <row r="746">
          <cell r="A746">
            <v>38202</v>
          </cell>
        </row>
        <row r="747">
          <cell r="A747">
            <v>38203</v>
          </cell>
        </row>
        <row r="748">
          <cell r="A748">
            <v>38204</v>
          </cell>
        </row>
        <row r="749">
          <cell r="A749">
            <v>38205</v>
          </cell>
        </row>
        <row r="750">
          <cell r="A750">
            <v>38208</v>
          </cell>
        </row>
        <row r="751">
          <cell r="A751">
            <v>38209</v>
          </cell>
        </row>
        <row r="752">
          <cell r="A752">
            <v>38210</v>
          </cell>
        </row>
        <row r="753">
          <cell r="A753">
            <v>38211</v>
          </cell>
        </row>
        <row r="754">
          <cell r="A754">
            <v>38212</v>
          </cell>
        </row>
        <row r="755">
          <cell r="A755">
            <v>38215</v>
          </cell>
        </row>
        <row r="756">
          <cell r="A756">
            <v>38216</v>
          </cell>
        </row>
        <row r="757">
          <cell r="A757">
            <v>38217</v>
          </cell>
        </row>
        <row r="758">
          <cell r="A758">
            <v>38218</v>
          </cell>
        </row>
        <row r="759">
          <cell r="A759">
            <v>38219</v>
          </cell>
        </row>
        <row r="760">
          <cell r="A760">
            <v>38222</v>
          </cell>
        </row>
        <row r="761">
          <cell r="A761">
            <v>38223</v>
          </cell>
        </row>
        <row r="762">
          <cell r="A762">
            <v>38224</v>
          </cell>
        </row>
        <row r="763">
          <cell r="A763">
            <v>38225</v>
          </cell>
        </row>
        <row r="764">
          <cell r="A764">
            <v>38226</v>
          </cell>
        </row>
        <row r="765">
          <cell r="A765">
            <v>38229</v>
          </cell>
        </row>
        <row r="766">
          <cell r="A766">
            <v>38230</v>
          </cell>
        </row>
        <row r="767">
          <cell r="A767">
            <v>38231</v>
          </cell>
        </row>
        <row r="768">
          <cell r="A768">
            <v>38232</v>
          </cell>
        </row>
        <row r="770">
          <cell r="A770">
            <v>38236</v>
          </cell>
        </row>
        <row r="771">
          <cell r="A771">
            <v>38237</v>
          </cell>
        </row>
        <row r="772">
          <cell r="A772">
            <v>38238</v>
          </cell>
        </row>
        <row r="773">
          <cell r="A773">
            <v>38239</v>
          </cell>
        </row>
        <row r="774">
          <cell r="A774">
            <v>38240</v>
          </cell>
        </row>
        <row r="775">
          <cell r="A775">
            <v>38243</v>
          </cell>
        </row>
        <row r="776">
          <cell r="A776">
            <v>38244</v>
          </cell>
        </row>
        <row r="777">
          <cell r="A777">
            <v>38245</v>
          </cell>
        </row>
        <row r="778">
          <cell r="A778">
            <v>38246</v>
          </cell>
        </row>
        <row r="779">
          <cell r="A779">
            <v>38247</v>
          </cell>
        </row>
        <row r="780">
          <cell r="A780">
            <v>38250</v>
          </cell>
        </row>
        <row r="781">
          <cell r="A781">
            <v>38251</v>
          </cell>
        </row>
        <row r="782">
          <cell r="A782">
            <v>38252</v>
          </cell>
        </row>
        <row r="783">
          <cell r="A783">
            <v>38253</v>
          </cell>
        </row>
        <row r="784">
          <cell r="A784">
            <v>38254</v>
          </cell>
        </row>
        <row r="785">
          <cell r="A785">
            <v>38257</v>
          </cell>
        </row>
        <row r="786">
          <cell r="A786">
            <v>38258</v>
          </cell>
        </row>
        <row r="787">
          <cell r="A787">
            <v>38259</v>
          </cell>
        </row>
        <row r="788">
          <cell r="A788">
            <v>38260</v>
          </cell>
        </row>
        <row r="789">
          <cell r="A789">
            <v>38261</v>
          </cell>
        </row>
        <row r="790">
          <cell r="A790">
            <v>38264</v>
          </cell>
        </row>
        <row r="791">
          <cell r="A791">
            <v>38265</v>
          </cell>
        </row>
        <row r="792">
          <cell r="A792">
            <v>38266</v>
          </cell>
        </row>
        <row r="793">
          <cell r="A793">
            <v>38267</v>
          </cell>
        </row>
        <row r="794">
          <cell r="A794">
            <v>38268</v>
          </cell>
        </row>
        <row r="795">
          <cell r="A795">
            <v>38271</v>
          </cell>
        </row>
        <row r="796">
          <cell r="A796">
            <v>38272</v>
          </cell>
        </row>
        <row r="797">
          <cell r="A797">
            <v>38273</v>
          </cell>
        </row>
        <row r="798">
          <cell r="A798">
            <v>38274</v>
          </cell>
        </row>
        <row r="799">
          <cell r="A799">
            <v>38275</v>
          </cell>
        </row>
        <row r="800">
          <cell r="A800">
            <v>38278</v>
          </cell>
        </row>
        <row r="801">
          <cell r="A801">
            <v>38279</v>
          </cell>
        </row>
        <row r="802">
          <cell r="A802">
            <v>38280</v>
          </cell>
        </row>
        <row r="803">
          <cell r="A803">
            <v>38281</v>
          </cell>
        </row>
        <row r="804">
          <cell r="A804">
            <v>38282</v>
          </cell>
        </row>
        <row r="805">
          <cell r="A805">
            <v>38285</v>
          </cell>
        </row>
        <row r="806">
          <cell r="A806">
            <v>38286</v>
          </cell>
        </row>
        <row r="807">
          <cell r="A807">
            <v>38287</v>
          </cell>
        </row>
        <row r="808">
          <cell r="A808">
            <v>38288</v>
          </cell>
        </row>
        <row r="809">
          <cell r="A809">
            <v>38289</v>
          </cell>
        </row>
        <row r="810">
          <cell r="A810">
            <v>38292</v>
          </cell>
        </row>
        <row r="811">
          <cell r="A811">
            <v>38293</v>
          </cell>
        </row>
        <row r="812">
          <cell r="A812">
            <v>38294</v>
          </cell>
        </row>
        <row r="813">
          <cell r="A813">
            <v>38295</v>
          </cell>
        </row>
        <row r="814">
          <cell r="A814">
            <v>38296</v>
          </cell>
        </row>
        <row r="815">
          <cell r="A815">
            <v>38299</v>
          </cell>
        </row>
        <row r="816">
          <cell r="A816">
            <v>38300</v>
          </cell>
        </row>
        <row r="817">
          <cell r="A817">
            <v>38301</v>
          </cell>
        </row>
        <row r="818">
          <cell r="A818">
            <v>38302</v>
          </cell>
        </row>
        <row r="819">
          <cell r="A819">
            <v>38303</v>
          </cell>
        </row>
        <row r="820">
          <cell r="A820">
            <v>38306</v>
          </cell>
        </row>
        <row r="821">
          <cell r="A821">
            <v>38307</v>
          </cell>
        </row>
        <row r="822">
          <cell r="A822">
            <v>38308</v>
          </cell>
        </row>
        <row r="823">
          <cell r="A823">
            <v>38309</v>
          </cell>
        </row>
        <row r="824">
          <cell r="A824">
            <v>38310</v>
          </cell>
        </row>
        <row r="825">
          <cell r="A825">
            <v>38313</v>
          </cell>
        </row>
        <row r="826">
          <cell r="A826">
            <v>38314</v>
          </cell>
        </row>
        <row r="827">
          <cell r="A827">
            <v>38315</v>
          </cell>
        </row>
        <row r="828">
          <cell r="A828">
            <v>38316</v>
          </cell>
        </row>
        <row r="829">
          <cell r="A829">
            <v>38317</v>
          </cell>
        </row>
        <row r="830">
          <cell r="A830">
            <v>38320</v>
          </cell>
        </row>
        <row r="831">
          <cell r="A831">
            <v>38321</v>
          </cell>
        </row>
        <row r="832">
          <cell r="A832">
            <v>38322</v>
          </cell>
        </row>
        <row r="833">
          <cell r="A833">
            <v>38323</v>
          </cell>
        </row>
        <row r="834">
          <cell r="A834">
            <v>38324</v>
          </cell>
        </row>
        <row r="835">
          <cell r="A835">
            <v>38327</v>
          </cell>
        </row>
        <row r="836">
          <cell r="A836">
            <v>38328</v>
          </cell>
        </row>
        <row r="837">
          <cell r="A837">
            <v>38329</v>
          </cell>
        </row>
        <row r="838">
          <cell r="A838">
            <v>38330</v>
          </cell>
        </row>
        <row r="839">
          <cell r="A839">
            <v>38331</v>
          </cell>
        </row>
        <row r="840">
          <cell r="A840">
            <v>38334</v>
          </cell>
        </row>
        <row r="841">
          <cell r="A841">
            <v>38335</v>
          </cell>
        </row>
        <row r="842">
          <cell r="A842">
            <v>38336</v>
          </cell>
        </row>
        <row r="843">
          <cell r="A843">
            <v>38337</v>
          </cell>
        </row>
        <row r="844">
          <cell r="A844">
            <v>38338</v>
          </cell>
        </row>
        <row r="845">
          <cell r="A845">
            <v>38341</v>
          </cell>
        </row>
        <row r="846">
          <cell r="A846">
            <v>38342</v>
          </cell>
        </row>
        <row r="847">
          <cell r="A847">
            <v>38343</v>
          </cell>
        </row>
        <row r="848">
          <cell r="A848">
            <v>38344</v>
          </cell>
        </row>
        <row r="849">
          <cell r="A849">
            <v>38345</v>
          </cell>
        </row>
        <row r="850">
          <cell r="A850">
            <v>38348</v>
          </cell>
        </row>
        <row r="851">
          <cell r="A851">
            <v>38349</v>
          </cell>
        </row>
        <row r="852">
          <cell r="A852">
            <v>38350</v>
          </cell>
        </row>
        <row r="853">
          <cell r="A853">
            <v>38351</v>
          </cell>
        </row>
        <row r="854">
          <cell r="A854">
            <v>38352</v>
          </cell>
        </row>
        <row r="855">
          <cell r="A855">
            <v>38355</v>
          </cell>
        </row>
        <row r="856">
          <cell r="A856">
            <v>38356</v>
          </cell>
        </row>
        <row r="857">
          <cell r="A857">
            <v>38357</v>
          </cell>
        </row>
        <row r="858">
          <cell r="A858">
            <v>38358</v>
          </cell>
        </row>
        <row r="859">
          <cell r="A859">
            <v>38359</v>
          </cell>
        </row>
        <row r="860">
          <cell r="A860">
            <v>38362</v>
          </cell>
        </row>
        <row r="861">
          <cell r="A861">
            <v>38363</v>
          </cell>
        </row>
        <row r="862">
          <cell r="A862">
            <v>38364</v>
          </cell>
        </row>
        <row r="863">
          <cell r="A863">
            <v>38365</v>
          </cell>
        </row>
        <row r="864">
          <cell r="A864">
            <v>38366</v>
          </cell>
        </row>
        <row r="865">
          <cell r="A865">
            <v>38369</v>
          </cell>
        </row>
        <row r="866">
          <cell r="A866">
            <v>38370</v>
          </cell>
        </row>
        <row r="867">
          <cell r="A867">
            <v>38371</v>
          </cell>
        </row>
        <row r="868">
          <cell r="A868">
            <v>38372</v>
          </cell>
        </row>
        <row r="869">
          <cell r="A869">
            <v>38373</v>
          </cell>
        </row>
        <row r="870">
          <cell r="A870">
            <v>38376</v>
          </cell>
        </row>
        <row r="871">
          <cell r="A871">
            <v>38377</v>
          </cell>
        </row>
        <row r="872">
          <cell r="A872">
            <v>38378</v>
          </cell>
        </row>
        <row r="873">
          <cell r="A873">
            <v>38379</v>
          </cell>
        </row>
        <row r="874">
          <cell r="A874">
            <v>38380</v>
          </cell>
        </row>
        <row r="875">
          <cell r="A875">
            <v>38383</v>
          </cell>
        </row>
        <row r="876">
          <cell r="A876">
            <v>38384</v>
          </cell>
        </row>
        <row r="877">
          <cell r="A877">
            <v>38385</v>
          </cell>
        </row>
        <row r="878">
          <cell r="A878">
            <v>38386</v>
          </cell>
        </row>
        <row r="879">
          <cell r="A879">
            <v>38387</v>
          </cell>
        </row>
        <row r="880">
          <cell r="A880">
            <v>38390</v>
          </cell>
        </row>
        <row r="881">
          <cell r="A881">
            <v>38391</v>
          </cell>
        </row>
        <row r="882">
          <cell r="A882">
            <v>38392</v>
          </cell>
        </row>
        <row r="883">
          <cell r="A883">
            <v>38393</v>
          </cell>
        </row>
        <row r="884">
          <cell r="A884">
            <v>38394</v>
          </cell>
        </row>
        <row r="885">
          <cell r="A885">
            <v>38397</v>
          </cell>
        </row>
        <row r="886">
          <cell r="A886">
            <v>38398</v>
          </cell>
        </row>
        <row r="887">
          <cell r="A887">
            <v>38399</v>
          </cell>
        </row>
        <row r="888">
          <cell r="A888">
            <v>38400</v>
          </cell>
        </row>
        <row r="889">
          <cell r="A889">
            <v>38401</v>
          </cell>
        </row>
        <row r="890">
          <cell r="A890">
            <v>38404</v>
          </cell>
        </row>
        <row r="891">
          <cell r="A891">
            <v>38405</v>
          </cell>
        </row>
        <row r="892">
          <cell r="A892">
            <v>38406</v>
          </cell>
        </row>
        <row r="893">
          <cell r="A893">
            <v>38407</v>
          </cell>
        </row>
        <row r="894">
          <cell r="A894">
            <v>38408</v>
          </cell>
        </row>
        <row r="895">
          <cell r="A895">
            <v>38411</v>
          </cell>
        </row>
        <row r="896">
          <cell r="A896">
            <v>38412</v>
          </cell>
        </row>
        <row r="897">
          <cell r="A897">
            <v>38413</v>
          </cell>
        </row>
        <row r="898">
          <cell r="A898">
            <v>38414</v>
          </cell>
        </row>
        <row r="899">
          <cell r="A899">
            <v>38415</v>
          </cell>
        </row>
        <row r="900">
          <cell r="A900">
            <v>38418</v>
          </cell>
        </row>
        <row r="901">
          <cell r="A901">
            <v>38419</v>
          </cell>
        </row>
        <row r="902">
          <cell r="A902">
            <v>38420</v>
          </cell>
        </row>
        <row r="903">
          <cell r="A903">
            <v>38421</v>
          </cell>
        </row>
        <row r="904">
          <cell r="A904">
            <v>38422</v>
          </cell>
        </row>
        <row r="905">
          <cell r="A905">
            <v>38425</v>
          </cell>
        </row>
        <row r="906">
          <cell r="A906">
            <v>38426</v>
          </cell>
        </row>
        <row r="907">
          <cell r="A907">
            <v>38427</v>
          </cell>
        </row>
        <row r="908">
          <cell r="A908">
            <v>38428</v>
          </cell>
        </row>
        <row r="909">
          <cell r="A909">
            <v>38429</v>
          </cell>
        </row>
        <row r="910">
          <cell r="A910">
            <v>38432</v>
          </cell>
        </row>
        <row r="911">
          <cell r="A911">
            <v>38433</v>
          </cell>
        </row>
        <row r="912">
          <cell r="A912">
            <v>38434</v>
          </cell>
        </row>
        <row r="913">
          <cell r="A913">
            <v>38435</v>
          </cell>
        </row>
        <row r="914">
          <cell r="A914">
            <v>38436</v>
          </cell>
        </row>
        <row r="915">
          <cell r="A915">
            <v>38439</v>
          </cell>
        </row>
        <row r="916">
          <cell r="A916">
            <v>38440</v>
          </cell>
        </row>
        <row r="917">
          <cell r="A917">
            <v>38441</v>
          </cell>
        </row>
        <row r="918">
          <cell r="A918">
            <v>38442</v>
          </cell>
        </row>
        <row r="919">
          <cell r="A919">
            <v>38443</v>
          </cell>
        </row>
        <row r="920">
          <cell r="A920">
            <v>38446</v>
          </cell>
        </row>
        <row r="921">
          <cell r="A921">
            <v>38447</v>
          </cell>
        </row>
        <row r="922">
          <cell r="A922">
            <v>38448</v>
          </cell>
        </row>
        <row r="923">
          <cell r="A923">
            <v>38449</v>
          </cell>
        </row>
        <row r="924">
          <cell r="A924">
            <v>38450</v>
          </cell>
        </row>
        <row r="925">
          <cell r="A925">
            <v>38453</v>
          </cell>
        </row>
        <row r="926">
          <cell r="A926">
            <v>38454</v>
          </cell>
        </row>
        <row r="927">
          <cell r="A927">
            <v>38455</v>
          </cell>
        </row>
        <row r="928">
          <cell r="A928">
            <v>38456</v>
          </cell>
        </row>
        <row r="929">
          <cell r="A929">
            <v>38457</v>
          </cell>
        </row>
        <row r="930">
          <cell r="A930">
            <v>38460</v>
          </cell>
        </row>
        <row r="931">
          <cell r="A931">
            <v>38461</v>
          </cell>
        </row>
        <row r="932">
          <cell r="A932">
            <v>38462</v>
          </cell>
        </row>
        <row r="933">
          <cell r="A933">
            <v>38463</v>
          </cell>
        </row>
        <row r="934">
          <cell r="A934">
            <v>38464</v>
          </cell>
        </row>
        <row r="935">
          <cell r="A935">
            <v>38467</v>
          </cell>
        </row>
        <row r="936">
          <cell r="A936">
            <v>38468</v>
          </cell>
        </row>
        <row r="937">
          <cell r="A937">
            <v>38469</v>
          </cell>
        </row>
        <row r="938">
          <cell r="A938">
            <v>38470</v>
          </cell>
        </row>
        <row r="939">
          <cell r="A939">
            <v>38471</v>
          </cell>
        </row>
        <row r="940">
          <cell r="A940">
            <v>38474</v>
          </cell>
        </row>
        <row r="941">
          <cell r="A941">
            <v>38475</v>
          </cell>
        </row>
        <row r="942">
          <cell r="A942">
            <v>38476</v>
          </cell>
        </row>
        <row r="943">
          <cell r="A943">
            <v>38477</v>
          </cell>
        </row>
        <row r="944">
          <cell r="A944">
            <v>38478</v>
          </cell>
        </row>
        <row r="945">
          <cell r="A945">
            <v>38481</v>
          </cell>
        </row>
        <row r="946">
          <cell r="A946">
            <v>38482</v>
          </cell>
        </row>
        <row r="947">
          <cell r="A947">
            <v>38483</v>
          </cell>
        </row>
        <row r="948">
          <cell r="A948">
            <v>38484</v>
          </cell>
        </row>
        <row r="949">
          <cell r="A949">
            <v>38485</v>
          </cell>
        </row>
        <row r="950">
          <cell r="A950">
            <v>38488</v>
          </cell>
        </row>
        <row r="951">
          <cell r="A951">
            <v>38489</v>
          </cell>
        </row>
        <row r="952">
          <cell r="A952">
            <v>38490</v>
          </cell>
        </row>
        <row r="953">
          <cell r="A953">
            <v>38491</v>
          </cell>
        </row>
        <row r="954">
          <cell r="A954">
            <v>38492</v>
          </cell>
        </row>
        <row r="955">
          <cell r="A955">
            <v>38495</v>
          </cell>
        </row>
        <row r="956">
          <cell r="A956">
            <v>38496</v>
          </cell>
        </row>
        <row r="957">
          <cell r="A957">
            <v>38497</v>
          </cell>
        </row>
        <row r="958">
          <cell r="A958">
            <v>38498</v>
          </cell>
        </row>
        <row r="959">
          <cell r="A959">
            <v>38499</v>
          </cell>
        </row>
        <row r="960">
          <cell r="A960">
            <v>38502</v>
          </cell>
        </row>
        <row r="961">
          <cell r="A961">
            <v>38503</v>
          </cell>
        </row>
        <row r="962">
          <cell r="A962">
            <v>38504</v>
          </cell>
        </row>
        <row r="963">
          <cell r="A963">
            <v>38505</v>
          </cell>
        </row>
        <row r="964">
          <cell r="A964">
            <v>38506</v>
          </cell>
        </row>
        <row r="965">
          <cell r="A965">
            <v>38509</v>
          </cell>
        </row>
        <row r="966">
          <cell r="A966">
            <v>38510</v>
          </cell>
        </row>
        <row r="967">
          <cell r="A967">
            <v>38511</v>
          </cell>
        </row>
        <row r="968">
          <cell r="A968">
            <v>38512</v>
          </cell>
        </row>
        <row r="969">
          <cell r="A969">
            <v>38513</v>
          </cell>
        </row>
        <row r="970">
          <cell r="A970">
            <v>38516</v>
          </cell>
        </row>
        <row r="971">
          <cell r="A971">
            <v>38517</v>
          </cell>
        </row>
        <row r="972">
          <cell r="A972">
            <v>38518</v>
          </cell>
        </row>
        <row r="973">
          <cell r="A973">
            <v>38519</v>
          </cell>
        </row>
        <row r="974">
          <cell r="A974">
            <v>38520</v>
          </cell>
        </row>
        <row r="975">
          <cell r="A975">
            <v>38523</v>
          </cell>
        </row>
        <row r="976">
          <cell r="A976">
            <v>38524</v>
          </cell>
        </row>
        <row r="977">
          <cell r="A977">
            <v>38525</v>
          </cell>
        </row>
        <row r="978">
          <cell r="A978">
            <v>38526</v>
          </cell>
        </row>
        <row r="979">
          <cell r="A979">
            <v>38527</v>
          </cell>
        </row>
        <row r="980">
          <cell r="A980">
            <v>38530</v>
          </cell>
        </row>
        <row r="981">
          <cell r="A981">
            <v>38531</v>
          </cell>
        </row>
        <row r="982">
          <cell r="A982">
            <v>38532</v>
          </cell>
        </row>
        <row r="983">
          <cell r="A983">
            <v>38533</v>
          </cell>
        </row>
        <row r="984">
          <cell r="A984">
            <v>38534</v>
          </cell>
        </row>
        <row r="985">
          <cell r="A985">
            <v>38537</v>
          </cell>
        </row>
        <row r="986">
          <cell r="A986">
            <v>38538</v>
          </cell>
        </row>
        <row r="987">
          <cell r="A987">
            <v>38539</v>
          </cell>
        </row>
        <row r="988">
          <cell r="A988">
            <v>38540</v>
          </cell>
        </row>
        <row r="989">
          <cell r="A989">
            <v>38541</v>
          </cell>
        </row>
        <row r="990">
          <cell r="A990">
            <v>38544</v>
          </cell>
        </row>
        <row r="991">
          <cell r="A991">
            <v>38545</v>
          </cell>
        </row>
        <row r="992">
          <cell r="A992">
            <v>38546</v>
          </cell>
        </row>
        <row r="993">
          <cell r="A993">
            <v>38547</v>
          </cell>
        </row>
        <row r="994">
          <cell r="A994">
            <v>38548</v>
          </cell>
        </row>
        <row r="995">
          <cell r="A995">
            <v>38551</v>
          </cell>
        </row>
        <row r="996">
          <cell r="A996">
            <v>38552</v>
          </cell>
        </row>
        <row r="997">
          <cell r="A997">
            <v>38553</v>
          </cell>
        </row>
        <row r="998">
          <cell r="A998">
            <v>38554</v>
          </cell>
        </row>
        <row r="999">
          <cell r="A999">
            <v>38555</v>
          </cell>
        </row>
        <row r="1000">
          <cell r="A1000">
            <v>38558</v>
          </cell>
        </row>
        <row r="1001">
          <cell r="A1001">
            <v>38559</v>
          </cell>
        </row>
        <row r="1002">
          <cell r="A1002">
            <v>38560</v>
          </cell>
        </row>
        <row r="1003">
          <cell r="A1003">
            <v>38561</v>
          </cell>
        </row>
        <row r="1004">
          <cell r="A1004">
            <v>38562</v>
          </cell>
        </row>
        <row r="1005">
          <cell r="A1005">
            <v>38565</v>
          </cell>
        </row>
        <row r="1006">
          <cell r="A1006">
            <v>38566</v>
          </cell>
        </row>
        <row r="1007">
          <cell r="A1007">
            <v>38567</v>
          </cell>
        </row>
        <row r="1008">
          <cell r="A1008">
            <v>38568</v>
          </cell>
        </row>
        <row r="1009">
          <cell r="A1009">
            <v>38569</v>
          </cell>
        </row>
        <row r="1010">
          <cell r="A1010">
            <v>38572</v>
          </cell>
        </row>
        <row r="1011">
          <cell r="A1011">
            <v>38573</v>
          </cell>
        </row>
        <row r="1012">
          <cell r="A1012">
            <v>38574</v>
          </cell>
        </row>
        <row r="1013">
          <cell r="A1013">
            <v>38575</v>
          </cell>
        </row>
        <row r="1014">
          <cell r="A1014">
            <v>38576</v>
          </cell>
        </row>
        <row r="1015">
          <cell r="A1015">
            <v>38579</v>
          </cell>
        </row>
        <row r="1016">
          <cell r="A1016">
            <v>38580</v>
          </cell>
        </row>
        <row r="1017">
          <cell r="A1017">
            <v>38581</v>
          </cell>
        </row>
        <row r="1018">
          <cell r="A1018">
            <v>38582</v>
          </cell>
        </row>
        <row r="1019">
          <cell r="A1019">
            <v>38583</v>
          </cell>
        </row>
        <row r="1020">
          <cell r="A1020">
            <v>38586</v>
          </cell>
        </row>
        <row r="1021">
          <cell r="A1021">
            <v>38587</v>
          </cell>
        </row>
        <row r="1022">
          <cell r="A1022">
            <v>38588</v>
          </cell>
        </row>
        <row r="1023">
          <cell r="A1023">
            <v>38589</v>
          </cell>
        </row>
        <row r="1024">
          <cell r="A1024">
            <v>38590</v>
          </cell>
        </row>
        <row r="1025">
          <cell r="A1025">
            <v>38593</v>
          </cell>
        </row>
        <row r="1026">
          <cell r="A1026">
            <v>38594</v>
          </cell>
        </row>
        <row r="1027">
          <cell r="A1027">
            <v>38595</v>
          </cell>
        </row>
        <row r="1028">
          <cell r="A1028">
            <v>38596</v>
          </cell>
        </row>
        <row r="1029">
          <cell r="A1029">
            <v>38597</v>
          </cell>
        </row>
        <row r="1030">
          <cell r="A1030">
            <v>38600</v>
          </cell>
        </row>
        <row r="1031">
          <cell r="A1031">
            <v>38601</v>
          </cell>
        </row>
        <row r="1032">
          <cell r="A1032">
            <v>38602</v>
          </cell>
        </row>
        <row r="1033">
          <cell r="A1033">
            <v>38603</v>
          </cell>
        </row>
        <row r="1034">
          <cell r="A1034">
            <v>38604</v>
          </cell>
        </row>
        <row r="1035">
          <cell r="A1035">
            <v>38607</v>
          </cell>
        </row>
        <row r="1036">
          <cell r="A1036">
            <v>38608</v>
          </cell>
        </row>
        <row r="1037">
          <cell r="A1037">
            <v>38609</v>
          </cell>
        </row>
        <row r="1038">
          <cell r="A1038">
            <v>38610</v>
          </cell>
        </row>
        <row r="1039">
          <cell r="A1039">
            <v>38611</v>
          </cell>
        </row>
        <row r="1040">
          <cell r="A1040">
            <v>38614</v>
          </cell>
        </row>
        <row r="1041">
          <cell r="A1041">
            <v>38615</v>
          </cell>
        </row>
        <row r="1042">
          <cell r="A1042">
            <v>38616</v>
          </cell>
        </row>
        <row r="1043">
          <cell r="A1043">
            <v>38617</v>
          </cell>
        </row>
        <row r="1044">
          <cell r="A1044">
            <v>38618</v>
          </cell>
        </row>
        <row r="1045">
          <cell r="A1045">
            <v>38621</v>
          </cell>
        </row>
        <row r="1046">
          <cell r="A1046">
            <v>38622</v>
          </cell>
        </row>
        <row r="1047">
          <cell r="A1047">
            <v>38623</v>
          </cell>
        </row>
        <row r="1048">
          <cell r="A1048">
            <v>38624</v>
          </cell>
        </row>
        <row r="1049">
          <cell r="A1049">
            <v>38625</v>
          </cell>
        </row>
        <row r="1050">
          <cell r="A1050">
            <v>38628</v>
          </cell>
        </row>
        <row r="1051">
          <cell r="A1051">
            <v>38629</v>
          </cell>
        </row>
        <row r="1052">
          <cell r="A1052">
            <v>38630</v>
          </cell>
        </row>
        <row r="1053">
          <cell r="A1053">
            <v>38631</v>
          </cell>
        </row>
        <row r="1054">
          <cell r="A1054">
            <v>38632</v>
          </cell>
        </row>
        <row r="1055">
          <cell r="A1055">
            <v>38635</v>
          </cell>
        </row>
        <row r="1056">
          <cell r="A1056">
            <v>38636</v>
          </cell>
        </row>
        <row r="1057">
          <cell r="A1057">
            <v>38637</v>
          </cell>
        </row>
        <row r="1058">
          <cell r="A1058">
            <v>38638</v>
          </cell>
        </row>
        <row r="1059">
          <cell r="A1059">
            <v>38639</v>
          </cell>
        </row>
        <row r="1060">
          <cell r="A1060">
            <v>38642</v>
          </cell>
        </row>
        <row r="1061">
          <cell r="A1061">
            <v>38643</v>
          </cell>
        </row>
        <row r="1062">
          <cell r="A1062">
            <v>38644</v>
          </cell>
        </row>
        <row r="1063">
          <cell r="A1063">
            <v>38645</v>
          </cell>
        </row>
        <row r="1064">
          <cell r="A1064">
            <v>38646</v>
          </cell>
        </row>
        <row r="1065">
          <cell r="A1065">
            <v>38649</v>
          </cell>
        </row>
        <row r="1066">
          <cell r="A1066">
            <v>38650</v>
          </cell>
        </row>
        <row r="1067">
          <cell r="A1067">
            <v>38651</v>
          </cell>
        </row>
        <row r="1068">
          <cell r="A1068">
            <v>38652</v>
          </cell>
        </row>
        <row r="1069">
          <cell r="A1069">
            <v>38653</v>
          </cell>
        </row>
        <row r="1070">
          <cell r="A1070">
            <v>38656</v>
          </cell>
        </row>
        <row r="1071">
          <cell r="A1071">
            <v>38657</v>
          </cell>
        </row>
        <row r="1072">
          <cell r="A1072">
            <v>38658</v>
          </cell>
        </row>
        <row r="1073">
          <cell r="A1073">
            <v>38659</v>
          </cell>
        </row>
        <row r="1074">
          <cell r="A1074">
            <v>38660</v>
          </cell>
        </row>
        <row r="1075">
          <cell r="A1075">
            <v>38663</v>
          </cell>
        </row>
        <row r="1076">
          <cell r="A1076">
            <v>38664</v>
          </cell>
        </row>
        <row r="1077">
          <cell r="A1077">
            <v>38665</v>
          </cell>
        </row>
        <row r="1078">
          <cell r="A1078">
            <v>38666</v>
          </cell>
        </row>
        <row r="1079">
          <cell r="A1079">
            <v>38667</v>
          </cell>
        </row>
        <row r="1080">
          <cell r="A1080">
            <v>38670</v>
          </cell>
        </row>
        <row r="1081">
          <cell r="A1081">
            <v>38671</v>
          </cell>
        </row>
        <row r="1082">
          <cell r="A1082">
            <v>38672</v>
          </cell>
        </row>
        <row r="1083">
          <cell r="A1083">
            <v>38673</v>
          </cell>
        </row>
        <row r="1084">
          <cell r="A1084">
            <v>38674</v>
          </cell>
        </row>
        <row r="1085">
          <cell r="A1085">
            <v>38677</v>
          </cell>
        </row>
        <row r="1086">
          <cell r="A1086">
            <v>38678</v>
          </cell>
        </row>
        <row r="1087">
          <cell r="A1087">
            <v>38679</v>
          </cell>
        </row>
        <row r="1088">
          <cell r="A1088">
            <v>38680</v>
          </cell>
        </row>
        <row r="1089">
          <cell r="A1089">
            <v>38681</v>
          </cell>
        </row>
        <row r="1090">
          <cell r="A1090">
            <v>38684</v>
          </cell>
        </row>
        <row r="1091">
          <cell r="A1091">
            <v>38685</v>
          </cell>
        </row>
        <row r="1092">
          <cell r="A1092">
            <v>38686</v>
          </cell>
        </row>
        <row r="1093">
          <cell r="A1093">
            <v>38687</v>
          </cell>
        </row>
        <row r="1094">
          <cell r="A1094">
            <v>38688</v>
          </cell>
        </row>
        <row r="1095">
          <cell r="A1095">
            <v>38691</v>
          </cell>
        </row>
        <row r="1096">
          <cell r="A1096">
            <v>38692</v>
          </cell>
        </row>
        <row r="1097">
          <cell r="A1097">
            <v>38693</v>
          </cell>
        </row>
        <row r="1098">
          <cell r="A1098">
            <v>38694</v>
          </cell>
        </row>
        <row r="1099">
          <cell r="A1099">
            <v>38695</v>
          </cell>
        </row>
        <row r="1100">
          <cell r="A1100">
            <v>38698</v>
          </cell>
        </row>
        <row r="1101">
          <cell r="A1101">
            <v>38699</v>
          </cell>
        </row>
        <row r="1102">
          <cell r="A1102">
            <v>38700</v>
          </cell>
        </row>
        <row r="1103">
          <cell r="A1103">
            <v>38701</v>
          </cell>
        </row>
        <row r="1104">
          <cell r="A1104">
            <v>38702</v>
          </cell>
        </row>
        <row r="1105">
          <cell r="A1105">
            <v>38705</v>
          </cell>
        </row>
        <row r="1106">
          <cell r="A1106">
            <v>38706</v>
          </cell>
        </row>
        <row r="1107">
          <cell r="A1107">
            <v>38707</v>
          </cell>
        </row>
        <row r="1108">
          <cell r="A1108">
            <v>38708</v>
          </cell>
        </row>
        <row r="1109">
          <cell r="A1109">
            <v>38709</v>
          </cell>
        </row>
        <row r="1110">
          <cell r="A1110">
            <v>38712</v>
          </cell>
        </row>
        <row r="1111">
          <cell r="A1111">
            <v>38713</v>
          </cell>
        </row>
        <row r="1112">
          <cell r="A1112">
            <v>38714</v>
          </cell>
        </row>
        <row r="1113">
          <cell r="A1113">
            <v>38715</v>
          </cell>
        </row>
        <row r="1114">
          <cell r="A1114">
            <v>38716</v>
          </cell>
        </row>
        <row r="1115">
          <cell r="A1115">
            <v>38719</v>
          </cell>
        </row>
        <row r="1116">
          <cell r="A1116">
            <v>38720</v>
          </cell>
        </row>
        <row r="1117">
          <cell r="A1117">
            <v>38721</v>
          </cell>
        </row>
        <row r="1118">
          <cell r="A1118">
            <v>38722</v>
          </cell>
        </row>
        <row r="1119">
          <cell r="A1119">
            <v>38723</v>
          </cell>
        </row>
        <row r="1120">
          <cell r="A1120">
            <v>38726</v>
          </cell>
        </row>
        <row r="1121">
          <cell r="A1121">
            <v>38727</v>
          </cell>
        </row>
        <row r="1122">
          <cell r="A1122">
            <v>38728</v>
          </cell>
        </row>
        <row r="1123">
          <cell r="A1123">
            <v>38729</v>
          </cell>
        </row>
        <row r="1124">
          <cell r="A1124">
            <v>38730</v>
          </cell>
        </row>
        <row r="1125">
          <cell r="A1125">
            <v>38733</v>
          </cell>
        </row>
        <row r="1126">
          <cell r="A1126">
            <v>38734</v>
          </cell>
        </row>
        <row r="1127">
          <cell r="A1127">
            <v>38735</v>
          </cell>
        </row>
        <row r="1128">
          <cell r="A1128">
            <v>38736</v>
          </cell>
        </row>
        <row r="1129">
          <cell r="A1129">
            <v>38737</v>
          </cell>
        </row>
        <row r="1130">
          <cell r="A1130">
            <v>38740</v>
          </cell>
        </row>
        <row r="1131">
          <cell r="A1131">
            <v>38741</v>
          </cell>
        </row>
        <row r="1132">
          <cell r="A1132">
            <v>38742</v>
          </cell>
        </row>
        <row r="1133">
          <cell r="A1133">
            <v>38743</v>
          </cell>
        </row>
        <row r="1134">
          <cell r="A1134">
            <v>38744</v>
          </cell>
        </row>
        <row r="1135">
          <cell r="A1135">
            <v>38747</v>
          </cell>
        </row>
        <row r="1136">
          <cell r="A1136">
            <v>38748</v>
          </cell>
        </row>
        <row r="1137">
          <cell r="A1137">
            <v>38749</v>
          </cell>
        </row>
        <row r="1138">
          <cell r="A1138">
            <v>38750</v>
          </cell>
        </row>
        <row r="1139">
          <cell r="A1139">
            <v>38751</v>
          </cell>
        </row>
        <row r="1140">
          <cell r="A1140">
            <v>38754</v>
          </cell>
        </row>
        <row r="1141">
          <cell r="A1141">
            <v>38755</v>
          </cell>
        </row>
        <row r="1142">
          <cell r="A1142">
            <v>38756</v>
          </cell>
        </row>
        <row r="1143">
          <cell r="A1143">
            <v>38757</v>
          </cell>
        </row>
        <row r="1144">
          <cell r="A1144">
            <v>38758</v>
          </cell>
        </row>
        <row r="1145">
          <cell r="A1145">
            <v>38761</v>
          </cell>
        </row>
        <row r="1146">
          <cell r="A1146">
            <v>38762</v>
          </cell>
        </row>
        <row r="1147">
          <cell r="A1147">
            <v>38763</v>
          </cell>
        </row>
        <row r="1148">
          <cell r="A1148">
            <v>38764</v>
          </cell>
        </row>
        <row r="1149">
          <cell r="A1149">
            <v>38765</v>
          </cell>
        </row>
        <row r="1150">
          <cell r="A1150">
            <v>38768</v>
          </cell>
        </row>
        <row r="1151">
          <cell r="A1151">
            <v>38769</v>
          </cell>
        </row>
        <row r="1152">
          <cell r="A1152">
            <v>38770</v>
          </cell>
        </row>
        <row r="1153">
          <cell r="A1153">
            <v>38771</v>
          </cell>
        </row>
        <row r="1154">
          <cell r="A1154">
            <v>38772</v>
          </cell>
        </row>
        <row r="1155">
          <cell r="A1155">
            <v>38775</v>
          </cell>
        </row>
        <row r="1156">
          <cell r="A1156">
            <v>38776</v>
          </cell>
        </row>
        <row r="1157">
          <cell r="A1157">
            <v>38777</v>
          </cell>
        </row>
        <row r="1158">
          <cell r="A1158">
            <v>38778</v>
          </cell>
        </row>
        <row r="1159">
          <cell r="A1159">
            <v>38779</v>
          </cell>
        </row>
        <row r="1160">
          <cell r="A1160">
            <v>38782</v>
          </cell>
        </row>
        <row r="1161">
          <cell r="A1161">
            <v>38783</v>
          </cell>
        </row>
        <row r="1162">
          <cell r="A1162">
            <v>38784</v>
          </cell>
        </row>
        <row r="1163">
          <cell r="A1163">
            <v>38785</v>
          </cell>
        </row>
        <row r="1164">
          <cell r="A1164">
            <v>38786</v>
          </cell>
        </row>
        <row r="1165">
          <cell r="A1165">
            <v>38789</v>
          </cell>
        </row>
        <row r="1166">
          <cell r="A1166">
            <v>38790</v>
          </cell>
        </row>
        <row r="1167">
          <cell r="A1167">
            <v>38791</v>
          </cell>
        </row>
        <row r="1168">
          <cell r="A1168">
            <v>38792</v>
          </cell>
        </row>
        <row r="1169">
          <cell r="A1169">
            <v>38793</v>
          </cell>
        </row>
        <row r="1170">
          <cell r="A1170">
            <v>38796</v>
          </cell>
        </row>
        <row r="1171">
          <cell r="A1171">
            <v>38797</v>
          </cell>
        </row>
        <row r="1172">
          <cell r="A1172">
            <v>38798</v>
          </cell>
        </row>
        <row r="1173">
          <cell r="A1173">
            <v>38799</v>
          </cell>
        </row>
        <row r="1174">
          <cell r="A1174">
            <v>38800</v>
          </cell>
        </row>
        <row r="1175">
          <cell r="A1175">
            <v>38803</v>
          </cell>
        </row>
        <row r="1176">
          <cell r="A1176">
            <v>38804</v>
          </cell>
        </row>
        <row r="1177">
          <cell r="A1177">
            <v>38805</v>
          </cell>
        </row>
        <row r="1178">
          <cell r="A1178">
            <v>38806</v>
          </cell>
        </row>
        <row r="1179">
          <cell r="A1179">
            <v>38807</v>
          </cell>
        </row>
        <row r="1180">
          <cell r="A1180">
            <v>38810</v>
          </cell>
        </row>
        <row r="1181">
          <cell r="A1181">
            <v>38811</v>
          </cell>
        </row>
        <row r="1182">
          <cell r="A1182">
            <v>38812</v>
          </cell>
        </row>
        <row r="1183">
          <cell r="A1183">
            <v>38813</v>
          </cell>
        </row>
        <row r="1184">
          <cell r="A1184">
            <v>38814</v>
          </cell>
        </row>
        <row r="1185">
          <cell r="A1185">
            <v>38817</v>
          </cell>
        </row>
        <row r="1186">
          <cell r="A1186">
            <v>38818</v>
          </cell>
        </row>
        <row r="1187">
          <cell r="A1187">
            <v>38819</v>
          </cell>
        </row>
        <row r="1188">
          <cell r="A1188">
            <v>38820</v>
          </cell>
        </row>
        <row r="1189">
          <cell r="A1189">
            <v>38821</v>
          </cell>
        </row>
        <row r="1190">
          <cell r="A1190">
            <v>38824</v>
          </cell>
        </row>
        <row r="1191">
          <cell r="A1191">
            <v>38825</v>
          </cell>
        </row>
        <row r="1192">
          <cell r="A1192">
            <v>38826</v>
          </cell>
        </row>
        <row r="1193">
          <cell r="A1193">
            <v>38827</v>
          </cell>
        </row>
        <row r="1194">
          <cell r="A1194">
            <v>38828</v>
          </cell>
        </row>
        <row r="1195">
          <cell r="A1195">
            <v>38831</v>
          </cell>
        </row>
        <row r="1196">
          <cell r="A1196">
            <v>38832</v>
          </cell>
        </row>
        <row r="1197">
          <cell r="A1197">
            <v>38833</v>
          </cell>
        </row>
        <row r="1198">
          <cell r="A1198">
            <v>38834</v>
          </cell>
        </row>
        <row r="1199">
          <cell r="A1199">
            <v>38835</v>
          </cell>
        </row>
        <row r="1200">
          <cell r="A1200">
            <v>38838</v>
          </cell>
        </row>
        <row r="1201">
          <cell r="A1201">
            <v>38839</v>
          </cell>
        </row>
        <row r="1202">
          <cell r="A1202">
            <v>38840</v>
          </cell>
        </row>
        <row r="1203">
          <cell r="A1203">
            <v>38841</v>
          </cell>
        </row>
        <row r="1204">
          <cell r="A1204">
            <v>38842</v>
          </cell>
        </row>
        <row r="1205">
          <cell r="A1205">
            <v>38845</v>
          </cell>
        </row>
        <row r="1206">
          <cell r="A1206">
            <v>38846</v>
          </cell>
        </row>
        <row r="1207">
          <cell r="A1207">
            <v>38847</v>
          </cell>
        </row>
        <row r="1208">
          <cell r="A1208">
            <v>38848</v>
          </cell>
        </row>
        <row r="1209">
          <cell r="A1209">
            <v>38849</v>
          </cell>
        </row>
        <row r="1210">
          <cell r="A1210">
            <v>38852</v>
          </cell>
        </row>
        <row r="1211">
          <cell r="A1211">
            <v>38853</v>
          </cell>
        </row>
        <row r="1212">
          <cell r="A1212">
            <v>38854</v>
          </cell>
        </row>
        <row r="1213">
          <cell r="A1213">
            <v>38855</v>
          </cell>
        </row>
        <row r="1214">
          <cell r="A1214">
            <v>38856</v>
          </cell>
        </row>
        <row r="1215">
          <cell r="A1215">
            <v>38859</v>
          </cell>
        </row>
        <row r="1216">
          <cell r="A1216">
            <v>38860</v>
          </cell>
        </row>
        <row r="1217">
          <cell r="A1217">
            <v>38861</v>
          </cell>
        </row>
        <row r="1218">
          <cell r="A1218">
            <v>38862</v>
          </cell>
        </row>
        <row r="1219">
          <cell r="A1219">
            <v>38863</v>
          </cell>
        </row>
        <row r="1220">
          <cell r="A1220">
            <v>38866</v>
          </cell>
        </row>
        <row r="1221">
          <cell r="A1221">
            <v>38867</v>
          </cell>
        </row>
        <row r="1222">
          <cell r="A1222">
            <v>38868</v>
          </cell>
        </row>
        <row r="1223">
          <cell r="A1223">
            <v>38869</v>
          </cell>
        </row>
        <row r="1224">
          <cell r="A1224">
            <v>38870</v>
          </cell>
        </row>
        <row r="1225">
          <cell r="A1225">
            <v>38873</v>
          </cell>
        </row>
        <row r="1226">
          <cell r="A1226">
            <v>38874</v>
          </cell>
        </row>
        <row r="1227">
          <cell r="A1227">
            <v>38875</v>
          </cell>
        </row>
        <row r="1228">
          <cell r="A1228">
            <v>38876</v>
          </cell>
        </row>
        <row r="1229">
          <cell r="A1229">
            <v>38877</v>
          </cell>
        </row>
        <row r="1230">
          <cell r="A1230">
            <v>38880</v>
          </cell>
        </row>
        <row r="1231">
          <cell r="A1231">
            <v>38881</v>
          </cell>
        </row>
        <row r="1232">
          <cell r="A1232">
            <v>38882</v>
          </cell>
        </row>
        <row r="1233">
          <cell r="A1233">
            <v>38883</v>
          </cell>
        </row>
        <row r="1234">
          <cell r="A1234">
            <v>38884</v>
          </cell>
        </row>
        <row r="1235">
          <cell r="A1235">
            <v>38887</v>
          </cell>
        </row>
        <row r="1236">
          <cell r="A1236">
            <v>38888</v>
          </cell>
        </row>
        <row r="1237">
          <cell r="A1237">
            <v>38889</v>
          </cell>
        </row>
        <row r="1238">
          <cell r="A1238">
            <v>38890</v>
          </cell>
        </row>
        <row r="1239">
          <cell r="A1239">
            <v>38891</v>
          </cell>
        </row>
        <row r="1240">
          <cell r="A1240">
            <v>38894</v>
          </cell>
        </row>
        <row r="1241">
          <cell r="A1241">
            <v>38895</v>
          </cell>
        </row>
        <row r="1242">
          <cell r="A1242">
            <v>38896</v>
          </cell>
        </row>
        <row r="1243">
          <cell r="A1243">
            <v>38897</v>
          </cell>
        </row>
        <row r="1244">
          <cell r="A1244">
            <v>38898</v>
          </cell>
        </row>
        <row r="1245">
          <cell r="A1245">
            <v>38901</v>
          </cell>
        </row>
        <row r="1246">
          <cell r="A1246">
            <v>38902</v>
          </cell>
        </row>
        <row r="1247">
          <cell r="A1247">
            <v>38903</v>
          </cell>
        </row>
        <row r="1248">
          <cell r="A1248">
            <v>38904</v>
          </cell>
        </row>
        <row r="1249">
          <cell r="A1249">
            <v>38905</v>
          </cell>
        </row>
        <row r="1250">
          <cell r="A1250">
            <v>38908</v>
          </cell>
        </row>
        <row r="1251">
          <cell r="A1251">
            <v>38909</v>
          </cell>
        </row>
        <row r="1252">
          <cell r="A1252">
            <v>38910</v>
          </cell>
        </row>
        <row r="1253">
          <cell r="A1253">
            <v>38911</v>
          </cell>
        </row>
        <row r="1254">
          <cell r="A1254">
            <v>38912</v>
          </cell>
        </row>
        <row r="1255">
          <cell r="A1255">
            <v>38915</v>
          </cell>
        </row>
        <row r="1256">
          <cell r="A1256">
            <v>38916</v>
          </cell>
        </row>
        <row r="1257">
          <cell r="A1257">
            <v>38917</v>
          </cell>
        </row>
        <row r="1258">
          <cell r="A1258">
            <v>38918</v>
          </cell>
        </row>
        <row r="1259">
          <cell r="A1259">
            <v>38919</v>
          </cell>
        </row>
        <row r="1260">
          <cell r="A1260">
            <v>38922</v>
          </cell>
        </row>
        <row r="1261">
          <cell r="A1261">
            <v>38923</v>
          </cell>
        </row>
        <row r="1262">
          <cell r="A1262">
            <v>38924</v>
          </cell>
        </row>
        <row r="1263">
          <cell r="A1263">
            <v>38925</v>
          </cell>
        </row>
        <row r="1264">
          <cell r="A1264">
            <v>38926</v>
          </cell>
        </row>
        <row r="1265">
          <cell r="A1265">
            <v>38929</v>
          </cell>
        </row>
        <row r="1266">
          <cell r="A1266">
            <v>38930</v>
          </cell>
        </row>
        <row r="1267">
          <cell r="A1267">
            <v>38931</v>
          </cell>
        </row>
        <row r="1268">
          <cell r="A1268">
            <v>38932</v>
          </cell>
        </row>
        <row r="1269">
          <cell r="A1269">
            <v>38933</v>
          </cell>
        </row>
        <row r="1270">
          <cell r="A1270">
            <v>38936</v>
          </cell>
        </row>
        <row r="1271">
          <cell r="A1271">
            <v>38937</v>
          </cell>
        </row>
        <row r="1272">
          <cell r="A1272">
            <v>38938</v>
          </cell>
        </row>
        <row r="1273">
          <cell r="A1273">
            <v>38939</v>
          </cell>
        </row>
        <row r="1274">
          <cell r="A1274">
            <v>38940</v>
          </cell>
        </row>
        <row r="1275">
          <cell r="A1275">
            <v>38943</v>
          </cell>
        </row>
        <row r="1276">
          <cell r="A1276">
            <v>38944</v>
          </cell>
        </row>
        <row r="1277">
          <cell r="A1277">
            <v>38945</v>
          </cell>
        </row>
        <row r="1278">
          <cell r="A1278">
            <v>38946</v>
          </cell>
        </row>
        <row r="1279">
          <cell r="A1279">
            <v>38947</v>
          </cell>
        </row>
        <row r="1280">
          <cell r="A1280">
            <v>38950</v>
          </cell>
        </row>
        <row r="1281">
          <cell r="A1281">
            <v>38951</v>
          </cell>
        </row>
        <row r="1282">
          <cell r="A1282">
            <v>38952</v>
          </cell>
        </row>
        <row r="1283">
          <cell r="A1283">
            <v>38953</v>
          </cell>
        </row>
        <row r="1284">
          <cell r="A1284">
            <v>38954</v>
          </cell>
        </row>
        <row r="1285">
          <cell r="A1285">
            <v>38957</v>
          </cell>
        </row>
        <row r="1286">
          <cell r="A1286">
            <v>38958</v>
          </cell>
        </row>
        <row r="1287">
          <cell r="A1287">
            <v>38959</v>
          </cell>
        </row>
        <row r="1288">
          <cell r="A1288">
            <v>38960</v>
          </cell>
        </row>
        <row r="1289">
          <cell r="A1289">
            <v>38961</v>
          </cell>
        </row>
        <row r="1290">
          <cell r="A1290">
            <v>38964</v>
          </cell>
        </row>
        <row r="1291">
          <cell r="A1291">
            <v>38965</v>
          </cell>
        </row>
        <row r="1292">
          <cell r="A1292">
            <v>38966</v>
          </cell>
        </row>
        <row r="1293">
          <cell r="A1293">
            <v>38967</v>
          </cell>
        </row>
        <row r="1294">
          <cell r="A1294">
            <v>38968</v>
          </cell>
        </row>
        <row r="1295">
          <cell r="A1295">
            <v>38971</v>
          </cell>
        </row>
        <row r="1296">
          <cell r="A1296">
            <v>38972</v>
          </cell>
        </row>
        <row r="1297">
          <cell r="A1297">
            <v>38973</v>
          </cell>
        </row>
        <row r="1298">
          <cell r="A1298">
            <v>38974</v>
          </cell>
        </row>
        <row r="1299">
          <cell r="A1299">
            <v>38975</v>
          </cell>
        </row>
        <row r="1300">
          <cell r="A1300">
            <v>38978</v>
          </cell>
        </row>
        <row r="1301">
          <cell r="A1301">
            <v>38979</v>
          </cell>
        </row>
        <row r="1302">
          <cell r="A1302">
            <v>38980</v>
          </cell>
        </row>
        <row r="1303">
          <cell r="A1303">
            <v>38981</v>
          </cell>
        </row>
        <row r="1304">
          <cell r="A1304">
            <v>38982</v>
          </cell>
        </row>
        <row r="1305">
          <cell r="A1305">
            <v>38985</v>
          </cell>
        </row>
        <row r="1306">
          <cell r="A1306">
            <v>38986</v>
          </cell>
        </row>
        <row r="1307">
          <cell r="A1307">
            <v>38987</v>
          </cell>
        </row>
        <row r="1308">
          <cell r="A1308">
            <v>38988</v>
          </cell>
        </row>
        <row r="1309">
          <cell r="A1309">
            <v>38989</v>
          </cell>
        </row>
        <row r="1310">
          <cell r="A1310">
            <v>38992</v>
          </cell>
        </row>
        <row r="1311">
          <cell r="A1311">
            <v>38993</v>
          </cell>
        </row>
        <row r="1312">
          <cell r="A1312">
            <v>38994</v>
          </cell>
        </row>
        <row r="1313">
          <cell r="A1313">
            <v>38995</v>
          </cell>
        </row>
        <row r="1314">
          <cell r="A1314">
            <v>38996</v>
          </cell>
        </row>
        <row r="1315">
          <cell r="A1315">
            <v>38999</v>
          </cell>
        </row>
        <row r="1316">
          <cell r="A1316">
            <v>39000</v>
          </cell>
        </row>
        <row r="1317">
          <cell r="A1317">
            <v>39001</v>
          </cell>
        </row>
        <row r="1318">
          <cell r="A1318">
            <v>39002</v>
          </cell>
        </row>
        <row r="1319">
          <cell r="A1319">
            <v>39003</v>
          </cell>
        </row>
        <row r="1320">
          <cell r="A1320">
            <v>39006</v>
          </cell>
        </row>
        <row r="1321">
          <cell r="A1321">
            <v>39007</v>
          </cell>
        </row>
        <row r="1322">
          <cell r="A1322">
            <v>39008</v>
          </cell>
        </row>
        <row r="1323">
          <cell r="A1323">
            <v>39009</v>
          </cell>
        </row>
        <row r="1324">
          <cell r="A1324">
            <v>39010</v>
          </cell>
        </row>
        <row r="1325">
          <cell r="A1325">
            <v>39013</v>
          </cell>
        </row>
        <row r="1326">
          <cell r="A1326">
            <v>39014</v>
          </cell>
        </row>
        <row r="1327">
          <cell r="A1327">
            <v>39015</v>
          </cell>
        </row>
        <row r="1328">
          <cell r="A1328">
            <v>39016</v>
          </cell>
        </row>
        <row r="1329">
          <cell r="A1329">
            <v>39017</v>
          </cell>
        </row>
        <row r="1330">
          <cell r="A1330">
            <v>39020</v>
          </cell>
        </row>
        <row r="1331">
          <cell r="A1331">
            <v>39021</v>
          </cell>
        </row>
        <row r="1332">
          <cell r="A1332">
            <v>39022</v>
          </cell>
        </row>
        <row r="1333">
          <cell r="A1333">
            <v>39023</v>
          </cell>
        </row>
        <row r="1334">
          <cell r="A1334">
            <v>39024</v>
          </cell>
        </row>
        <row r="1335">
          <cell r="A1335">
            <v>39027</v>
          </cell>
        </row>
        <row r="1336">
          <cell r="A1336">
            <v>39028</v>
          </cell>
        </row>
        <row r="1337">
          <cell r="A1337">
            <v>39029</v>
          </cell>
        </row>
        <row r="1338">
          <cell r="A1338">
            <v>39030</v>
          </cell>
        </row>
        <row r="1339">
          <cell r="A1339">
            <v>39031</v>
          </cell>
        </row>
        <row r="1340">
          <cell r="A1340">
            <v>39034</v>
          </cell>
        </row>
        <row r="1341">
          <cell r="A1341">
            <v>39035</v>
          </cell>
        </row>
        <row r="1342">
          <cell r="A1342">
            <v>39036</v>
          </cell>
        </row>
        <row r="1343">
          <cell r="A1343">
            <v>39037</v>
          </cell>
        </row>
        <row r="1344">
          <cell r="A1344">
            <v>39038</v>
          </cell>
        </row>
        <row r="1345">
          <cell r="A1345">
            <v>39041</v>
          </cell>
        </row>
        <row r="1346">
          <cell r="A1346">
            <v>39042</v>
          </cell>
        </row>
        <row r="1347">
          <cell r="A1347">
            <v>39043</v>
          </cell>
        </row>
        <row r="1348">
          <cell r="A1348">
            <v>39044</v>
          </cell>
        </row>
        <row r="1349">
          <cell r="A1349">
            <v>39045</v>
          </cell>
        </row>
        <row r="1350">
          <cell r="A1350">
            <v>39048</v>
          </cell>
        </row>
        <row r="1351">
          <cell r="A1351">
            <v>39049</v>
          </cell>
        </row>
        <row r="1352">
          <cell r="A1352">
            <v>39050</v>
          </cell>
        </row>
        <row r="1353">
          <cell r="A1353">
            <v>39051</v>
          </cell>
        </row>
        <row r="1354">
          <cell r="A1354">
            <v>39052</v>
          </cell>
        </row>
        <row r="1355">
          <cell r="A1355">
            <v>39055</v>
          </cell>
        </row>
        <row r="1356">
          <cell r="A1356">
            <v>39056</v>
          </cell>
        </row>
        <row r="1357">
          <cell r="A1357">
            <v>39057</v>
          </cell>
        </row>
        <row r="1358">
          <cell r="A1358">
            <v>39058</v>
          </cell>
        </row>
        <row r="1359">
          <cell r="A1359">
            <v>39059</v>
          </cell>
        </row>
        <row r="1360">
          <cell r="A1360">
            <v>39062</v>
          </cell>
        </row>
        <row r="1361">
          <cell r="A1361">
            <v>39063</v>
          </cell>
        </row>
        <row r="1362">
          <cell r="A1362">
            <v>39064</v>
          </cell>
        </row>
        <row r="1363">
          <cell r="A1363">
            <v>39065</v>
          </cell>
        </row>
        <row r="1364">
          <cell r="A1364">
            <v>39066</v>
          </cell>
        </row>
        <row r="1365">
          <cell r="A1365">
            <v>39069</v>
          </cell>
        </row>
        <row r="1366">
          <cell r="A1366">
            <v>39070</v>
          </cell>
        </row>
        <row r="1367">
          <cell r="A1367">
            <v>39071</v>
          </cell>
        </row>
        <row r="1368">
          <cell r="A1368">
            <v>39072</v>
          </cell>
        </row>
        <row r="1369">
          <cell r="A1369">
            <v>39073</v>
          </cell>
        </row>
        <row r="1370">
          <cell r="A1370">
            <v>39076</v>
          </cell>
        </row>
        <row r="1371">
          <cell r="A1371">
            <v>39077</v>
          </cell>
        </row>
        <row r="1372">
          <cell r="A1372">
            <v>39078</v>
          </cell>
        </row>
        <row r="1373">
          <cell r="A1373">
            <v>39079</v>
          </cell>
        </row>
        <row r="1374">
          <cell r="A1374">
            <v>39080</v>
          </cell>
        </row>
        <row r="1375">
          <cell r="A1375">
            <v>39083</v>
          </cell>
        </row>
        <row r="1376">
          <cell r="A1376">
            <v>39084</v>
          </cell>
        </row>
        <row r="1377">
          <cell r="A1377">
            <v>39085</v>
          </cell>
        </row>
        <row r="1378">
          <cell r="A1378">
            <v>39086</v>
          </cell>
        </row>
        <row r="1379">
          <cell r="A1379">
            <v>39087</v>
          </cell>
        </row>
        <row r="1380">
          <cell r="A1380">
            <v>39090</v>
          </cell>
        </row>
        <row r="1381">
          <cell r="A1381">
            <v>39091</v>
          </cell>
        </row>
        <row r="1382">
          <cell r="A1382">
            <v>39092</v>
          </cell>
        </row>
        <row r="1383">
          <cell r="A1383">
            <v>39093</v>
          </cell>
        </row>
        <row r="1384">
          <cell r="A1384">
            <v>39094</v>
          </cell>
        </row>
        <row r="1385">
          <cell r="A1385">
            <v>39097</v>
          </cell>
        </row>
        <row r="1386">
          <cell r="A1386">
            <v>39098</v>
          </cell>
        </row>
        <row r="1387">
          <cell r="A1387">
            <v>39099</v>
          </cell>
        </row>
        <row r="1388">
          <cell r="A1388">
            <v>39100</v>
          </cell>
        </row>
        <row r="1389">
          <cell r="A1389">
            <v>39101</v>
          </cell>
        </row>
        <row r="1390">
          <cell r="A1390">
            <v>39104</v>
          </cell>
        </row>
        <row r="1391">
          <cell r="A1391">
            <v>39105</v>
          </cell>
        </row>
        <row r="1392">
          <cell r="A1392">
            <v>39106</v>
          </cell>
        </row>
        <row r="1393">
          <cell r="A1393">
            <v>39107</v>
          </cell>
        </row>
        <row r="1394">
          <cell r="A1394">
            <v>39108</v>
          </cell>
        </row>
        <row r="1395">
          <cell r="A1395">
            <v>39111</v>
          </cell>
        </row>
        <row r="1396">
          <cell r="A1396">
            <v>39112</v>
          </cell>
        </row>
        <row r="1397">
          <cell r="A1397">
            <v>39113</v>
          </cell>
        </row>
        <row r="1398">
          <cell r="A1398">
            <v>39114</v>
          </cell>
        </row>
        <row r="1399">
          <cell r="A1399">
            <v>39115</v>
          </cell>
        </row>
        <row r="1400">
          <cell r="A1400">
            <v>39118</v>
          </cell>
        </row>
        <row r="1401">
          <cell r="A1401">
            <v>39119</v>
          </cell>
        </row>
        <row r="1402">
          <cell r="A1402">
            <v>39120</v>
          </cell>
        </row>
        <row r="1403">
          <cell r="A1403">
            <v>39121</v>
          </cell>
        </row>
        <row r="1404">
          <cell r="A1404">
            <v>39122</v>
          </cell>
        </row>
        <row r="1405">
          <cell r="A1405">
            <v>39125</v>
          </cell>
        </row>
        <row r="1406">
          <cell r="A1406">
            <v>39126</v>
          </cell>
        </row>
        <row r="1407">
          <cell r="A1407">
            <v>39127</v>
          </cell>
        </row>
        <row r="1408">
          <cell r="A1408">
            <v>39128</v>
          </cell>
        </row>
        <row r="1409">
          <cell r="A1409">
            <v>39129</v>
          </cell>
        </row>
        <row r="1410">
          <cell r="A1410">
            <v>39132</v>
          </cell>
        </row>
        <row r="1411">
          <cell r="A1411">
            <v>39133</v>
          </cell>
        </row>
        <row r="1412">
          <cell r="A1412">
            <v>39134</v>
          </cell>
        </row>
        <row r="1413">
          <cell r="A1413">
            <v>39135</v>
          </cell>
        </row>
        <row r="1414">
          <cell r="A1414">
            <v>39136</v>
          </cell>
        </row>
        <row r="1415">
          <cell r="A1415">
            <v>39139</v>
          </cell>
        </row>
        <row r="1416">
          <cell r="A1416">
            <v>39140</v>
          </cell>
        </row>
        <row r="1417">
          <cell r="A1417">
            <v>39141</v>
          </cell>
        </row>
        <row r="1418">
          <cell r="A1418">
            <v>39142</v>
          </cell>
        </row>
        <row r="1419">
          <cell r="A1419">
            <v>39143</v>
          </cell>
        </row>
        <row r="1420">
          <cell r="A1420">
            <v>39146</v>
          </cell>
        </row>
        <row r="1421">
          <cell r="A1421">
            <v>39147</v>
          </cell>
        </row>
        <row r="1422">
          <cell r="A1422">
            <v>39148</v>
          </cell>
        </row>
        <row r="1423">
          <cell r="A1423">
            <v>39149</v>
          </cell>
        </row>
        <row r="1424">
          <cell r="A1424">
            <v>39150</v>
          </cell>
        </row>
        <row r="1425">
          <cell r="A1425">
            <v>39153</v>
          </cell>
        </row>
        <row r="1426">
          <cell r="A1426">
            <v>39154</v>
          </cell>
        </row>
        <row r="1427">
          <cell r="A1427">
            <v>39155</v>
          </cell>
        </row>
        <row r="1428">
          <cell r="A1428">
            <v>39156</v>
          </cell>
        </row>
        <row r="1429">
          <cell r="A1429">
            <v>39157</v>
          </cell>
        </row>
        <row r="1430">
          <cell r="A1430">
            <v>39160</v>
          </cell>
        </row>
        <row r="1431">
          <cell r="A1431">
            <v>39161</v>
          </cell>
        </row>
        <row r="1432">
          <cell r="A1432">
            <v>39162</v>
          </cell>
        </row>
        <row r="1433">
          <cell r="A1433">
            <v>39163</v>
          </cell>
        </row>
        <row r="1434">
          <cell r="A1434">
            <v>39164</v>
          </cell>
        </row>
        <row r="1435">
          <cell r="A1435">
            <v>39167</v>
          </cell>
        </row>
        <row r="1436">
          <cell r="A1436">
            <v>39168</v>
          </cell>
        </row>
        <row r="1437">
          <cell r="A1437">
            <v>39169</v>
          </cell>
        </row>
        <row r="1438">
          <cell r="A1438">
            <v>39170</v>
          </cell>
        </row>
        <row r="1439">
          <cell r="A1439">
            <v>39171</v>
          </cell>
        </row>
        <row r="1440">
          <cell r="A1440">
            <v>39174</v>
          </cell>
        </row>
        <row r="1441">
          <cell r="A1441">
            <v>39175</v>
          </cell>
        </row>
        <row r="1442">
          <cell r="A1442">
            <v>39176</v>
          </cell>
        </row>
        <row r="1443">
          <cell r="A1443">
            <v>39177</v>
          </cell>
        </row>
        <row r="1444">
          <cell r="A1444">
            <v>39178</v>
          </cell>
        </row>
        <row r="1445">
          <cell r="A1445">
            <v>39181</v>
          </cell>
        </row>
        <row r="1446">
          <cell r="A1446">
            <v>39182</v>
          </cell>
        </row>
        <row r="1447">
          <cell r="A1447">
            <v>39183</v>
          </cell>
        </row>
        <row r="1448">
          <cell r="A1448">
            <v>39184</v>
          </cell>
        </row>
        <row r="1449">
          <cell r="A1449">
            <v>39185</v>
          </cell>
        </row>
        <row r="1450">
          <cell r="A1450">
            <v>39188</v>
          </cell>
        </row>
        <row r="1451">
          <cell r="A1451">
            <v>39189</v>
          </cell>
        </row>
        <row r="1452">
          <cell r="A1452">
            <v>39190</v>
          </cell>
        </row>
        <row r="1453">
          <cell r="A1453">
            <v>39191</v>
          </cell>
        </row>
        <row r="1454">
          <cell r="A1454">
            <v>39192</v>
          </cell>
        </row>
        <row r="1455">
          <cell r="A1455">
            <v>39195</v>
          </cell>
        </row>
        <row r="1456">
          <cell r="A1456">
            <v>39196</v>
          </cell>
        </row>
        <row r="1457">
          <cell r="A1457">
            <v>39197</v>
          </cell>
        </row>
        <row r="1458">
          <cell r="A1458">
            <v>39198</v>
          </cell>
        </row>
        <row r="1459">
          <cell r="A1459">
            <v>39199</v>
          </cell>
        </row>
        <row r="1460">
          <cell r="A1460">
            <v>39202</v>
          </cell>
        </row>
        <row r="1461">
          <cell r="A1461">
            <v>39203</v>
          </cell>
        </row>
        <row r="1462">
          <cell r="A1462">
            <v>39204</v>
          </cell>
        </row>
        <row r="1463">
          <cell r="A1463">
            <v>39205</v>
          </cell>
        </row>
        <row r="1464">
          <cell r="A1464">
            <v>39206</v>
          </cell>
        </row>
        <row r="1465">
          <cell r="A1465">
            <v>39209</v>
          </cell>
        </row>
        <row r="1466">
          <cell r="A1466">
            <v>39210</v>
          </cell>
        </row>
        <row r="1467">
          <cell r="A1467">
            <v>39211</v>
          </cell>
        </row>
        <row r="1468">
          <cell r="A1468">
            <v>39212</v>
          </cell>
        </row>
        <row r="1469">
          <cell r="A1469">
            <v>39213</v>
          </cell>
        </row>
        <row r="1470">
          <cell r="A1470">
            <v>39216</v>
          </cell>
        </row>
        <row r="1471">
          <cell r="A1471">
            <v>39217</v>
          </cell>
        </row>
        <row r="1472">
          <cell r="A1472">
            <v>39218</v>
          </cell>
        </row>
        <row r="1473">
          <cell r="A1473">
            <v>39219</v>
          </cell>
        </row>
        <row r="1474">
          <cell r="A1474">
            <v>39220</v>
          </cell>
        </row>
        <row r="1475">
          <cell r="A1475">
            <v>39223</v>
          </cell>
        </row>
        <row r="1476">
          <cell r="A1476">
            <v>39224</v>
          </cell>
        </row>
        <row r="1477">
          <cell r="A1477">
            <v>39225</v>
          </cell>
        </row>
        <row r="1478">
          <cell r="A1478">
            <v>39226</v>
          </cell>
        </row>
        <row r="1479">
          <cell r="A1479">
            <v>39227</v>
          </cell>
        </row>
        <row r="1480">
          <cell r="A1480">
            <v>39230</v>
          </cell>
        </row>
        <row r="1481">
          <cell r="A1481">
            <v>39231</v>
          </cell>
        </row>
        <row r="1482">
          <cell r="A1482">
            <v>39232</v>
          </cell>
        </row>
        <row r="1483">
          <cell r="A1483">
            <v>39233</v>
          </cell>
        </row>
        <row r="1484">
          <cell r="A1484">
            <v>39234</v>
          </cell>
        </row>
        <row r="1485">
          <cell r="A1485">
            <v>39237</v>
          </cell>
        </row>
        <row r="1486">
          <cell r="A1486">
            <v>39238</v>
          </cell>
        </row>
        <row r="1487">
          <cell r="A1487">
            <v>39239</v>
          </cell>
        </row>
        <row r="1488">
          <cell r="A1488">
            <v>39240</v>
          </cell>
        </row>
        <row r="1489">
          <cell r="A1489">
            <v>39241</v>
          </cell>
        </row>
        <row r="1490">
          <cell r="A1490">
            <v>39244</v>
          </cell>
        </row>
        <row r="1491">
          <cell r="A1491">
            <v>39245</v>
          </cell>
        </row>
        <row r="1492">
          <cell r="A1492">
            <v>39246</v>
          </cell>
        </row>
        <row r="1493">
          <cell r="A1493">
            <v>39247</v>
          </cell>
        </row>
        <row r="1494">
          <cell r="A1494">
            <v>39248</v>
          </cell>
        </row>
        <row r="1495">
          <cell r="A1495">
            <v>39251</v>
          </cell>
        </row>
        <row r="1496">
          <cell r="A1496">
            <v>39252</v>
          </cell>
        </row>
        <row r="1497">
          <cell r="A1497">
            <v>39253</v>
          </cell>
        </row>
        <row r="1498">
          <cell r="A1498">
            <v>39254</v>
          </cell>
        </row>
        <row r="1499">
          <cell r="A1499">
            <v>39255</v>
          </cell>
        </row>
        <row r="1500">
          <cell r="A1500">
            <v>39258</v>
          </cell>
        </row>
        <row r="1501">
          <cell r="A1501">
            <v>39259</v>
          </cell>
        </row>
        <row r="1502">
          <cell r="A1502">
            <v>39260</v>
          </cell>
        </row>
        <row r="1503">
          <cell r="A1503">
            <v>39261</v>
          </cell>
        </row>
        <row r="1504">
          <cell r="A1504">
            <v>39262</v>
          </cell>
        </row>
        <row r="1505">
          <cell r="A1505">
            <v>39265</v>
          </cell>
        </row>
        <row r="1506">
          <cell r="A1506">
            <v>39266</v>
          </cell>
        </row>
        <row r="1507">
          <cell r="A1507">
            <v>39267</v>
          </cell>
        </row>
        <row r="1508">
          <cell r="A1508">
            <v>39268</v>
          </cell>
        </row>
        <row r="1509">
          <cell r="A1509">
            <v>39269</v>
          </cell>
        </row>
        <row r="1510">
          <cell r="A1510">
            <v>39272</v>
          </cell>
        </row>
        <row r="1511">
          <cell r="A1511">
            <v>39273</v>
          </cell>
        </row>
        <row r="1512">
          <cell r="A1512">
            <v>39274</v>
          </cell>
        </row>
        <row r="1513">
          <cell r="A1513">
            <v>39275</v>
          </cell>
        </row>
        <row r="1514">
          <cell r="A1514">
            <v>39276</v>
          </cell>
        </row>
        <row r="1515">
          <cell r="A1515">
            <v>39279</v>
          </cell>
        </row>
        <row r="1516">
          <cell r="A1516">
            <v>39280</v>
          </cell>
        </row>
        <row r="1517">
          <cell r="A1517">
            <v>39281</v>
          </cell>
        </row>
        <row r="1518">
          <cell r="A1518">
            <v>39282</v>
          </cell>
        </row>
        <row r="1519">
          <cell r="A1519">
            <v>39283</v>
          </cell>
        </row>
        <row r="1520">
          <cell r="A1520">
            <v>39286</v>
          </cell>
        </row>
        <row r="1521">
          <cell r="A1521">
            <v>39287</v>
          </cell>
        </row>
        <row r="1522">
          <cell r="A1522">
            <v>39288</v>
          </cell>
        </row>
        <row r="1523">
          <cell r="A1523">
            <v>39289</v>
          </cell>
        </row>
        <row r="1524">
          <cell r="A1524">
            <v>39290</v>
          </cell>
        </row>
        <row r="1525">
          <cell r="A1525">
            <v>39293</v>
          </cell>
        </row>
        <row r="1526">
          <cell r="A1526">
            <v>39294</v>
          </cell>
        </row>
        <row r="1527">
          <cell r="A1527">
            <v>39295</v>
          </cell>
        </row>
        <row r="1528">
          <cell r="A1528">
            <v>39296</v>
          </cell>
        </row>
        <row r="1529">
          <cell r="A1529">
            <v>39297</v>
          </cell>
        </row>
        <row r="1530">
          <cell r="A1530">
            <v>39300</v>
          </cell>
        </row>
        <row r="1531">
          <cell r="A1531">
            <v>39301</v>
          </cell>
        </row>
        <row r="1532">
          <cell r="A1532">
            <v>39302</v>
          </cell>
        </row>
        <row r="1533">
          <cell r="A1533">
            <v>39303</v>
          </cell>
        </row>
        <row r="1534">
          <cell r="A1534">
            <v>39304</v>
          </cell>
        </row>
        <row r="1535">
          <cell r="A1535">
            <v>39307</v>
          </cell>
        </row>
        <row r="1536">
          <cell r="A1536">
            <v>39308</v>
          </cell>
        </row>
        <row r="1537">
          <cell r="A1537">
            <v>39309</v>
          </cell>
        </row>
        <row r="1538">
          <cell r="A1538">
            <v>39310</v>
          </cell>
        </row>
        <row r="1539">
          <cell r="A1539">
            <v>39311</v>
          </cell>
        </row>
        <row r="1540">
          <cell r="A1540">
            <v>39314</v>
          </cell>
        </row>
        <row r="1541">
          <cell r="A1541">
            <v>39315</v>
          </cell>
        </row>
        <row r="1542">
          <cell r="A1542">
            <v>39316</v>
          </cell>
        </row>
        <row r="1543">
          <cell r="A1543">
            <v>39317</v>
          </cell>
        </row>
        <row r="1544">
          <cell r="A1544">
            <v>39318</v>
          </cell>
        </row>
        <row r="1545">
          <cell r="A1545">
            <v>39321</v>
          </cell>
        </row>
        <row r="1546">
          <cell r="A1546">
            <v>39322</v>
          </cell>
        </row>
        <row r="1547">
          <cell r="A1547">
            <v>39323</v>
          </cell>
        </row>
        <row r="1548">
          <cell r="A1548">
            <v>39324</v>
          </cell>
        </row>
        <row r="1549">
          <cell r="A1549">
            <v>39325</v>
          </cell>
        </row>
        <row r="1550">
          <cell r="A1550">
            <v>39328</v>
          </cell>
        </row>
        <row r="1551">
          <cell r="A1551">
            <v>39329</v>
          </cell>
        </row>
        <row r="1552">
          <cell r="A1552">
            <v>39330</v>
          </cell>
        </row>
        <row r="1553">
          <cell r="A1553">
            <v>39331</v>
          </cell>
        </row>
        <row r="1554">
          <cell r="A1554">
            <v>39332</v>
          </cell>
        </row>
        <row r="1555">
          <cell r="A1555">
            <v>39335</v>
          </cell>
        </row>
        <row r="1556">
          <cell r="A1556">
            <v>39336</v>
          </cell>
        </row>
        <row r="1557">
          <cell r="A1557">
            <v>39337</v>
          </cell>
        </row>
        <row r="1558">
          <cell r="A1558">
            <v>39338</v>
          </cell>
        </row>
        <row r="1559">
          <cell r="A1559">
            <v>39339</v>
          </cell>
        </row>
        <row r="1560">
          <cell r="A1560">
            <v>39342</v>
          </cell>
        </row>
        <row r="1561">
          <cell r="A1561">
            <v>39343</v>
          </cell>
        </row>
        <row r="1562">
          <cell r="A1562">
            <v>39344</v>
          </cell>
        </row>
        <row r="1563">
          <cell r="A1563">
            <v>39345</v>
          </cell>
        </row>
        <row r="1564">
          <cell r="A1564">
            <v>39346</v>
          </cell>
        </row>
        <row r="1565">
          <cell r="A1565">
            <v>39349</v>
          </cell>
        </row>
        <row r="1566">
          <cell r="A1566">
            <v>39350</v>
          </cell>
        </row>
        <row r="1567">
          <cell r="A1567">
            <v>39351</v>
          </cell>
        </row>
        <row r="1568">
          <cell r="A1568">
            <v>39352</v>
          </cell>
        </row>
        <row r="1569">
          <cell r="A1569">
            <v>39353</v>
          </cell>
        </row>
        <row r="1570">
          <cell r="A1570">
            <v>39356</v>
          </cell>
        </row>
        <row r="1571">
          <cell r="A1571">
            <v>39357</v>
          </cell>
        </row>
        <row r="1572">
          <cell r="A1572">
            <v>39358</v>
          </cell>
        </row>
        <row r="1573">
          <cell r="A1573">
            <v>39359</v>
          </cell>
        </row>
        <row r="1574">
          <cell r="A1574">
            <v>39360</v>
          </cell>
        </row>
        <row r="1575">
          <cell r="A1575">
            <v>39363</v>
          </cell>
        </row>
        <row r="1576">
          <cell r="A1576">
            <v>39364</v>
          </cell>
        </row>
        <row r="1577">
          <cell r="A1577">
            <v>39365</v>
          </cell>
        </row>
        <row r="1578">
          <cell r="A1578">
            <v>39366</v>
          </cell>
        </row>
        <row r="1579">
          <cell r="A1579">
            <v>39367</v>
          </cell>
        </row>
        <row r="1580">
          <cell r="A1580">
            <v>39370</v>
          </cell>
        </row>
        <row r="1581">
          <cell r="A1581">
            <v>39371</v>
          </cell>
        </row>
        <row r="1582">
          <cell r="A1582">
            <v>39372</v>
          </cell>
        </row>
        <row r="1583">
          <cell r="A1583">
            <v>39373</v>
          </cell>
        </row>
        <row r="1584">
          <cell r="A1584">
            <v>39374</v>
          </cell>
        </row>
        <row r="1585">
          <cell r="A1585">
            <v>39377</v>
          </cell>
        </row>
        <row r="1586">
          <cell r="A1586">
            <v>39378</v>
          </cell>
        </row>
        <row r="1587">
          <cell r="A1587">
            <v>39379</v>
          </cell>
        </row>
        <row r="1588">
          <cell r="A1588">
            <v>39380</v>
          </cell>
        </row>
        <row r="1589">
          <cell r="A1589">
            <v>39381</v>
          </cell>
        </row>
        <row r="1590">
          <cell r="A1590">
            <v>39384</v>
          </cell>
        </row>
        <row r="1591">
          <cell r="A1591">
            <v>39385</v>
          </cell>
        </row>
        <row r="1592">
          <cell r="A1592">
            <v>39386</v>
          </cell>
        </row>
        <row r="1593">
          <cell r="A1593">
            <v>39387</v>
          </cell>
        </row>
        <row r="1594">
          <cell r="A1594">
            <v>39388</v>
          </cell>
        </row>
        <row r="1595">
          <cell r="A1595">
            <v>39391</v>
          </cell>
        </row>
        <row r="1596">
          <cell r="A1596">
            <v>39392</v>
          </cell>
        </row>
        <row r="1597">
          <cell r="A1597">
            <v>39393</v>
          </cell>
        </row>
        <row r="1598">
          <cell r="A1598">
            <v>39394</v>
          </cell>
        </row>
        <row r="1599">
          <cell r="A1599">
            <v>39395</v>
          </cell>
        </row>
        <row r="1600">
          <cell r="A1600">
            <v>39398</v>
          </cell>
        </row>
        <row r="1601">
          <cell r="A1601">
            <v>39399</v>
          </cell>
        </row>
        <row r="1602">
          <cell r="A1602">
            <v>39400</v>
          </cell>
        </row>
        <row r="1603">
          <cell r="A1603">
            <v>39401</v>
          </cell>
        </row>
        <row r="1604">
          <cell r="A1604">
            <v>39402</v>
          </cell>
        </row>
        <row r="1605">
          <cell r="A1605">
            <v>39405</v>
          </cell>
        </row>
        <row r="1606">
          <cell r="A1606">
            <v>39406</v>
          </cell>
        </row>
        <row r="1607">
          <cell r="A1607">
            <v>39407</v>
          </cell>
        </row>
        <row r="1608">
          <cell r="A1608">
            <v>39408</v>
          </cell>
        </row>
        <row r="1609">
          <cell r="A1609">
            <v>39409</v>
          </cell>
        </row>
        <row r="1610">
          <cell r="A1610">
            <v>39412</v>
          </cell>
        </row>
        <row r="1611">
          <cell r="A1611">
            <v>39413</v>
          </cell>
        </row>
        <row r="1612">
          <cell r="A1612">
            <v>39414</v>
          </cell>
        </row>
        <row r="1613">
          <cell r="A1613">
            <v>39415</v>
          </cell>
        </row>
        <row r="1614">
          <cell r="A1614">
            <v>39416</v>
          </cell>
        </row>
        <row r="1615">
          <cell r="A1615">
            <v>39419</v>
          </cell>
        </row>
        <row r="1616">
          <cell r="A1616">
            <v>39420</v>
          </cell>
        </row>
        <row r="1617">
          <cell r="A1617">
            <v>39421</v>
          </cell>
        </row>
        <row r="1618">
          <cell r="A1618">
            <v>39422</v>
          </cell>
        </row>
        <row r="1619">
          <cell r="A1619">
            <v>39423</v>
          </cell>
        </row>
        <row r="1620">
          <cell r="A1620">
            <v>39426</v>
          </cell>
        </row>
        <row r="1621">
          <cell r="A1621">
            <v>39427</v>
          </cell>
        </row>
        <row r="1622">
          <cell r="A1622">
            <v>39428</v>
          </cell>
        </row>
        <row r="1623">
          <cell r="A1623">
            <v>39429</v>
          </cell>
        </row>
        <row r="1624">
          <cell r="A1624">
            <v>39430</v>
          </cell>
        </row>
        <row r="1625">
          <cell r="A1625">
            <v>39433</v>
          </cell>
        </row>
        <row r="1626">
          <cell r="A1626">
            <v>39434</v>
          </cell>
        </row>
        <row r="1627">
          <cell r="A1627">
            <v>39435</v>
          </cell>
        </row>
        <row r="1628">
          <cell r="A1628">
            <v>39436</v>
          </cell>
        </row>
        <row r="1629">
          <cell r="A1629">
            <v>39437</v>
          </cell>
        </row>
        <row r="1630">
          <cell r="A1630">
            <v>39440</v>
          </cell>
        </row>
        <row r="1631">
          <cell r="A1631">
            <v>39441</v>
          </cell>
        </row>
        <row r="1632">
          <cell r="A1632">
            <v>39442</v>
          </cell>
        </row>
        <row r="1633">
          <cell r="A1633">
            <v>39443</v>
          </cell>
        </row>
        <row r="1634">
          <cell r="A1634">
            <v>39444</v>
          </cell>
        </row>
        <row r="1635">
          <cell r="A1635">
            <v>39447</v>
          </cell>
        </row>
        <row r="1636">
          <cell r="A1636">
            <v>39448</v>
          </cell>
        </row>
        <row r="1637">
          <cell r="A1637">
            <v>39449</v>
          </cell>
        </row>
        <row r="1638">
          <cell r="A1638">
            <v>39450</v>
          </cell>
        </row>
        <row r="1639">
          <cell r="A1639">
            <v>39451</v>
          </cell>
        </row>
        <row r="1640">
          <cell r="A1640">
            <v>39454</v>
          </cell>
        </row>
        <row r="1641">
          <cell r="A1641">
            <v>39455</v>
          </cell>
        </row>
        <row r="1642">
          <cell r="A1642">
            <v>39456</v>
          </cell>
        </row>
        <row r="1643">
          <cell r="A1643">
            <v>39457</v>
          </cell>
        </row>
        <row r="1644">
          <cell r="A1644">
            <v>39458</v>
          </cell>
        </row>
        <row r="1645">
          <cell r="A1645">
            <v>39461</v>
          </cell>
        </row>
        <row r="1646">
          <cell r="A1646">
            <v>39462</v>
          </cell>
        </row>
        <row r="1647">
          <cell r="A1647">
            <v>39463</v>
          </cell>
        </row>
        <row r="1648">
          <cell r="A1648">
            <v>39464</v>
          </cell>
        </row>
        <row r="1649">
          <cell r="A1649">
            <v>39465</v>
          </cell>
        </row>
        <row r="1650">
          <cell r="A1650">
            <v>39468</v>
          </cell>
        </row>
        <row r="1651">
          <cell r="A1651">
            <v>39469</v>
          </cell>
        </row>
        <row r="1652">
          <cell r="A1652">
            <v>39470</v>
          </cell>
        </row>
        <row r="1653">
          <cell r="A1653">
            <v>39471</v>
          </cell>
        </row>
        <row r="1654">
          <cell r="A1654">
            <v>39472</v>
          </cell>
        </row>
        <row r="1655">
          <cell r="A1655">
            <v>39475</v>
          </cell>
        </row>
        <row r="1656">
          <cell r="A1656">
            <v>39476</v>
          </cell>
        </row>
        <row r="1657">
          <cell r="A1657">
            <v>39477</v>
          </cell>
        </row>
        <row r="1658">
          <cell r="A1658">
            <v>39478</v>
          </cell>
        </row>
        <row r="1659">
          <cell r="A1659">
            <v>39479</v>
          </cell>
        </row>
        <row r="1660">
          <cell r="A1660">
            <v>39482</v>
          </cell>
        </row>
        <row r="1661">
          <cell r="A1661">
            <v>39483</v>
          </cell>
        </row>
        <row r="1662">
          <cell r="A1662">
            <v>39484</v>
          </cell>
        </row>
        <row r="1663">
          <cell r="A1663">
            <v>39485</v>
          </cell>
        </row>
        <row r="1664">
          <cell r="A1664">
            <v>39486</v>
          </cell>
        </row>
        <row r="1665">
          <cell r="A1665">
            <v>39489</v>
          </cell>
        </row>
        <row r="1666">
          <cell r="A1666">
            <v>39490</v>
          </cell>
        </row>
        <row r="1667">
          <cell r="A1667">
            <v>39491</v>
          </cell>
        </row>
        <row r="1668">
          <cell r="A1668">
            <v>39492</v>
          </cell>
        </row>
        <row r="1669">
          <cell r="A1669">
            <v>39493</v>
          </cell>
        </row>
        <row r="1670">
          <cell r="A1670">
            <v>39496</v>
          </cell>
        </row>
        <row r="1671">
          <cell r="A1671">
            <v>39497</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refreshError="1"/>
      <sheetData sheetId="86"/>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s>
    <sheetDataSet>
      <sheetData sheetId="0" refreshError="1"/>
      <sheetData sheetId="1" refreshError="1"/>
      <sheetData sheetId="2" refreshError="1"/>
      <sheetData sheetId="3" refreshError="1"/>
      <sheetData sheetId="4"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 val="DEBT"/>
      <sheetName val="DIS"/>
      <sheetName val="AMO"/>
      <sheetName val="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GAS_061301"/>
      <sheetName val="GEE_061301"/>
      <sheetName val="B(Assump)"/>
      <sheetName val="GEE0901"/>
      <sheetName val="X"/>
      <sheetName val="M"/>
      <sheetName val="T-T"/>
      <sheetName val="S"/>
      <sheetName val="Check Interest"/>
      <sheetName val="G(Disb.)"/>
      <sheetName val="H(Amort)"/>
      <sheetName val="Debt scenario"/>
      <sheetName val="I(Interest)"/>
      <sheetName val="N(Debt)"/>
      <sheetName val="J(Priv.Cap)"/>
      <sheetName val="J(Fin. account)"/>
      <sheetName val="O(Arrears)"/>
      <sheetName val="K(Reserves)"/>
      <sheetName val="BOP_output"/>
      <sheetName val="L(Links)"/>
      <sheetName val="P(IM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
      <sheetName val="Micro"/>
      <sheetName val="Q1"/>
      <sheetName val="Q2"/>
      <sheetName val="Q3"/>
      <sheetName val="Q4"/>
      <sheetName val="Q5"/>
      <sheetName val="Q6"/>
      <sheetName val="Q7"/>
      <sheetName val="QQ"/>
      <sheetName val="QC"/>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Questionnaire 5</v>
          </cell>
          <cell r="DZ1"/>
          <cell r="EA1"/>
        </row>
        <row r="2">
          <cell r="A2" t="str">
            <v>International Trade</v>
          </cell>
        </row>
        <row r="4">
          <cell r="A4" t="str">
            <v xml:space="preserve">(Billions of U.S. dollars, except as indicated by the </v>
          </cell>
        </row>
        <row r="5">
          <cell r="A5" t="str">
            <v>magnitude factor )</v>
          </cell>
        </row>
        <row r="6">
          <cell r="A6" t="str">
            <v>Update only bolded variables</v>
          </cell>
          <cell r="E6">
            <v>1981</v>
          </cell>
          <cell r="F6">
            <v>1982</v>
          </cell>
          <cell r="G6">
            <v>1983</v>
          </cell>
          <cell r="H6">
            <v>1984</v>
          </cell>
          <cell r="I6">
            <v>1985</v>
          </cell>
          <cell r="J6">
            <v>1986</v>
          </cell>
          <cell r="K6">
            <v>1987</v>
          </cell>
          <cell r="L6">
            <v>1988</v>
          </cell>
          <cell r="M6">
            <v>1989</v>
          </cell>
          <cell r="N6">
            <v>1990</v>
          </cell>
          <cell r="O6">
            <v>1991</v>
          </cell>
          <cell r="P6">
            <v>1992</v>
          </cell>
          <cell r="Q6">
            <v>1993</v>
          </cell>
          <cell r="R6">
            <v>1994</v>
          </cell>
          <cell r="S6">
            <v>1995</v>
          </cell>
          <cell r="T6">
            <v>1996</v>
          </cell>
          <cell r="U6">
            <v>1997</v>
          </cell>
          <cell r="V6">
            <v>1998</v>
          </cell>
          <cell r="W6">
            <v>1999</v>
          </cell>
          <cell r="X6">
            <v>2000</v>
          </cell>
          <cell r="Y6">
            <v>2001</v>
          </cell>
          <cell r="Z6">
            <v>2002</v>
          </cell>
          <cell r="AA6">
            <v>2003</v>
          </cell>
          <cell r="AB6">
            <v>2004</v>
          </cell>
          <cell r="AC6">
            <v>2005</v>
          </cell>
          <cell r="AD6">
            <v>2006</v>
          </cell>
          <cell r="AE6">
            <v>2007</v>
          </cell>
          <cell r="AF6">
            <v>2008</v>
          </cell>
          <cell r="AG6">
            <v>2009</v>
          </cell>
          <cell r="AH6">
            <v>2010</v>
          </cell>
        </row>
        <row r="7">
          <cell r="D7" t="str">
            <v>A</v>
          </cell>
        </row>
        <row r="8">
          <cell r="B8" t="str">
            <v>GOODS AND SERVICES</v>
          </cell>
        </row>
        <row r="9">
          <cell r="B9" t="str">
            <v>Values are consistent with those provided in</v>
          </cell>
        </row>
        <row r="10">
          <cell r="B10" t="str">
            <v>Questionnaire 6 (Balance of Payments)</v>
          </cell>
        </row>
        <row r="11">
          <cell r="A11" t="str">
            <v>TX</v>
          </cell>
          <cell r="B11" t="str">
            <v>Value of exports (bop basis)</v>
          </cell>
        </row>
        <row r="12">
          <cell r="B12" t="str">
            <v>= BXG+BXS</v>
          </cell>
          <cell r="C12" t="str">
            <v>% change</v>
          </cell>
        </row>
        <row r="13">
          <cell r="A13" t="str">
            <v>TX_RPCH</v>
          </cell>
          <cell r="B13" t="str">
            <v>Volume of exports</v>
          </cell>
          <cell r="C13" t="str">
            <v>% change</v>
          </cell>
        </row>
        <row r="14">
          <cell r="A14" t="str">
            <v>TX_R</v>
          </cell>
          <cell r="C14" t="str">
            <v>level</v>
          </cell>
        </row>
        <row r="15">
          <cell r="A15" t="str">
            <v>TX_D</v>
          </cell>
          <cell r="C15" t="str">
            <v>level</v>
          </cell>
        </row>
        <row r="16">
          <cell r="A16" t="str">
            <v>TX_DPCH</v>
          </cell>
          <cell r="B16" t="str">
            <v>Deflator/unit value of exports</v>
          </cell>
          <cell r="C16" t="str">
            <v>% change</v>
          </cell>
        </row>
        <row r="17">
          <cell r="B17" t="str">
            <v>= TX / (index of TX_RPCH)</v>
          </cell>
        </row>
        <row r="19">
          <cell r="A19" t="str">
            <v>TM</v>
          </cell>
          <cell r="B19" t="str">
            <v>Value of imports (bop basis)</v>
          </cell>
        </row>
        <row r="20">
          <cell r="B20" t="str">
            <v>= -BMG-BMS</v>
          </cell>
          <cell r="C20" t="str">
            <v>% change</v>
          </cell>
        </row>
        <row r="21">
          <cell r="A21" t="str">
            <v>TM_RPCH</v>
          </cell>
          <cell r="B21" t="str">
            <v>Volume of imports</v>
          </cell>
          <cell r="C21" t="str">
            <v>% change</v>
          </cell>
        </row>
        <row r="22">
          <cell r="A22" t="str">
            <v>TM_R</v>
          </cell>
          <cell r="C22" t="str">
            <v>level</v>
          </cell>
        </row>
        <row r="23">
          <cell r="A23" t="str">
            <v>TM_D</v>
          </cell>
          <cell r="C23" t="str">
            <v>level</v>
          </cell>
        </row>
        <row r="24">
          <cell r="A24" t="str">
            <v>TM_DPCH</v>
          </cell>
          <cell r="B24" t="str">
            <v>Deflator/unit value of imports</v>
          </cell>
          <cell r="C24" t="str">
            <v>% change</v>
          </cell>
        </row>
        <row r="25">
          <cell r="B25" t="str">
            <v>= TM / (index of TM_RPCH)</v>
          </cell>
        </row>
        <row r="27">
          <cell r="B27" t="str">
            <v xml:space="preserve">  GOODS</v>
          </cell>
        </row>
        <row r="28">
          <cell r="B28" t="str">
            <v xml:space="preserve">  Values are consistent with those provided in</v>
          </cell>
        </row>
        <row r="29">
          <cell r="B29" t="str">
            <v xml:space="preserve">  Questionnaire 6 (Balance of Payments)</v>
          </cell>
        </row>
        <row r="30">
          <cell r="A30" t="str">
            <v>TXG</v>
          </cell>
          <cell r="B30" t="str">
            <v xml:space="preserve">  Value of exports (bop basis)</v>
          </cell>
        </row>
        <row r="31">
          <cell r="B31" t="str">
            <v xml:space="preserve">  = BXG</v>
          </cell>
          <cell r="C31" t="str">
            <v>% change</v>
          </cell>
        </row>
        <row r="32">
          <cell r="A32" t="str">
            <v>TXG_RPCH</v>
          </cell>
          <cell r="B32" t="str">
            <v xml:space="preserve">  Volume of exports</v>
          </cell>
          <cell r="C32" t="str">
            <v>% change</v>
          </cell>
        </row>
        <row r="33">
          <cell r="A33" t="str">
            <v>TXG_R</v>
          </cell>
          <cell r="C33" t="str">
            <v>level</v>
          </cell>
        </row>
        <row r="34">
          <cell r="A34" t="str">
            <v>TXG_D</v>
          </cell>
          <cell r="C34" t="str">
            <v>level</v>
          </cell>
        </row>
        <row r="35">
          <cell r="A35" t="str">
            <v>TXG_DPCH</v>
          </cell>
          <cell r="B35" t="str">
            <v xml:space="preserve">  Deflator/unit value of exports</v>
          </cell>
          <cell r="C35" t="str">
            <v>% change</v>
          </cell>
        </row>
        <row r="36">
          <cell r="B36" t="str">
            <v xml:space="preserve">  = TXG / (index of TXG_RPCH)</v>
          </cell>
        </row>
        <row r="38">
          <cell r="A38" t="str">
            <v>TMG</v>
          </cell>
          <cell r="B38" t="str">
            <v xml:space="preserve">  Value of imports (bop basis)</v>
          </cell>
        </row>
        <row r="39">
          <cell r="B39" t="str">
            <v xml:space="preserve">  = -BMG</v>
          </cell>
          <cell r="C39" t="str">
            <v>% change</v>
          </cell>
        </row>
        <row r="40">
          <cell r="A40" t="str">
            <v>TMG_RPCH</v>
          </cell>
          <cell r="B40" t="str">
            <v xml:space="preserve">  Volume of imports</v>
          </cell>
          <cell r="C40" t="str">
            <v>% change</v>
          </cell>
        </row>
        <row r="41">
          <cell r="A41" t="str">
            <v>TMG_R</v>
          </cell>
          <cell r="C41" t="str">
            <v>level</v>
          </cell>
        </row>
        <row r="42">
          <cell r="A42" t="str">
            <v>TMG_D</v>
          </cell>
          <cell r="C42" t="str">
            <v>level</v>
          </cell>
        </row>
        <row r="43">
          <cell r="A43" t="str">
            <v>TMG_DPCH</v>
          </cell>
          <cell r="B43" t="str">
            <v xml:space="preserve">  Deflator/unit value of imports</v>
          </cell>
          <cell r="C43" t="str">
            <v>% change</v>
          </cell>
        </row>
        <row r="44">
          <cell r="B44" t="str">
            <v xml:space="preserve">  = TMG / (index of TMG_RPCH)</v>
          </cell>
        </row>
        <row r="46">
          <cell r="B46" t="str">
            <v xml:space="preserve">    OIL</v>
          </cell>
        </row>
        <row r="47">
          <cell r="B47" t="str">
            <v xml:space="preserve">    Deflator/unit value data areoptional. If not provided,</v>
          </cell>
        </row>
        <row r="48">
          <cell r="B48" t="str">
            <v xml:space="preserve">    the WEO oil price(APSP) is used to deflate oil trade values</v>
          </cell>
        </row>
        <row r="49">
          <cell r="A49" t="str">
            <v>TXGO</v>
          </cell>
          <cell r="B49" t="str">
            <v xml:space="preserve">    Value of oil exports</v>
          </cell>
        </row>
        <row r="50">
          <cell r="C50" t="str">
            <v>% change</v>
          </cell>
        </row>
        <row r="51">
          <cell r="A51" t="str">
            <v>TXGO_RPCH</v>
          </cell>
          <cell r="B51" t="str">
            <v xml:space="preserve">    Volume of oil exports</v>
          </cell>
          <cell r="C51" t="str">
            <v>% change</v>
          </cell>
        </row>
        <row r="52">
          <cell r="B52" t="str">
            <v xml:space="preserve">    = TXGO / (index of TXGO_DPCH)</v>
          </cell>
        </row>
        <row r="53">
          <cell r="A53" t="str">
            <v>TXGO_R</v>
          </cell>
          <cell r="C53" t="str">
            <v>hide</v>
          </cell>
        </row>
        <row r="54">
          <cell r="A54" t="str">
            <v>TXGO_D</v>
          </cell>
          <cell r="C54" t="str">
            <v>hide</v>
          </cell>
        </row>
        <row r="55">
          <cell r="A55" t="str">
            <v>TXGO_DPCH</v>
          </cell>
          <cell r="B55" t="str">
            <v xml:space="preserve">    Deflator/unit value of oil exports (optional)</v>
          </cell>
          <cell r="C55" t="str">
            <v>% change</v>
          </cell>
        </row>
        <row r="58">
          <cell r="A58" t="str">
            <v>TMGO</v>
          </cell>
          <cell r="B58" t="str">
            <v xml:space="preserve">    Value of oil imports (&gt;= 0)</v>
          </cell>
        </row>
        <row r="59">
          <cell r="C59" t="str">
            <v>% change</v>
          </cell>
        </row>
        <row r="60">
          <cell r="A60" t="str">
            <v>TMGO_RPCH</v>
          </cell>
          <cell r="B60" t="str">
            <v xml:space="preserve">    Volume of oil imports</v>
          </cell>
          <cell r="C60" t="str">
            <v>% change</v>
          </cell>
        </row>
        <row r="61">
          <cell r="B61" t="str">
            <v xml:space="preserve">    = TMGO / (index of TMGO_DPCH)</v>
          </cell>
        </row>
        <row r="62">
          <cell r="A62" t="str">
            <v>TMGO_R</v>
          </cell>
          <cell r="C62" t="str">
            <v>hide</v>
          </cell>
        </row>
        <row r="63">
          <cell r="A63" t="str">
            <v>TMGO_D</v>
          </cell>
          <cell r="B63" t="str">
            <v xml:space="preserve">    index of TMXGO_Dpch</v>
          </cell>
          <cell r="C63" t="str">
            <v>hide</v>
          </cell>
        </row>
        <row r="64">
          <cell r="A64" t="str">
            <v>TMGO_DPCH</v>
          </cell>
          <cell r="B64" t="str">
            <v xml:space="preserve">    Deflator/unit value of oil imports (optional)</v>
          </cell>
          <cell r="C64" t="str">
            <v>% change</v>
          </cell>
        </row>
        <row r="67">
          <cell r="A67" t="str">
            <v>WPCP33_D</v>
          </cell>
          <cell r="B67" t="str">
            <v xml:space="preserve">    WEO oil price</v>
          </cell>
          <cell r="C67" t="str">
            <v>US$ / barrel</v>
          </cell>
        </row>
        <row r="68">
          <cell r="A68" t="str">
            <v>WPCP33pch</v>
          </cell>
          <cell r="C68" t="str">
            <v>% change</v>
          </cell>
        </row>
        <row r="70">
          <cell r="B70" t="str">
            <v xml:space="preserve">    NON-OIL</v>
          </cell>
        </row>
        <row r="72">
          <cell r="A72" t="str">
            <v>TXGXO</v>
          </cell>
          <cell r="B72" t="str">
            <v xml:space="preserve">    Value of non-oil exports</v>
          </cell>
        </row>
        <row r="73">
          <cell r="B73" t="str">
            <v xml:space="preserve">    = TXG-TXGO</v>
          </cell>
          <cell r="C73" t="str">
            <v>% change</v>
          </cell>
        </row>
        <row r="74">
          <cell r="A74" t="str">
            <v>TXGXO_RPCH</v>
          </cell>
          <cell r="B74" t="str">
            <v xml:space="preserve">    Volume of non-oil exports</v>
          </cell>
          <cell r="C74" t="str">
            <v xml:space="preserve"> % change</v>
          </cell>
        </row>
        <row r="75">
          <cell r="B75" t="str">
            <v xml:space="preserve">    = (TXG[-1] *TXG_RPCH-TXGO[-1] *</v>
          </cell>
        </row>
        <row r="76">
          <cell r="B76" t="str">
            <v xml:space="preserve">    TXGO_RPCH) / (TXG[-1]-TXGO[-1])</v>
          </cell>
        </row>
        <row r="77">
          <cell r="A77" t="str">
            <v>TXGXO_R</v>
          </cell>
          <cell r="C77" t="str">
            <v>hide</v>
          </cell>
        </row>
        <row r="78">
          <cell r="A78" t="str">
            <v>TXGXO_D</v>
          </cell>
          <cell r="C78" t="str">
            <v>hide</v>
          </cell>
        </row>
        <row r="79">
          <cell r="A79" t="str">
            <v>TXGXO_DPCH</v>
          </cell>
          <cell r="B79" t="str">
            <v xml:space="preserve">    Deflator / unit value of non-oil exports</v>
          </cell>
          <cell r="C79" t="str">
            <v>% change</v>
          </cell>
        </row>
        <row r="80">
          <cell r="B80" t="str">
            <v xml:space="preserve">    = TXGXO / ( index of TXGXO_RPCH)</v>
          </cell>
        </row>
        <row r="82">
          <cell r="A82" t="str">
            <v>TMGXO</v>
          </cell>
          <cell r="B82" t="str">
            <v xml:space="preserve">    Value of non-oil imports</v>
          </cell>
        </row>
        <row r="83">
          <cell r="B83" t="str">
            <v xml:space="preserve">    =TMG-TMGO</v>
          </cell>
          <cell r="C83" t="str">
            <v>% change</v>
          </cell>
        </row>
        <row r="84">
          <cell r="A84" t="str">
            <v>TMGXO_RPCH</v>
          </cell>
          <cell r="B84" t="str">
            <v xml:space="preserve">    Volume of non-oil imports</v>
          </cell>
          <cell r="C84" t="str">
            <v xml:space="preserve"> % change</v>
          </cell>
        </row>
        <row r="85">
          <cell r="B85" t="str">
            <v xml:space="preserve">    = (TMG[-1] * TMG_RPCH-TMGO[-1] *</v>
          </cell>
        </row>
        <row r="86">
          <cell r="B86" t="str">
            <v xml:space="preserve">    TMGO_RPCH) / (TMG[-1]-TMGO[-1])</v>
          </cell>
        </row>
        <row r="87">
          <cell r="A87" t="str">
            <v>TMGXO_R</v>
          </cell>
          <cell r="C87" t="str">
            <v>hide</v>
          </cell>
        </row>
        <row r="88">
          <cell r="A88" t="str">
            <v>TMGXO_D</v>
          </cell>
          <cell r="C88" t="str">
            <v>hide</v>
          </cell>
        </row>
        <row r="89">
          <cell r="A89" t="str">
            <v>TMGXO_DPCH</v>
          </cell>
          <cell r="B89" t="str">
            <v xml:space="preserve">    Deflator / unit value of non-oil imports</v>
          </cell>
          <cell r="C89" t="str">
            <v>% change</v>
          </cell>
        </row>
        <row r="90">
          <cell r="B90" t="str">
            <v xml:space="preserve">    = TMGXO / (index of TMGXO_RPCH)</v>
          </cell>
        </row>
        <row r="92">
          <cell r="B92" t="str">
            <v xml:space="preserve">  SERVICES</v>
          </cell>
        </row>
        <row r="93">
          <cell r="B93" t="str">
            <v xml:space="preserve">  Values are consistent with those provided in</v>
          </cell>
        </row>
        <row r="94">
          <cell r="B94" t="str">
            <v xml:space="preserve">  Questionnaire 6 (Balance of Payments)</v>
          </cell>
        </row>
        <row r="95">
          <cell r="A95" t="str">
            <v>TXS</v>
          </cell>
          <cell r="B95" t="str">
            <v xml:space="preserve">  Value of exports (bop basis)</v>
          </cell>
        </row>
        <row r="96">
          <cell r="B96" t="str">
            <v xml:space="preserve">  =  BXS</v>
          </cell>
          <cell r="C96" t="str">
            <v>% change</v>
          </cell>
        </row>
        <row r="97">
          <cell r="A97" t="str">
            <v>TMS</v>
          </cell>
          <cell r="B97" t="str">
            <v xml:space="preserve">  Value of imports (bop basis)</v>
          </cell>
        </row>
        <row r="98">
          <cell r="B98" t="str">
            <v xml:space="preserve">  = -BMS</v>
          </cell>
          <cell r="C98" t="str">
            <v>% change</v>
          </cell>
        </row>
        <row r="103">
          <cell r="A103" t="str">
            <v>MCV_T</v>
          </cell>
          <cell r="B103" t="str">
            <v>Magnitude factor</v>
          </cell>
        </row>
        <row r="104">
          <cell r="A104" t="str">
            <v>MCV_T1</v>
          </cell>
          <cell r="B104" t="str">
            <v>= MCV_B or MCV, if not provided</v>
          </cell>
        </row>
        <row r="106">
          <cell r="B106" t="str">
            <v>DATA CHECKS</v>
          </cell>
        </row>
        <row r="107">
          <cell r="A107" t="str">
            <v>CHK5.1</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M"/>
      <sheetName val="CA"/>
      <sheetName val="CA-Income"/>
      <sheetName val="CK"/>
    </sheetNames>
    <sheetDataSet>
      <sheetData sheetId="0" refreshError="1"/>
      <sheetData sheetId="1" refreshError="1"/>
      <sheetData sheetId="2" refreshError="1"/>
      <sheetData sheetId="3" refreshError="1"/>
      <sheetData sheetId="4"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PIVO"/>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file"/>
      <sheetName val="Reserve-Tour"/>
      <sheetName val="Raw BOP Data (2)"/>
      <sheetName val="Contents"/>
      <sheetName val="Growth Data"/>
      <sheetName val="Tour input"/>
      <sheetName val="CA input"/>
      <sheetName val="CapA input"/>
      <sheetName val="CBB's BOP"/>
      <sheetName val="Ass for Proj"/>
      <sheetName val="Projections"/>
      <sheetName val="Exogen Assumptions - Baseline"/>
      <sheetName val="Old BOP backup"/>
      <sheetName val="Sheet1"/>
      <sheetName val="BOP-Baseline"/>
      <sheetName val="Raw BOP Data"/>
      <sheetName val="Raw Debt Data"/>
      <sheetName val="Exog Assumption-Originaol"/>
      <sheetName val="BOP-Adjustment"/>
      <sheetName val="ControlSheet"/>
      <sheetName val="GDP Nom - Demand side input"/>
      <sheetName val="GDP Nom - Supply side input"/>
      <sheetName val="GDP Real - Supply side input"/>
      <sheetName val="Pubsec(cy) input"/>
      <sheetName val="pubsec(fy) input"/>
      <sheetName val="Monetary input"/>
      <sheetName val="SR Debt"/>
      <sheetName val="SR Ext Vuln"/>
      <sheetName val="SR B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iscalmonitor@imf.org?subject=Question%20on%20Fiscal%20Monitor"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2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33.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6.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7.bin"/></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3.xml"/><Relationship Id="rId1" Type="http://schemas.openxmlformats.org/officeDocument/2006/relationships/printerSettings" Target="../printerSettings/printerSettings58.bin"/><Relationship Id="rId4" Type="http://schemas.openxmlformats.org/officeDocument/2006/relationships/comments" Target="../comments1.xml"/></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B4:J33"/>
  <sheetViews>
    <sheetView topLeftCell="A4" workbookViewId="0">
      <selection activeCell="B31" sqref="B31:D31"/>
    </sheetView>
  </sheetViews>
  <sheetFormatPr defaultColWidth="9.140625" defaultRowHeight="15"/>
  <cols>
    <col min="1" max="1" width="9.140625" style="3"/>
    <col min="2" max="10" width="10.5703125" style="3" customWidth="1"/>
    <col min="11" max="16384" width="9.140625" style="3"/>
  </cols>
  <sheetData>
    <row r="4" spans="2:10" ht="15.75" thickBot="1"/>
    <row r="5" spans="2:10">
      <c r="B5" s="4"/>
      <c r="C5" s="5"/>
      <c r="D5" s="5"/>
      <c r="E5" s="5"/>
      <c r="F5" s="5"/>
      <c r="G5" s="5"/>
      <c r="H5" s="5"/>
      <c r="I5" s="5"/>
      <c r="J5" s="6"/>
    </row>
    <row r="6" spans="2:10">
      <c r="B6" s="7"/>
      <c r="C6" s="8"/>
      <c r="D6" s="8"/>
      <c r="E6" s="8"/>
      <c r="F6" s="8"/>
      <c r="G6" s="8"/>
      <c r="H6" s="8"/>
      <c r="I6" s="8"/>
      <c r="J6" s="9"/>
    </row>
    <row r="7" spans="2:10">
      <c r="B7" s="588" t="s">
        <v>0</v>
      </c>
      <c r="C7" s="589"/>
      <c r="D7" s="589"/>
      <c r="E7" s="589"/>
      <c r="F7" s="589"/>
      <c r="G7" s="589"/>
      <c r="H7" s="589"/>
      <c r="I7" s="589"/>
      <c r="J7" s="590"/>
    </row>
    <row r="8" spans="2:10">
      <c r="B8" s="588" t="s">
        <v>1</v>
      </c>
      <c r="C8" s="589"/>
      <c r="D8" s="589"/>
      <c r="E8" s="589"/>
      <c r="F8" s="589"/>
      <c r="G8" s="589"/>
      <c r="H8" s="589"/>
      <c r="I8" s="589"/>
      <c r="J8" s="590"/>
    </row>
    <row r="9" spans="2:10">
      <c r="B9" s="10"/>
      <c r="C9" s="11"/>
      <c r="D9" s="11"/>
      <c r="E9" s="11"/>
      <c r="F9" s="11"/>
      <c r="G9" s="11"/>
      <c r="H9" s="11"/>
      <c r="I9" s="11"/>
      <c r="J9" s="9"/>
    </row>
    <row r="10" spans="2:10">
      <c r="B10" s="10"/>
      <c r="C10" s="11"/>
      <c r="D10" s="11"/>
      <c r="E10" s="11"/>
      <c r="F10" s="11"/>
      <c r="G10" s="11"/>
      <c r="H10" s="11"/>
      <c r="I10" s="11"/>
      <c r="J10" s="9"/>
    </row>
    <row r="11" spans="2:10">
      <c r="B11" s="10"/>
      <c r="C11" s="11"/>
      <c r="D11" s="11"/>
      <c r="E11" s="11"/>
      <c r="F11" s="11"/>
      <c r="G11" s="11"/>
      <c r="H11" s="11"/>
      <c r="I11" s="11"/>
      <c r="J11" s="9"/>
    </row>
    <row r="12" spans="2:10">
      <c r="B12" s="10"/>
      <c r="C12" s="11"/>
      <c r="D12" s="11"/>
      <c r="E12" s="11"/>
      <c r="F12" s="11"/>
      <c r="G12" s="11"/>
      <c r="H12" s="11"/>
      <c r="I12" s="11"/>
      <c r="J12" s="9"/>
    </row>
    <row r="13" spans="2:10">
      <c r="B13" s="10"/>
      <c r="C13" s="11"/>
      <c r="D13" s="11"/>
      <c r="E13" s="11"/>
      <c r="F13" s="11"/>
      <c r="G13" s="11"/>
      <c r="H13" s="11"/>
      <c r="I13" s="11"/>
      <c r="J13" s="9"/>
    </row>
    <row r="14" spans="2:10">
      <c r="B14" s="10"/>
      <c r="C14" s="11"/>
      <c r="D14" s="11"/>
      <c r="E14" s="11"/>
      <c r="F14" s="11"/>
      <c r="G14" s="11"/>
      <c r="H14" s="11"/>
      <c r="I14" s="11"/>
      <c r="J14" s="9"/>
    </row>
    <row r="15" spans="2:10">
      <c r="B15" s="10"/>
      <c r="C15" s="11"/>
      <c r="D15" s="11"/>
      <c r="E15" s="11"/>
      <c r="F15" s="11"/>
      <c r="G15" s="11"/>
      <c r="H15" s="11"/>
      <c r="I15" s="11"/>
      <c r="J15" s="9"/>
    </row>
    <row r="16" spans="2:10">
      <c r="B16" s="10"/>
      <c r="C16" s="11"/>
      <c r="D16" s="11"/>
      <c r="E16" s="11"/>
      <c r="F16" s="11"/>
      <c r="G16" s="11"/>
      <c r="H16" s="11"/>
      <c r="I16" s="11"/>
      <c r="J16" s="9"/>
    </row>
    <row r="17" spans="2:10">
      <c r="B17" s="10"/>
      <c r="C17" s="11"/>
      <c r="D17" s="11"/>
      <c r="E17" s="11"/>
      <c r="F17" s="11"/>
      <c r="G17" s="11"/>
      <c r="H17" s="11"/>
      <c r="I17" s="11"/>
      <c r="J17" s="9"/>
    </row>
    <row r="18" spans="2:10">
      <c r="B18" s="10"/>
      <c r="C18" s="11"/>
      <c r="D18" s="11"/>
      <c r="E18" s="11"/>
      <c r="F18" s="11"/>
      <c r="G18" s="11"/>
      <c r="H18" s="11"/>
      <c r="I18" s="11"/>
      <c r="J18" s="9"/>
    </row>
    <row r="19" spans="2:10">
      <c r="B19" s="10"/>
      <c r="C19" s="11"/>
      <c r="D19" s="11"/>
      <c r="E19" s="11"/>
      <c r="F19" s="11"/>
      <c r="G19" s="11"/>
      <c r="H19" s="11"/>
      <c r="I19" s="11"/>
      <c r="J19" s="9"/>
    </row>
    <row r="20" spans="2:10">
      <c r="B20" s="10"/>
      <c r="C20" s="11"/>
      <c r="D20" s="11"/>
      <c r="E20" s="11"/>
      <c r="F20" s="11"/>
      <c r="G20" s="11"/>
      <c r="H20" s="11"/>
      <c r="I20" s="11"/>
      <c r="J20" s="9"/>
    </row>
    <row r="21" spans="2:10">
      <c r="B21" s="10"/>
      <c r="C21" s="11"/>
      <c r="D21" s="11"/>
      <c r="E21" s="11"/>
      <c r="F21" s="11"/>
      <c r="G21" s="11"/>
      <c r="H21" s="11"/>
      <c r="I21" s="11"/>
      <c r="J21" s="9"/>
    </row>
    <row r="22" spans="2:10">
      <c r="B22" s="10"/>
      <c r="C22" s="11"/>
      <c r="D22" s="11"/>
      <c r="E22" s="11"/>
      <c r="F22" s="11"/>
      <c r="G22" s="11"/>
      <c r="H22" s="11"/>
      <c r="I22" s="11"/>
      <c r="J22" s="9"/>
    </row>
    <row r="23" spans="2:10">
      <c r="B23" s="588" t="s">
        <v>2</v>
      </c>
      <c r="C23" s="589"/>
      <c r="D23" s="589"/>
      <c r="E23" s="589"/>
      <c r="F23" s="589"/>
      <c r="G23" s="589"/>
      <c r="H23" s="589"/>
      <c r="I23" s="589"/>
      <c r="J23" s="590"/>
    </row>
    <row r="24" spans="2:10">
      <c r="B24" s="10"/>
      <c r="C24" s="11"/>
      <c r="D24" s="11"/>
      <c r="E24" s="11"/>
      <c r="F24" s="11"/>
      <c r="G24" s="11"/>
      <c r="H24" s="11"/>
      <c r="I24" s="11"/>
      <c r="J24" s="9"/>
    </row>
    <row r="25" spans="2:10" ht="37.5" customHeight="1">
      <c r="B25" s="591" t="s">
        <v>885</v>
      </c>
      <c r="C25" s="592"/>
      <c r="D25" s="592"/>
      <c r="E25" s="592"/>
      <c r="F25" s="592"/>
      <c r="G25" s="592"/>
      <c r="H25" s="592"/>
      <c r="I25" s="592"/>
      <c r="J25" s="593"/>
    </row>
    <row r="26" spans="2:10">
      <c r="B26" s="588"/>
      <c r="C26" s="589"/>
      <c r="D26" s="589"/>
      <c r="E26" s="589"/>
      <c r="F26" s="589"/>
      <c r="G26" s="589"/>
      <c r="H26" s="589"/>
      <c r="I26" s="589"/>
      <c r="J26" s="590"/>
    </row>
    <row r="27" spans="2:10" ht="30" customHeight="1">
      <c r="B27" s="594" t="s">
        <v>886</v>
      </c>
      <c r="C27" s="595"/>
      <c r="D27" s="595"/>
      <c r="E27" s="595"/>
      <c r="F27" s="595"/>
      <c r="G27" s="595"/>
      <c r="H27" s="595"/>
      <c r="I27" s="595"/>
      <c r="J27" s="596"/>
    </row>
    <row r="28" spans="2:10" ht="13.5" customHeight="1">
      <c r="B28" s="12"/>
      <c r="C28" s="13"/>
      <c r="D28" s="13"/>
      <c r="E28" s="13"/>
      <c r="F28" s="13"/>
      <c r="G28" s="13"/>
      <c r="H28" s="13"/>
      <c r="I28" s="13"/>
      <c r="J28" s="14"/>
    </row>
    <row r="29" spans="2:10" ht="18.75" customHeight="1">
      <c r="B29" s="583" t="s">
        <v>3</v>
      </c>
      <c r="C29" s="584"/>
      <c r="D29" s="584"/>
      <c r="E29" s="584"/>
      <c r="F29" s="584"/>
      <c r="G29" s="584"/>
      <c r="H29" s="584"/>
      <c r="I29" s="584"/>
      <c r="J29" s="585"/>
    </row>
    <row r="30" spans="2:10">
      <c r="B30" s="15"/>
      <c r="C30" s="16"/>
      <c r="D30" s="8"/>
      <c r="E30" s="8"/>
      <c r="F30" s="8"/>
      <c r="G30" s="8"/>
      <c r="H30" s="8"/>
      <c r="I30" s="8"/>
      <c r="J30" s="9"/>
    </row>
    <row r="31" spans="2:10" ht="14.25" customHeight="1">
      <c r="B31" s="586" t="s">
        <v>4</v>
      </c>
      <c r="C31" s="587"/>
      <c r="D31" s="587"/>
      <c r="E31" s="17" t="s">
        <v>5</v>
      </c>
      <c r="F31" s="17"/>
      <c r="G31" s="17"/>
      <c r="H31" s="17"/>
      <c r="I31" s="17"/>
      <c r="J31" s="18"/>
    </row>
    <row r="32" spans="2:10" ht="14.25" customHeight="1">
      <c r="B32" s="19"/>
      <c r="C32" s="20"/>
      <c r="D32" s="20"/>
      <c r="E32" s="20"/>
      <c r="F32" s="20"/>
      <c r="G32" s="20"/>
      <c r="H32" s="20"/>
      <c r="I32" s="20"/>
      <c r="J32" s="21"/>
    </row>
    <row r="33" spans="2:10" ht="15.75" thickBot="1">
      <c r="B33" s="22"/>
      <c r="C33" s="23"/>
      <c r="D33" s="23"/>
      <c r="E33" s="23"/>
      <c r="F33" s="23"/>
      <c r="G33" s="23"/>
      <c r="H33" s="23"/>
      <c r="I33" s="23"/>
      <c r="J33" s="24"/>
    </row>
  </sheetData>
  <mergeCells count="8">
    <mergeCell ref="B29:J29"/>
    <mergeCell ref="B31:D31"/>
    <mergeCell ref="B7:J7"/>
    <mergeCell ref="B8:J8"/>
    <mergeCell ref="B23:J23"/>
    <mergeCell ref="B25:J25"/>
    <mergeCell ref="B26:J26"/>
    <mergeCell ref="B27:J27"/>
  </mergeCells>
  <hyperlinks>
    <hyperlink ref="E31" r:id="rId1" xr:uid="{00000000-0004-0000-0000-000000000000}"/>
  </hyperlinks>
  <pageMargins left="0.7" right="0.7" top="0.75" bottom="0.75" header="0.3" footer="0.3"/>
  <pageSetup scale="88"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DF0C4-629D-424C-92FF-A1D22875347E}">
  <sheetPr codeName="Sheet12">
    <tabColor theme="5" tint="0.59999389629810485"/>
  </sheetPr>
  <dimension ref="C37:AZ73"/>
  <sheetViews>
    <sheetView showGridLines="0" zoomScaleNormal="100" workbookViewId="0">
      <selection activeCell="D34" sqref="D34"/>
    </sheetView>
  </sheetViews>
  <sheetFormatPr defaultColWidth="9.140625" defaultRowHeight="12"/>
  <cols>
    <col min="1" max="16384" width="9.140625" style="303"/>
  </cols>
  <sheetData>
    <row r="37" spans="3:52">
      <c r="C37" s="304" t="s">
        <v>574</v>
      </c>
      <c r="D37" s="304">
        <v>1970</v>
      </c>
      <c r="E37" s="304">
        <v>1971</v>
      </c>
      <c r="F37" s="304">
        <v>1972</v>
      </c>
      <c r="G37" s="304">
        <v>1973</v>
      </c>
      <c r="H37" s="304">
        <v>1974</v>
      </c>
      <c r="I37" s="304">
        <v>1975</v>
      </c>
      <c r="J37" s="304">
        <v>1976</v>
      </c>
      <c r="K37" s="304">
        <v>1977</v>
      </c>
      <c r="L37" s="304">
        <v>1978</v>
      </c>
      <c r="M37" s="304">
        <v>1979</v>
      </c>
      <c r="N37" s="304">
        <v>1980</v>
      </c>
      <c r="O37" s="304">
        <v>1981</v>
      </c>
      <c r="P37" s="304">
        <v>1982</v>
      </c>
      <c r="Q37" s="304">
        <v>1983</v>
      </c>
      <c r="R37" s="304">
        <v>1984</v>
      </c>
      <c r="S37" s="304">
        <v>1985</v>
      </c>
      <c r="T37" s="304">
        <v>1986</v>
      </c>
      <c r="U37" s="304">
        <v>1987</v>
      </c>
      <c r="V37" s="304">
        <v>1988</v>
      </c>
      <c r="W37" s="304">
        <v>1989</v>
      </c>
      <c r="X37" s="304">
        <v>1990</v>
      </c>
      <c r="Y37" s="304">
        <v>1991</v>
      </c>
      <c r="Z37" s="304">
        <v>1992</v>
      </c>
      <c r="AA37" s="304">
        <v>1993</v>
      </c>
      <c r="AB37" s="304">
        <v>1994</v>
      </c>
      <c r="AC37" s="304">
        <v>1995</v>
      </c>
      <c r="AD37" s="304">
        <v>1996</v>
      </c>
      <c r="AE37" s="304">
        <v>1997</v>
      </c>
      <c r="AF37" s="304">
        <v>1998</v>
      </c>
      <c r="AG37" s="304">
        <v>1999</v>
      </c>
      <c r="AH37" s="304">
        <v>2000</v>
      </c>
      <c r="AI37" s="304">
        <v>2001</v>
      </c>
      <c r="AJ37" s="304">
        <v>2002</v>
      </c>
      <c r="AK37" s="304">
        <v>2003</v>
      </c>
      <c r="AL37" s="304">
        <v>2004</v>
      </c>
      <c r="AM37" s="304">
        <v>2005</v>
      </c>
      <c r="AN37" s="304">
        <v>2006</v>
      </c>
      <c r="AO37" s="304">
        <v>2007</v>
      </c>
      <c r="AP37" s="304">
        <v>2008</v>
      </c>
      <c r="AQ37" s="304">
        <v>2009</v>
      </c>
      <c r="AR37" s="304">
        <v>2010</v>
      </c>
      <c r="AS37" s="304">
        <v>2011</v>
      </c>
      <c r="AT37" s="304">
        <v>2012</v>
      </c>
      <c r="AU37" s="304">
        <v>2013</v>
      </c>
      <c r="AV37" s="304">
        <v>2014</v>
      </c>
      <c r="AW37" s="304">
        <v>2015</v>
      </c>
      <c r="AX37" s="304">
        <v>2016</v>
      </c>
      <c r="AY37" s="304">
        <v>2017</v>
      </c>
      <c r="AZ37" s="304">
        <v>2018</v>
      </c>
    </row>
    <row r="38" spans="3:52">
      <c r="C38" s="306" t="s">
        <v>299</v>
      </c>
      <c r="D38" s="311">
        <v>2.7828386274962629</v>
      </c>
      <c r="E38" s="311">
        <v>2.3901889374800267</v>
      </c>
      <c r="F38" s="311">
        <v>4.338146389897692</v>
      </c>
      <c r="G38" s="311">
        <v>5.3737414374506818</v>
      </c>
      <c r="H38" s="311">
        <v>-1.8779578551707331E-2</v>
      </c>
      <c r="I38" s="311">
        <v>-0.70617183391676952</v>
      </c>
      <c r="J38" s="311">
        <v>4.2835448918906156</v>
      </c>
      <c r="K38" s="311">
        <v>3.1173474110040509</v>
      </c>
      <c r="L38" s="311">
        <v>3.6602520148854731</v>
      </c>
      <c r="M38" s="311">
        <v>3.1231576226763975</v>
      </c>
      <c r="N38" s="311">
        <v>0.51504619650169325</v>
      </c>
      <c r="O38" s="311">
        <v>1.2198984837129927</v>
      </c>
      <c r="P38" s="311">
        <v>-0.42643062232834639</v>
      </c>
      <c r="Q38" s="311">
        <v>2.5561068142340555</v>
      </c>
      <c r="R38" s="311">
        <v>4.2420280467689686</v>
      </c>
      <c r="S38" s="311">
        <v>3.1292039684785213</v>
      </c>
      <c r="T38" s="311">
        <v>2.6016751348086644</v>
      </c>
      <c r="U38" s="311">
        <v>3.100225774991769</v>
      </c>
      <c r="V38" s="311">
        <v>4.0751982735730419</v>
      </c>
      <c r="W38" s="311">
        <v>3.1644010702844212</v>
      </c>
      <c r="X38" s="311">
        <v>2.162999749172084</v>
      </c>
      <c r="Y38" s="311">
        <v>0.5820649668772615</v>
      </c>
      <c r="Z38" s="311">
        <v>1.2902409282432592</v>
      </c>
      <c r="AA38" s="311">
        <v>0.44486004694480352</v>
      </c>
      <c r="AB38" s="311">
        <v>2.5761622236907784</v>
      </c>
      <c r="AC38" s="311">
        <v>2.1765830297359834</v>
      </c>
      <c r="AD38" s="311">
        <v>2.3097436440242416</v>
      </c>
      <c r="AE38" s="311">
        <v>2.7753070535941258</v>
      </c>
      <c r="AF38" s="311">
        <v>2.1029173437193807</v>
      </c>
      <c r="AG38" s="311">
        <v>2.9059515586613283</v>
      </c>
      <c r="AH38" s="311">
        <v>3.3669909276719467</v>
      </c>
      <c r="AI38" s="311">
        <v>0.93745550637090325</v>
      </c>
      <c r="AJ38" s="311">
        <v>0.9670594990153738</v>
      </c>
      <c r="AK38" s="311">
        <v>1.3498811670504747</v>
      </c>
      <c r="AL38" s="311">
        <v>2.4804466404131174</v>
      </c>
      <c r="AM38" s="311">
        <v>2.1010909193246716</v>
      </c>
      <c r="AN38" s="311">
        <v>2.3431416973971291</v>
      </c>
      <c r="AO38" s="311">
        <v>1.9119929210839399</v>
      </c>
      <c r="AP38" s="311">
        <v>-0.5241352099746176</v>
      </c>
      <c r="AQ38" s="311">
        <v>-3.9732636631820193</v>
      </c>
      <c r="AR38" s="311">
        <v>2.2928483882500612</v>
      </c>
      <c r="AS38" s="311">
        <v>1.0688035567565877</v>
      </c>
      <c r="AT38" s="311">
        <v>0.6450829345664153</v>
      </c>
      <c r="AU38" s="311">
        <v>0.8370699165900648</v>
      </c>
      <c r="AV38" s="311">
        <v>1.4717763220796334</v>
      </c>
      <c r="AW38" s="311">
        <v>1.7773956159336486</v>
      </c>
      <c r="AX38" s="311">
        <v>1.1179051089782035</v>
      </c>
      <c r="AY38" s="311">
        <v>1.8578263661216354</v>
      </c>
      <c r="AZ38" s="311">
        <v>1.7445310992989895</v>
      </c>
    </row>
    <row r="39" spans="3:52">
      <c r="C39" s="308" t="s">
        <v>396</v>
      </c>
      <c r="D39" s="311">
        <v>4.5109721579409161</v>
      </c>
      <c r="E39" s="311">
        <v>3.9981143348798893</v>
      </c>
      <c r="F39" s="311">
        <v>4.7740741585854378</v>
      </c>
      <c r="G39" s="311">
        <v>5.2002254564983375</v>
      </c>
      <c r="H39" s="311">
        <v>4.5659388951385438</v>
      </c>
      <c r="I39" s="311">
        <v>1.9078642672210209</v>
      </c>
      <c r="J39" s="311">
        <v>5.4882664971823241</v>
      </c>
      <c r="K39" s="311">
        <v>1.6666517719312564</v>
      </c>
      <c r="L39" s="311">
        <v>0.81388079239821187</v>
      </c>
      <c r="M39" s="311">
        <v>0.79159361962507468</v>
      </c>
      <c r="N39" s="311">
        <v>1.2349102628833948</v>
      </c>
      <c r="O39" s="311">
        <v>-1.1551991879111498</v>
      </c>
      <c r="P39" s="311">
        <v>-1.3005698470026423</v>
      </c>
      <c r="Q39" s="311">
        <v>-0.27024536425041368</v>
      </c>
      <c r="R39" s="311">
        <v>1.6464625394201888</v>
      </c>
      <c r="S39" s="311">
        <v>1.2037936617738547</v>
      </c>
      <c r="T39" s="311">
        <v>2.1896480561769036</v>
      </c>
      <c r="U39" s="311">
        <v>2.1257675421655606</v>
      </c>
      <c r="V39" s="311">
        <v>2.2748209580921372</v>
      </c>
      <c r="W39" s="311">
        <v>1.5825437933432196</v>
      </c>
      <c r="X39" s="311">
        <v>2.1618005323307892</v>
      </c>
      <c r="Y39" s="311">
        <v>2.7183740323488537</v>
      </c>
      <c r="Z39" s="311">
        <v>0.61192844132315449</v>
      </c>
      <c r="AA39" s="311">
        <v>1.716535036321547</v>
      </c>
      <c r="AB39" s="311">
        <v>1.651843585701154</v>
      </c>
      <c r="AC39" s="311">
        <v>2.4030903477635484</v>
      </c>
      <c r="AD39" s="311">
        <v>3.4383165334266814</v>
      </c>
      <c r="AE39" s="311">
        <v>3.3310438706219054</v>
      </c>
      <c r="AF39" s="311">
        <v>0.69689287333103755</v>
      </c>
      <c r="AG39" s="311">
        <v>2.1817098225880418</v>
      </c>
      <c r="AH39" s="311">
        <v>4.7939925085705042</v>
      </c>
      <c r="AI39" s="311">
        <v>2.2576268079992836</v>
      </c>
      <c r="AJ39" s="311">
        <v>3.3803331301571431</v>
      </c>
      <c r="AK39" s="311">
        <v>5.4274936075051947</v>
      </c>
      <c r="AL39" s="311">
        <v>6.3280625824044359</v>
      </c>
      <c r="AM39" s="311">
        <v>6.0672129036066424</v>
      </c>
      <c r="AN39" s="311">
        <v>6.7852778381721404</v>
      </c>
      <c r="AO39" s="311">
        <v>7.28951446785823</v>
      </c>
      <c r="AP39" s="311">
        <v>4.2600854725783899</v>
      </c>
      <c r="AQ39" s="311">
        <v>1.581414559142633</v>
      </c>
      <c r="AR39" s="311">
        <v>6.4848081690782244</v>
      </c>
      <c r="AS39" s="311">
        <v>5.4918829293794209</v>
      </c>
      <c r="AT39" s="311">
        <v>4.2754839099113431</v>
      </c>
      <c r="AU39" s="311">
        <v>3.9610642798015796</v>
      </c>
      <c r="AV39" s="311">
        <v>3.646048649797184</v>
      </c>
      <c r="AW39" s="311">
        <v>3.329978687920955</v>
      </c>
      <c r="AX39" s="311">
        <v>3.5980866662256559</v>
      </c>
      <c r="AY39" s="311">
        <v>3.8978663046050199</v>
      </c>
      <c r="AZ39" s="311">
        <v>3.7762332323925691</v>
      </c>
    </row>
    <row r="40" spans="3:52">
      <c r="C40" s="308" t="s">
        <v>301</v>
      </c>
      <c r="D40" s="311">
        <v>2.3033587027608893</v>
      </c>
      <c r="E40" s="311">
        <v>-0.79064358611286678</v>
      </c>
      <c r="F40" s="311">
        <v>-1.4139504775346241</v>
      </c>
      <c r="G40" s="311">
        <v>3.3104774967818419E-2</v>
      </c>
      <c r="H40" s="311">
        <v>3.1994082458349951</v>
      </c>
      <c r="I40" s="311">
        <v>-1.2493227011309402</v>
      </c>
      <c r="J40" s="311">
        <v>1.680011480053635</v>
      </c>
      <c r="K40" s="311">
        <v>0.97173921149238751</v>
      </c>
      <c r="L40" s="311">
        <v>4.8579382789851813E-2</v>
      </c>
      <c r="M40" s="311">
        <v>0.78953584671048638</v>
      </c>
      <c r="N40" s="311">
        <v>-5.6634111672009803E-2</v>
      </c>
      <c r="O40" s="311">
        <v>1.0544588187494635</v>
      </c>
      <c r="P40" s="311">
        <v>-0.49375974048406851</v>
      </c>
      <c r="Q40" s="311">
        <v>-0.79398188643110201</v>
      </c>
      <c r="R40" s="311">
        <v>-0.11836213610274526</v>
      </c>
      <c r="S40" s="311">
        <v>0.40738148661999185</v>
      </c>
      <c r="T40" s="311">
        <v>2.1784610976782859</v>
      </c>
      <c r="U40" s="311">
        <v>0.68948829015755708</v>
      </c>
      <c r="V40" s="311">
        <v>0.85630990860060396</v>
      </c>
      <c r="W40" s="311">
        <v>0.52608671152890929</v>
      </c>
      <c r="X40" s="311">
        <v>-0.97392770266520712</v>
      </c>
      <c r="Y40" s="311">
        <v>-1.0035912948946488</v>
      </c>
      <c r="Z40" s="311">
        <v>-0.17519889298424704</v>
      </c>
      <c r="AA40" s="311">
        <v>-0.55697908125137696</v>
      </c>
      <c r="AB40" s="311">
        <v>-1.0549469379590035</v>
      </c>
      <c r="AC40" s="311">
        <v>2.1032194931792163</v>
      </c>
      <c r="AD40" s="311">
        <v>2.7530237566588154</v>
      </c>
      <c r="AE40" s="311">
        <v>1.8458182610339322</v>
      </c>
      <c r="AF40" s="311">
        <v>1.6675466463422546</v>
      </c>
      <c r="AG40" s="311">
        <v>1.3552920221254365</v>
      </c>
      <c r="AH40" s="311">
        <v>2.6774899024336274</v>
      </c>
      <c r="AI40" s="311">
        <v>3.5359564829146941</v>
      </c>
      <c r="AJ40" s="311">
        <v>4.2803170059227522</v>
      </c>
      <c r="AK40" s="311">
        <v>3.9741672747476406</v>
      </c>
      <c r="AL40" s="311">
        <v>5.2318273720469124</v>
      </c>
      <c r="AM40" s="311">
        <v>4.7231530811810387</v>
      </c>
      <c r="AN40" s="311">
        <v>4.4405448576053326</v>
      </c>
      <c r="AO40" s="311">
        <v>4.6990236935110579</v>
      </c>
      <c r="AP40" s="311">
        <v>3.6670589762730876</v>
      </c>
      <c r="AQ40" s="311">
        <v>3.1001189308040047</v>
      </c>
      <c r="AR40" s="311">
        <v>5.2718834914712431</v>
      </c>
      <c r="AS40" s="311">
        <v>4.2173793409749534</v>
      </c>
      <c r="AT40" s="311">
        <v>2.4957434540130428</v>
      </c>
      <c r="AU40" s="311">
        <v>3.7913078086145333</v>
      </c>
      <c r="AV40" s="311">
        <v>4.0553128756091761</v>
      </c>
      <c r="AW40" s="311">
        <v>2.7189783863494097</v>
      </c>
      <c r="AX40" s="311">
        <v>1.7178013240559979</v>
      </c>
      <c r="AY40" s="311">
        <v>3.0060816668341896</v>
      </c>
      <c r="AZ40" s="311">
        <v>2.7037947312774868</v>
      </c>
    </row>
    <row r="41" spans="3:52">
      <c r="C41" s="304" t="s">
        <v>576</v>
      </c>
      <c r="D41" s="304">
        <v>1970</v>
      </c>
      <c r="E41" s="304">
        <v>1971</v>
      </c>
      <c r="F41" s="304">
        <v>1972</v>
      </c>
      <c r="G41" s="304">
        <v>1973</v>
      </c>
      <c r="H41" s="304">
        <v>1974</v>
      </c>
      <c r="I41" s="304">
        <v>1975</v>
      </c>
      <c r="J41" s="304">
        <v>1976</v>
      </c>
      <c r="K41" s="304">
        <v>1977</v>
      </c>
      <c r="L41" s="304">
        <v>1978</v>
      </c>
      <c r="M41" s="304">
        <v>1979</v>
      </c>
      <c r="N41" s="304">
        <v>1980</v>
      </c>
      <c r="O41" s="304">
        <v>1981</v>
      </c>
      <c r="P41" s="304">
        <v>1982</v>
      </c>
      <c r="Q41" s="304">
        <v>1983</v>
      </c>
      <c r="R41" s="305">
        <v>1984</v>
      </c>
      <c r="S41" s="305">
        <v>1985</v>
      </c>
      <c r="T41" s="305">
        <v>1986</v>
      </c>
      <c r="U41" s="305">
        <v>1987</v>
      </c>
      <c r="V41" s="305">
        <v>1988</v>
      </c>
      <c r="W41" s="305">
        <v>1989</v>
      </c>
      <c r="X41" s="305">
        <v>1990</v>
      </c>
      <c r="Y41" s="305">
        <v>1991</v>
      </c>
      <c r="Z41" s="305">
        <v>1992</v>
      </c>
      <c r="AA41" s="305">
        <v>1993</v>
      </c>
      <c r="AB41" s="305">
        <v>1994</v>
      </c>
      <c r="AC41" s="305">
        <v>1995</v>
      </c>
      <c r="AD41" s="305">
        <v>1996</v>
      </c>
      <c r="AE41" s="305">
        <v>1997</v>
      </c>
      <c r="AF41" s="305">
        <v>1998</v>
      </c>
      <c r="AG41" s="305">
        <v>1999</v>
      </c>
      <c r="AH41" s="305">
        <v>2000</v>
      </c>
      <c r="AI41" s="305">
        <v>2001</v>
      </c>
      <c r="AJ41" s="305">
        <v>2002</v>
      </c>
      <c r="AK41" s="305">
        <v>2003</v>
      </c>
      <c r="AL41" s="305">
        <v>2004</v>
      </c>
      <c r="AM41" s="305">
        <v>2005</v>
      </c>
      <c r="AN41" s="305">
        <v>2006</v>
      </c>
      <c r="AO41" s="305">
        <v>2007</v>
      </c>
      <c r="AP41" s="305">
        <v>2008</v>
      </c>
      <c r="AQ41" s="305">
        <v>2009</v>
      </c>
      <c r="AR41" s="305">
        <v>2010</v>
      </c>
      <c r="AS41" s="305">
        <v>2011</v>
      </c>
      <c r="AT41" s="305">
        <v>2012</v>
      </c>
      <c r="AU41" s="305">
        <v>2013</v>
      </c>
      <c r="AV41" s="305">
        <v>2014</v>
      </c>
      <c r="AW41" s="305">
        <v>2015</v>
      </c>
      <c r="AX41" s="305">
        <v>2016</v>
      </c>
      <c r="AY41" s="305">
        <v>2017</v>
      </c>
      <c r="AZ41" s="305">
        <v>2018</v>
      </c>
    </row>
    <row r="42" spans="3:52">
      <c r="C42" s="306" t="s">
        <v>299</v>
      </c>
      <c r="D42" s="307">
        <v>4.0381801663796475</v>
      </c>
      <c r="E42" s="307">
        <v>3.9378901441059524</v>
      </c>
      <c r="F42" s="307">
        <v>3.9307503766180751</v>
      </c>
      <c r="G42" s="307">
        <v>4.1093820722870991</v>
      </c>
      <c r="H42" s="307">
        <v>3.6076634337958375</v>
      </c>
      <c r="I42" s="307">
        <v>3.1097732269476102</v>
      </c>
      <c r="J42" s="307">
        <v>3.0882748937692788</v>
      </c>
      <c r="K42" s="307">
        <v>3.114515896402378</v>
      </c>
      <c r="L42" s="307">
        <v>2.9960544374402911</v>
      </c>
      <c r="M42" s="307">
        <v>2.8344265920312721</v>
      </c>
      <c r="N42" s="307">
        <v>2.607647348931815</v>
      </c>
      <c r="O42" s="307">
        <v>2.4906183035551117</v>
      </c>
      <c r="P42" s="307">
        <v>2.0141606023325083</v>
      </c>
      <c r="Q42" s="307">
        <v>1.7323971400108455</v>
      </c>
      <c r="R42" s="307">
        <v>2.1584779025429133</v>
      </c>
      <c r="S42" s="307">
        <v>2.5420154827824422</v>
      </c>
      <c r="T42" s="307">
        <v>2.3738285070742471</v>
      </c>
      <c r="U42" s="307">
        <v>2.372116343473019</v>
      </c>
      <c r="V42" s="307">
        <v>2.413610969341776</v>
      </c>
      <c r="W42" s="307">
        <v>2.4177353141025777</v>
      </c>
      <c r="X42" s="307">
        <v>2.5825306693696173</v>
      </c>
      <c r="Y42" s="307">
        <v>2.518747317686044</v>
      </c>
      <c r="Z42" s="307">
        <v>2.6904144727432047</v>
      </c>
      <c r="AA42" s="307">
        <v>2.4792897960142795</v>
      </c>
      <c r="AB42" s="307">
        <v>2.3127032137064605</v>
      </c>
      <c r="AC42" s="307">
        <v>2.2174411198322068</v>
      </c>
      <c r="AD42" s="307">
        <v>2.1882479707537645</v>
      </c>
      <c r="AE42" s="307">
        <v>2.1557560986139999</v>
      </c>
      <c r="AF42" s="307">
        <v>1.9585280056286336</v>
      </c>
      <c r="AG42" s="307">
        <v>1.9326830544663245</v>
      </c>
      <c r="AH42" s="307">
        <v>2.0530821723163108</v>
      </c>
      <c r="AI42" s="307">
        <v>2.0886212262656749</v>
      </c>
      <c r="AJ42" s="307">
        <v>2.0563030833428866</v>
      </c>
      <c r="AK42" s="307">
        <v>2.1468051953534535</v>
      </c>
      <c r="AL42" s="307">
        <v>2.137233637025687</v>
      </c>
      <c r="AM42" s="307">
        <v>2.1296844259845562</v>
      </c>
      <c r="AN42" s="307">
        <v>2.133024231321845</v>
      </c>
      <c r="AO42" s="307">
        <v>2.0466928180708264</v>
      </c>
      <c r="AP42" s="307">
        <v>1.7839875627014266</v>
      </c>
      <c r="AQ42" s="307">
        <v>1.0960660405170919</v>
      </c>
      <c r="AR42" s="307">
        <v>0.98865178657490327</v>
      </c>
      <c r="AS42" s="307">
        <v>1.0017865916134716</v>
      </c>
      <c r="AT42" s="307">
        <v>0.96958893516857603</v>
      </c>
      <c r="AU42" s="307">
        <v>0.91830781012253482</v>
      </c>
      <c r="AV42" s="307">
        <v>0.8174407782891866</v>
      </c>
      <c r="AW42" s="307">
        <v>0.78507124795008421</v>
      </c>
      <c r="AX42" s="307">
        <v>0.66254758910819178</v>
      </c>
      <c r="AY42" s="307">
        <v>0.65713093361196129</v>
      </c>
      <c r="AZ42" s="307">
        <v>0.8839975645393221</v>
      </c>
    </row>
    <row r="43" spans="3:52">
      <c r="C43" s="308" t="s">
        <v>396</v>
      </c>
      <c r="D43" s="307">
        <v>3.3960678977466232</v>
      </c>
      <c r="E43" s="307">
        <v>3.6060705691173842</v>
      </c>
      <c r="F43" s="307">
        <v>3.8417042146248561</v>
      </c>
      <c r="G43" s="307">
        <v>4.2387721761179566</v>
      </c>
      <c r="H43" s="307">
        <v>4.2731863458320323</v>
      </c>
      <c r="I43" s="307">
        <v>3.9792059410219389</v>
      </c>
      <c r="J43" s="307">
        <v>4.2108914329349698</v>
      </c>
      <c r="K43" s="307">
        <v>4.1541669540571933</v>
      </c>
      <c r="L43" s="307">
        <v>3.7888713149017734</v>
      </c>
      <c r="M43" s="307">
        <v>3.3717581951401008</v>
      </c>
      <c r="N43" s="307">
        <v>3.0441520056343494</v>
      </c>
      <c r="O43" s="307">
        <v>2.5288206533552455</v>
      </c>
      <c r="P43" s="307">
        <v>1.9213562527964374</v>
      </c>
      <c r="Q43" s="307">
        <v>1.3743091707215624</v>
      </c>
      <c r="R43" s="307">
        <v>1.0823615351497267</v>
      </c>
      <c r="S43" s="307">
        <v>1.01195447460501</v>
      </c>
      <c r="T43" s="307">
        <v>0.68209263050446789</v>
      </c>
      <c r="U43" s="307">
        <v>0.72800420752789829</v>
      </c>
      <c r="V43" s="307">
        <v>0.87409822409729077</v>
      </c>
      <c r="W43" s="307">
        <v>0.95319324146910545</v>
      </c>
      <c r="X43" s="307">
        <v>1.0458822684138447</v>
      </c>
      <c r="Y43" s="307">
        <v>1.4332395904398452</v>
      </c>
      <c r="Z43" s="307">
        <v>1.6244894192724246</v>
      </c>
      <c r="AA43" s="307">
        <v>1.8231674593296205</v>
      </c>
      <c r="AB43" s="307">
        <v>1.8237055639577175</v>
      </c>
      <c r="AC43" s="307">
        <v>1.9436352325566866</v>
      </c>
      <c r="AD43" s="307">
        <v>2.0685020802816649</v>
      </c>
      <c r="AE43" s="307">
        <v>2.1890297131272991</v>
      </c>
      <c r="AF43" s="307">
        <v>2.0312369046511889</v>
      </c>
      <c r="AG43" s="307">
        <v>2.0911535075756711</v>
      </c>
      <c r="AH43" s="307">
        <v>2.3543727051996428</v>
      </c>
      <c r="AI43" s="307">
        <v>2.3082979827646857</v>
      </c>
      <c r="AJ43" s="307">
        <v>2.5851384516480849</v>
      </c>
      <c r="AK43" s="307">
        <v>2.95623430876645</v>
      </c>
      <c r="AL43" s="307">
        <v>3.4238562084367778</v>
      </c>
      <c r="AM43" s="307">
        <v>3.7902684640210871</v>
      </c>
      <c r="AN43" s="307">
        <v>4.1249645944956335</v>
      </c>
      <c r="AO43" s="307">
        <v>4.5208116542192656</v>
      </c>
      <c r="AP43" s="307">
        <v>4.8771309141440007</v>
      </c>
      <c r="AQ43" s="307">
        <v>4.8171013877994593</v>
      </c>
      <c r="AR43" s="307">
        <v>4.986182953850232</v>
      </c>
      <c r="AS43" s="307">
        <v>5.3096085659882455</v>
      </c>
      <c r="AT43" s="307">
        <v>5.3991236439636658</v>
      </c>
      <c r="AU43" s="307">
        <v>5.2524807111933045</v>
      </c>
      <c r="AV43" s="307">
        <v>4.9842793179325788</v>
      </c>
      <c r="AW43" s="307">
        <v>4.71055589636401</v>
      </c>
      <c r="AX43" s="307">
        <v>4.3918367791693615</v>
      </c>
      <c r="AY43" s="307">
        <v>4.0526719628440402</v>
      </c>
      <c r="AZ43" s="307">
        <v>4.0042867388254582</v>
      </c>
    </row>
    <row r="44" spans="3:52">
      <c r="C44" s="309" t="s">
        <v>301</v>
      </c>
      <c r="D44" s="310">
        <v>1.2265186298833137</v>
      </c>
      <c r="E44" s="310">
        <v>1.1335671426764491</v>
      </c>
      <c r="F44" s="310">
        <v>0.98251624462843057</v>
      </c>
      <c r="G44" s="310">
        <v>0.96321622603915957</v>
      </c>
      <c r="H44" s="310">
        <v>1.0182829089155172</v>
      </c>
      <c r="I44" s="310">
        <v>0.76536002485383914</v>
      </c>
      <c r="J44" s="310">
        <v>0.80188131190365031</v>
      </c>
      <c r="K44" s="310">
        <v>0.99840885632165932</v>
      </c>
      <c r="L44" s="310">
        <v>0.78461753158662151</v>
      </c>
      <c r="M44" s="310">
        <v>0.55718208798316327</v>
      </c>
      <c r="N44" s="310">
        <v>0.32118280653987336</v>
      </c>
      <c r="O44" s="310">
        <v>0.50569304702610629</v>
      </c>
      <c r="P44" s="310">
        <v>0.59771212073116176</v>
      </c>
      <c r="Q44" s="310">
        <v>0.51500345459126984</v>
      </c>
      <c r="R44" s="310">
        <v>0.18322641639749579</v>
      </c>
      <c r="S44" s="310">
        <v>0.34889683517258907</v>
      </c>
      <c r="T44" s="310">
        <v>0.39874179693505413</v>
      </c>
      <c r="U44" s="310">
        <v>0.37051670480157106</v>
      </c>
      <c r="V44" s="310">
        <v>0.45128975738264626</v>
      </c>
      <c r="W44" s="310">
        <v>0.42494484386448861</v>
      </c>
      <c r="X44" s="310">
        <v>0.33321548476516888</v>
      </c>
      <c r="Y44" s="310">
        <v>0.12741047340075765</v>
      </c>
      <c r="Z44" s="310">
        <v>0.15926655815073981</v>
      </c>
      <c r="AA44" s="310">
        <v>0.18296683866871222</v>
      </c>
      <c r="AB44" s="310">
        <v>8.9308358483086409E-2</v>
      </c>
      <c r="AC44" s="310">
        <v>0.25889215913900887</v>
      </c>
      <c r="AD44" s="310">
        <v>0.3163484250370619</v>
      </c>
      <c r="AE44" s="310">
        <v>0.43198142212469931</v>
      </c>
      <c r="AF44" s="310">
        <v>0.51310509589886455</v>
      </c>
      <c r="AG44" s="310">
        <v>0.59602562695851713</v>
      </c>
      <c r="AH44" s="310">
        <v>0.96116738746840069</v>
      </c>
      <c r="AI44" s="310">
        <v>1.4151221652493349</v>
      </c>
      <c r="AJ44" s="310">
        <v>1.860673755140035</v>
      </c>
      <c r="AK44" s="310">
        <v>2.3137883907399361</v>
      </c>
      <c r="AL44" s="310">
        <v>2.942465821740528</v>
      </c>
      <c r="AM44" s="310">
        <v>3.2044591805407103</v>
      </c>
      <c r="AN44" s="310">
        <v>3.373211290635362</v>
      </c>
      <c r="AO44" s="310">
        <v>3.6585318338830746</v>
      </c>
      <c r="AP44" s="310">
        <v>3.8584830668761585</v>
      </c>
      <c r="AQ44" s="310">
        <v>4.0329657577440141</v>
      </c>
      <c r="AR44" s="310">
        <v>4.2924051166477764</v>
      </c>
      <c r="AS44" s="310">
        <v>4.3605474024538022</v>
      </c>
      <c r="AT44" s="310">
        <v>4.1820900472628306</v>
      </c>
      <c r="AU44" s="310">
        <v>4.1638041006495206</v>
      </c>
      <c r="AV44" s="310">
        <v>4.0461526510057464</v>
      </c>
      <c r="AW44" s="310">
        <v>3.845735181522584</v>
      </c>
      <c r="AX44" s="310">
        <v>3.5734608281676508</v>
      </c>
      <c r="AY44" s="310">
        <v>3.4041666254999634</v>
      </c>
      <c r="AZ44" s="310">
        <v>3.307840201000404</v>
      </c>
    </row>
    <row r="45" spans="3:52">
      <c r="C45" s="304" t="s">
        <v>575</v>
      </c>
      <c r="D45" s="304">
        <v>1970</v>
      </c>
      <c r="E45" s="304">
        <v>1971</v>
      </c>
      <c r="F45" s="304">
        <v>1972</v>
      </c>
      <c r="G45" s="304">
        <v>1973</v>
      </c>
      <c r="H45" s="304">
        <v>1974</v>
      </c>
      <c r="I45" s="304">
        <v>1975</v>
      </c>
      <c r="J45" s="304">
        <v>1976</v>
      </c>
      <c r="K45" s="304">
        <v>1977</v>
      </c>
      <c r="L45" s="304">
        <v>1978</v>
      </c>
      <c r="M45" s="304">
        <v>1979</v>
      </c>
      <c r="N45" s="304">
        <v>1980</v>
      </c>
      <c r="O45" s="304">
        <v>1981</v>
      </c>
      <c r="P45" s="304">
        <v>1982</v>
      </c>
      <c r="Q45" s="304">
        <v>1983</v>
      </c>
      <c r="R45" s="305">
        <v>1984</v>
      </c>
      <c r="S45" s="305">
        <v>1985</v>
      </c>
      <c r="T45" s="305">
        <v>1986</v>
      </c>
      <c r="U45" s="305">
        <v>1987</v>
      </c>
      <c r="V45" s="305">
        <v>1988</v>
      </c>
      <c r="W45" s="305">
        <v>1989</v>
      </c>
      <c r="X45" s="305">
        <v>1990</v>
      </c>
      <c r="Y45" s="305">
        <v>1991</v>
      </c>
      <c r="Z45" s="305">
        <v>1992</v>
      </c>
      <c r="AA45" s="305">
        <v>1993</v>
      </c>
      <c r="AB45" s="305">
        <v>1994</v>
      </c>
      <c r="AC45" s="305">
        <v>1995</v>
      </c>
      <c r="AD45" s="305">
        <v>1996</v>
      </c>
      <c r="AE45" s="305">
        <v>1997</v>
      </c>
      <c r="AF45" s="305">
        <v>1998</v>
      </c>
      <c r="AG45" s="305">
        <v>1999</v>
      </c>
      <c r="AH45" s="305">
        <v>2000</v>
      </c>
      <c r="AI45" s="305">
        <v>2001</v>
      </c>
      <c r="AJ45" s="305">
        <v>2002</v>
      </c>
      <c r="AK45" s="305">
        <v>2003</v>
      </c>
      <c r="AL45" s="305">
        <v>2004</v>
      </c>
      <c r="AM45" s="305">
        <v>2005</v>
      </c>
      <c r="AN45" s="305">
        <v>2006</v>
      </c>
      <c r="AO45" s="305">
        <v>2007</v>
      </c>
      <c r="AP45" s="305">
        <v>2008</v>
      </c>
      <c r="AQ45" s="305">
        <v>2009</v>
      </c>
      <c r="AR45" s="305">
        <v>2010</v>
      </c>
      <c r="AS45" s="305">
        <v>2011</v>
      </c>
      <c r="AT45" s="305">
        <v>2012</v>
      </c>
      <c r="AU45" s="305">
        <v>2013</v>
      </c>
      <c r="AV45" s="305">
        <v>2014</v>
      </c>
      <c r="AW45" s="305">
        <v>2015</v>
      </c>
    </row>
    <row r="46" spans="3:52">
      <c r="C46" s="306" t="s">
        <v>299</v>
      </c>
      <c r="D46" s="307"/>
      <c r="E46" s="307"/>
      <c r="F46" s="307"/>
      <c r="G46" s="307"/>
      <c r="H46" s="307"/>
      <c r="I46" s="307">
        <v>29.80092307796528</v>
      </c>
      <c r="J46" s="307">
        <v>29.620567241281556</v>
      </c>
      <c r="K46" s="307">
        <v>29.533220726354497</v>
      </c>
      <c r="L46" s="307">
        <v>29.415754169772285</v>
      </c>
      <c r="M46" s="307">
        <v>29.145388987514771</v>
      </c>
      <c r="N46" s="307">
        <v>29.212544243790777</v>
      </c>
      <c r="O46" s="307">
        <v>29.355770760657116</v>
      </c>
      <c r="P46" s="307">
        <v>29.652134361508683</v>
      </c>
      <c r="Q46" s="307">
        <v>29.891371404248527</v>
      </c>
      <c r="R46" s="307">
        <v>30.1210753678019</v>
      </c>
      <c r="S46" s="307">
        <v>30.27676770029446</v>
      </c>
      <c r="T46" s="307">
        <v>30.541083539353522</v>
      </c>
      <c r="U46" s="307">
        <v>30.699777779451718</v>
      </c>
      <c r="V46" s="307">
        <v>30.809785744345795</v>
      </c>
      <c r="W46" s="307">
        <v>30.833694992558566</v>
      </c>
      <c r="X46" s="307">
        <v>30.856295010554007</v>
      </c>
      <c r="Y46" s="307">
        <v>30.956249968435952</v>
      </c>
      <c r="Z46" s="307">
        <v>31.181894218784429</v>
      </c>
      <c r="AA46" s="307">
        <v>31.50322160515902</v>
      </c>
      <c r="AB46" s="307">
        <v>31.815589900204774</v>
      </c>
      <c r="AC46" s="307">
        <v>31.672800767904096</v>
      </c>
      <c r="AD46" s="307">
        <v>31.765702600846542</v>
      </c>
      <c r="AE46" s="307">
        <v>31.918537676161908</v>
      </c>
      <c r="AF46" s="307">
        <v>32.020009953321932</v>
      </c>
      <c r="AG46" s="307">
        <v>32.136683849519137</v>
      </c>
      <c r="AH46" s="307">
        <v>32.164654794497224</v>
      </c>
      <c r="AI46" s="307">
        <v>32.360158020665544</v>
      </c>
      <c r="AJ46" s="307">
        <v>32.345970013558805</v>
      </c>
      <c r="AK46" s="307">
        <v>32.426813315269982</v>
      </c>
      <c r="AL46" s="307">
        <v>32.560956211586507</v>
      </c>
      <c r="AM46" s="307">
        <v>32.809494438232171</v>
      </c>
      <c r="AN46" s="307">
        <v>32.979886347298674</v>
      </c>
      <c r="AO46" s="307">
        <v>33.105569091756841</v>
      </c>
      <c r="AP46" s="307">
        <v>32.984044612941673</v>
      </c>
      <c r="AQ46" s="307">
        <v>33.104148902986118</v>
      </c>
      <c r="AR46" s="307">
        <v>33.14800280518287</v>
      </c>
      <c r="AS46" s="307">
        <v>33.397291425906914</v>
      </c>
      <c r="AT46" s="307">
        <v>33.537226718063714</v>
      </c>
      <c r="AU46" s="307">
        <v>33.562069028671836</v>
      </c>
      <c r="AV46" s="307">
        <v>33.578204987769432</v>
      </c>
      <c r="AW46" s="307">
        <v>33.945621545346391</v>
      </c>
    </row>
    <row r="47" spans="3:52">
      <c r="C47" s="308" t="s">
        <v>396</v>
      </c>
      <c r="D47" s="307"/>
      <c r="E47" s="307"/>
      <c r="F47" s="307"/>
      <c r="G47" s="307"/>
      <c r="H47" s="307"/>
      <c r="I47" s="307">
        <v>45.663860413723285</v>
      </c>
      <c r="J47" s="307">
        <v>45.02381506064566</v>
      </c>
      <c r="K47" s="307">
        <v>44.929542544092939</v>
      </c>
      <c r="L47" s="307">
        <v>43.526123491277993</v>
      </c>
      <c r="M47" s="307">
        <v>43.391222269986834</v>
      </c>
      <c r="N47" s="307">
        <v>43.289414376688029</v>
      </c>
      <c r="O47" s="307">
        <v>43.053485360934424</v>
      </c>
      <c r="P47" s="307">
        <v>42.831760873521198</v>
      </c>
      <c r="Q47" s="307">
        <v>41.828636566468731</v>
      </c>
      <c r="R47" s="307">
        <v>41.623158004380691</v>
      </c>
      <c r="S47" s="307">
        <v>41.5464067472886</v>
      </c>
      <c r="T47" s="307">
        <v>41.68422078875011</v>
      </c>
      <c r="U47" s="307">
        <v>41.916564799648462</v>
      </c>
      <c r="V47" s="307">
        <v>41.820570142153713</v>
      </c>
      <c r="W47" s="307">
        <v>41.513630003257262</v>
      </c>
      <c r="X47" s="307">
        <v>41.555983433967555</v>
      </c>
      <c r="Y47" s="307">
        <v>41.714448367841953</v>
      </c>
      <c r="Z47" s="307">
        <v>40.500283192704742</v>
      </c>
      <c r="AA47" s="307">
        <v>41.193482648105267</v>
      </c>
      <c r="AB47" s="307">
        <v>41.651965046039678</v>
      </c>
      <c r="AC47" s="307">
        <v>41.884031232724872</v>
      </c>
      <c r="AD47" s="307">
        <v>41.867108231140953</v>
      </c>
      <c r="AE47" s="307">
        <v>41.975416826279996</v>
      </c>
      <c r="AF47" s="307">
        <v>42.065448712341563</v>
      </c>
      <c r="AG47" s="307">
        <v>42.182237551963937</v>
      </c>
      <c r="AH47" s="307">
        <v>42.393331754035557</v>
      </c>
      <c r="AI47" s="307">
        <v>42.537752762797993</v>
      </c>
      <c r="AJ47" s="307">
        <v>42.712411785737686</v>
      </c>
      <c r="AK47" s="307">
        <v>42.730314338934342</v>
      </c>
      <c r="AL47" s="307">
        <v>42.851357546922472</v>
      </c>
      <c r="AM47" s="307">
        <v>42.650652318183063</v>
      </c>
      <c r="AN47" s="307">
        <v>42.520644711990926</v>
      </c>
      <c r="AO47" s="307">
        <v>42.395034584299218</v>
      </c>
      <c r="AP47" s="307">
        <v>42.376344382834823</v>
      </c>
      <c r="AQ47" s="307">
        <v>42.275461677530359</v>
      </c>
      <c r="AR47" s="307">
        <v>42.154664289245936</v>
      </c>
      <c r="AS47" s="307">
        <v>42.076755796707786</v>
      </c>
      <c r="AT47" s="307">
        <v>41.834616097416493</v>
      </c>
      <c r="AU47" s="307">
        <v>40.449151491592538</v>
      </c>
      <c r="AV47" s="307">
        <v>40.609648661271009</v>
      </c>
      <c r="AW47" s="307">
        <v>40.712766104564743</v>
      </c>
    </row>
    <row r="48" spans="3:52">
      <c r="C48" s="309" t="s">
        <v>301</v>
      </c>
      <c r="D48" s="310"/>
      <c r="E48" s="310"/>
      <c r="F48" s="310"/>
      <c r="G48" s="310"/>
      <c r="H48" s="310"/>
      <c r="I48" s="310">
        <v>35.588687932894118</v>
      </c>
      <c r="J48" s="310">
        <v>39.156901320548975</v>
      </c>
      <c r="K48" s="310">
        <v>39.353625926627473</v>
      </c>
      <c r="L48" s="310">
        <v>39.21511654695599</v>
      </c>
      <c r="M48" s="310">
        <v>39.110120514861443</v>
      </c>
      <c r="N48" s="310">
        <v>39.101127301470399</v>
      </c>
      <c r="O48" s="310">
        <v>38.956444074674934</v>
      </c>
      <c r="P48" s="310">
        <v>38.831709589779216</v>
      </c>
      <c r="Q48" s="310">
        <v>38.549417699019244</v>
      </c>
      <c r="R48" s="310">
        <v>38.397116767329209</v>
      </c>
      <c r="S48" s="310">
        <v>38.568141217327032</v>
      </c>
      <c r="T48" s="310">
        <v>38.591275774422414</v>
      </c>
      <c r="U48" s="310">
        <v>38.516263275855081</v>
      </c>
      <c r="V48" s="310">
        <v>39.040063399066092</v>
      </c>
      <c r="W48" s="310">
        <v>39.078370303977181</v>
      </c>
      <c r="X48" s="310">
        <v>40.510446399033192</v>
      </c>
      <c r="Y48" s="310">
        <v>40.580129749653743</v>
      </c>
      <c r="Z48" s="310">
        <v>39.244747300239574</v>
      </c>
      <c r="AA48" s="310">
        <v>39.408220003276867</v>
      </c>
      <c r="AB48" s="310">
        <v>39.495039966617973</v>
      </c>
      <c r="AC48" s="310">
        <v>39.434107586013099</v>
      </c>
      <c r="AD48" s="310">
        <v>39.69287883047339</v>
      </c>
      <c r="AE48" s="310">
        <v>39.602403360256424</v>
      </c>
      <c r="AF48" s="310">
        <v>39.737396805011208</v>
      </c>
      <c r="AG48" s="310">
        <v>39.687405200575157</v>
      </c>
      <c r="AH48" s="310">
        <v>39.624441398154275</v>
      </c>
      <c r="AI48" s="310">
        <v>39.719495434454089</v>
      </c>
      <c r="AJ48" s="310">
        <v>39.756439068078201</v>
      </c>
      <c r="AK48" s="310">
        <v>39.736351880313777</v>
      </c>
      <c r="AL48" s="310">
        <v>39.927112672240135</v>
      </c>
      <c r="AM48" s="310">
        <v>40.009585916475231</v>
      </c>
      <c r="AN48" s="310">
        <v>39.963505538513452</v>
      </c>
      <c r="AO48" s="310">
        <v>39.974436920826591</v>
      </c>
      <c r="AP48" s="310">
        <v>39.756347984804208</v>
      </c>
      <c r="AQ48" s="310">
        <v>39.793528372381147</v>
      </c>
      <c r="AR48" s="310">
        <v>39.582915977292124</v>
      </c>
      <c r="AS48" s="310">
        <v>38.510100573028318</v>
      </c>
      <c r="AT48" s="310">
        <v>38.23992428597402</v>
      </c>
      <c r="AU48" s="310">
        <v>38.036620082526383</v>
      </c>
      <c r="AV48" s="310">
        <v>37.75148172059631</v>
      </c>
      <c r="AW48" s="310">
        <v>37.25468229340273</v>
      </c>
    </row>
    <row r="54" spans="4:52">
      <c r="D54" s="391"/>
      <c r="E54" s="391"/>
      <c r="F54" s="391"/>
      <c r="G54" s="391"/>
      <c r="H54" s="391"/>
      <c r="I54" s="391"/>
      <c r="J54" s="391"/>
      <c r="K54" s="391"/>
      <c r="L54" s="391"/>
      <c r="M54" s="391"/>
      <c r="N54" s="391"/>
      <c r="O54" s="391"/>
      <c r="P54" s="391"/>
      <c r="Q54" s="391"/>
      <c r="R54" s="391"/>
      <c r="S54" s="391"/>
      <c r="T54" s="391"/>
      <c r="U54" s="391"/>
      <c r="V54" s="391"/>
      <c r="W54" s="391"/>
      <c r="X54" s="391"/>
      <c r="Y54" s="391"/>
      <c r="Z54" s="391"/>
      <c r="AA54" s="391"/>
      <c r="AB54" s="391"/>
      <c r="AC54" s="391"/>
      <c r="AD54" s="391"/>
      <c r="AE54" s="391"/>
      <c r="AF54" s="391"/>
      <c r="AG54" s="391"/>
      <c r="AH54" s="391"/>
      <c r="AI54" s="391"/>
      <c r="AJ54" s="391"/>
      <c r="AK54" s="391"/>
      <c r="AL54" s="391"/>
      <c r="AM54" s="391"/>
      <c r="AN54" s="391"/>
      <c r="AO54" s="391"/>
      <c r="AP54" s="391"/>
      <c r="AQ54" s="391"/>
      <c r="AR54" s="391"/>
      <c r="AS54" s="391"/>
      <c r="AT54" s="391"/>
      <c r="AU54" s="391"/>
      <c r="AV54" s="391"/>
      <c r="AW54" s="391"/>
      <c r="AX54" s="391"/>
      <c r="AY54" s="391"/>
      <c r="AZ54" s="391"/>
    </row>
    <row r="55" spans="4:52">
      <c r="D55" s="391"/>
      <c r="E55" s="391"/>
      <c r="F55" s="391"/>
      <c r="G55" s="391"/>
      <c r="H55" s="391"/>
      <c r="I55" s="391"/>
      <c r="J55" s="391"/>
      <c r="K55" s="391"/>
      <c r="L55" s="391"/>
      <c r="M55" s="391"/>
      <c r="N55" s="391"/>
      <c r="O55" s="391"/>
      <c r="P55" s="391"/>
      <c r="Q55" s="391"/>
      <c r="R55" s="391"/>
      <c r="S55" s="391"/>
      <c r="T55" s="391"/>
      <c r="U55" s="391"/>
      <c r="V55" s="391"/>
      <c r="W55" s="391"/>
      <c r="X55" s="391"/>
      <c r="Y55" s="391"/>
      <c r="Z55" s="391"/>
      <c r="AA55" s="391"/>
      <c r="AB55" s="391"/>
      <c r="AC55" s="391"/>
      <c r="AD55" s="391"/>
      <c r="AE55" s="391"/>
      <c r="AF55" s="391"/>
      <c r="AG55" s="391"/>
      <c r="AH55" s="391"/>
      <c r="AI55" s="391"/>
      <c r="AJ55" s="391"/>
      <c r="AK55" s="391"/>
      <c r="AL55" s="391"/>
      <c r="AM55" s="391"/>
      <c r="AN55" s="391"/>
      <c r="AO55" s="391"/>
      <c r="AP55" s="391"/>
      <c r="AQ55" s="391"/>
      <c r="AR55" s="391"/>
      <c r="AS55" s="391"/>
      <c r="AT55" s="391"/>
      <c r="AU55" s="391"/>
      <c r="AV55" s="391"/>
      <c r="AW55" s="391"/>
      <c r="AX55" s="391"/>
      <c r="AY55" s="391"/>
      <c r="AZ55" s="391"/>
    </row>
    <row r="56" spans="4:52">
      <c r="D56" s="391"/>
      <c r="E56" s="391"/>
      <c r="F56" s="391"/>
      <c r="G56" s="391"/>
      <c r="H56" s="391"/>
      <c r="I56" s="391"/>
      <c r="J56" s="391"/>
      <c r="K56" s="391"/>
      <c r="L56" s="391"/>
      <c r="M56" s="391"/>
      <c r="N56" s="391"/>
      <c r="O56" s="391"/>
      <c r="P56" s="391"/>
      <c r="Q56" s="391"/>
      <c r="R56" s="391"/>
      <c r="S56" s="391"/>
      <c r="T56" s="391"/>
      <c r="U56" s="391"/>
      <c r="V56" s="391"/>
      <c r="W56" s="391"/>
      <c r="X56" s="391"/>
      <c r="Y56" s="391"/>
      <c r="Z56" s="391"/>
      <c r="AA56" s="391"/>
      <c r="AB56" s="391"/>
      <c r="AC56" s="391"/>
      <c r="AD56" s="391"/>
      <c r="AE56" s="391"/>
      <c r="AF56" s="391"/>
      <c r="AG56" s="391"/>
      <c r="AH56" s="391"/>
      <c r="AI56" s="391"/>
      <c r="AJ56" s="391"/>
      <c r="AK56" s="391"/>
      <c r="AL56" s="391"/>
      <c r="AM56" s="391"/>
      <c r="AN56" s="391"/>
      <c r="AO56" s="391"/>
      <c r="AP56" s="391"/>
      <c r="AQ56" s="391"/>
      <c r="AR56" s="391"/>
      <c r="AS56" s="391"/>
      <c r="AT56" s="391"/>
      <c r="AU56" s="391"/>
      <c r="AV56" s="391"/>
      <c r="AW56" s="391"/>
      <c r="AX56" s="391"/>
      <c r="AY56" s="391"/>
      <c r="AZ56" s="391"/>
    </row>
    <row r="63" spans="4:52">
      <c r="D63" s="391"/>
      <c r="E63" s="391"/>
      <c r="F63" s="391"/>
      <c r="G63" s="391"/>
      <c r="H63" s="391"/>
      <c r="I63" s="391"/>
      <c r="J63" s="391"/>
      <c r="K63" s="391"/>
      <c r="L63" s="391"/>
      <c r="M63" s="391"/>
      <c r="N63" s="391"/>
      <c r="O63" s="391"/>
      <c r="P63" s="391"/>
      <c r="Q63" s="391"/>
      <c r="R63" s="391"/>
      <c r="S63" s="391"/>
      <c r="T63" s="391"/>
      <c r="U63" s="391"/>
      <c r="V63" s="391"/>
      <c r="W63" s="391"/>
      <c r="X63" s="391"/>
      <c r="Y63" s="391"/>
      <c r="Z63" s="391"/>
      <c r="AA63" s="391"/>
      <c r="AB63" s="391"/>
      <c r="AC63" s="391"/>
      <c r="AD63" s="391"/>
      <c r="AE63" s="391"/>
      <c r="AF63" s="391"/>
      <c r="AG63" s="391"/>
      <c r="AH63" s="391"/>
      <c r="AI63" s="391"/>
      <c r="AJ63" s="391"/>
      <c r="AK63" s="391"/>
      <c r="AL63" s="391"/>
      <c r="AM63" s="391"/>
      <c r="AN63" s="391"/>
      <c r="AO63" s="391"/>
      <c r="AP63" s="391"/>
      <c r="AQ63" s="391"/>
      <c r="AR63" s="391"/>
      <c r="AS63" s="391"/>
      <c r="AT63" s="391"/>
      <c r="AU63" s="391"/>
      <c r="AV63" s="391"/>
      <c r="AW63" s="391"/>
      <c r="AX63" s="391"/>
      <c r="AY63" s="391"/>
      <c r="AZ63" s="391"/>
    </row>
    <row r="64" spans="4:52">
      <c r="D64" s="391"/>
      <c r="E64" s="391"/>
      <c r="F64" s="391"/>
      <c r="G64" s="391"/>
      <c r="H64" s="391"/>
      <c r="I64" s="391"/>
      <c r="J64" s="391"/>
      <c r="K64" s="391"/>
      <c r="L64" s="391"/>
      <c r="M64" s="391"/>
      <c r="N64" s="391"/>
      <c r="O64" s="391"/>
      <c r="P64" s="391"/>
      <c r="Q64" s="391"/>
      <c r="R64" s="391"/>
      <c r="S64" s="391"/>
      <c r="T64" s="391"/>
      <c r="U64" s="391"/>
      <c r="V64" s="391"/>
      <c r="W64" s="391"/>
      <c r="X64" s="391"/>
      <c r="Y64" s="391"/>
      <c r="Z64" s="391"/>
      <c r="AA64" s="391"/>
      <c r="AB64" s="391"/>
      <c r="AC64" s="391"/>
      <c r="AD64" s="391"/>
      <c r="AE64" s="391"/>
      <c r="AF64" s="391"/>
      <c r="AG64" s="391"/>
      <c r="AH64" s="391"/>
      <c r="AI64" s="391"/>
      <c r="AJ64" s="391"/>
      <c r="AK64" s="391"/>
      <c r="AL64" s="391"/>
      <c r="AM64" s="391"/>
      <c r="AN64" s="391"/>
      <c r="AO64" s="391"/>
      <c r="AP64" s="391"/>
      <c r="AQ64" s="391"/>
      <c r="AR64" s="391"/>
      <c r="AS64" s="391"/>
      <c r="AT64" s="391"/>
      <c r="AU64" s="391"/>
      <c r="AV64" s="391"/>
      <c r="AW64" s="391"/>
      <c r="AX64" s="391"/>
      <c r="AY64" s="391"/>
      <c r="AZ64" s="391"/>
    </row>
    <row r="65" spans="4:52">
      <c r="D65" s="391"/>
      <c r="E65" s="391"/>
      <c r="F65" s="391"/>
      <c r="G65" s="391"/>
      <c r="H65" s="391"/>
      <c r="I65" s="391"/>
      <c r="J65" s="391"/>
      <c r="K65" s="391"/>
      <c r="L65" s="391"/>
      <c r="M65" s="391"/>
      <c r="N65" s="391"/>
      <c r="O65" s="391"/>
      <c r="P65" s="391"/>
      <c r="Q65" s="391"/>
      <c r="R65" s="391"/>
      <c r="S65" s="391"/>
      <c r="T65" s="391"/>
      <c r="U65" s="391"/>
      <c r="V65" s="391"/>
      <c r="W65" s="391"/>
      <c r="X65" s="391"/>
      <c r="Y65" s="391"/>
      <c r="Z65" s="391"/>
      <c r="AA65" s="391"/>
      <c r="AB65" s="391"/>
      <c r="AC65" s="391"/>
      <c r="AD65" s="391"/>
      <c r="AE65" s="391"/>
      <c r="AF65" s="391"/>
      <c r="AG65" s="391"/>
      <c r="AH65" s="391"/>
      <c r="AI65" s="391"/>
      <c r="AJ65" s="391"/>
      <c r="AK65" s="391"/>
      <c r="AL65" s="391"/>
      <c r="AM65" s="391"/>
      <c r="AN65" s="391"/>
      <c r="AO65" s="391"/>
      <c r="AP65" s="391"/>
      <c r="AQ65" s="391"/>
      <c r="AR65" s="391"/>
      <c r="AS65" s="391"/>
      <c r="AT65" s="391"/>
      <c r="AU65" s="391"/>
      <c r="AV65" s="391"/>
      <c r="AW65" s="391"/>
      <c r="AX65" s="391"/>
      <c r="AY65" s="391"/>
      <c r="AZ65" s="391"/>
    </row>
    <row r="66" spans="4:52">
      <c r="D66" s="391"/>
      <c r="E66" s="391"/>
      <c r="F66" s="391"/>
      <c r="G66" s="391"/>
      <c r="H66" s="391"/>
      <c r="I66" s="391"/>
      <c r="J66" s="391"/>
      <c r="K66" s="391"/>
      <c r="L66" s="391"/>
      <c r="M66" s="391"/>
      <c r="N66" s="391"/>
      <c r="O66" s="391"/>
      <c r="P66" s="391"/>
      <c r="Q66" s="391"/>
      <c r="R66" s="391"/>
      <c r="S66" s="391"/>
      <c r="T66" s="391"/>
      <c r="U66" s="391"/>
      <c r="V66" s="391"/>
      <c r="W66" s="391"/>
      <c r="X66" s="391"/>
      <c r="Y66" s="391"/>
      <c r="Z66" s="391"/>
      <c r="AA66" s="391"/>
      <c r="AB66" s="391"/>
      <c r="AC66" s="391"/>
      <c r="AD66" s="391"/>
      <c r="AE66" s="391"/>
      <c r="AF66" s="391"/>
      <c r="AG66" s="391"/>
      <c r="AH66" s="391"/>
      <c r="AI66" s="391"/>
      <c r="AJ66" s="391"/>
      <c r="AK66" s="391"/>
      <c r="AL66" s="391"/>
      <c r="AM66" s="391"/>
      <c r="AN66" s="391"/>
      <c r="AO66" s="391"/>
      <c r="AP66" s="391"/>
      <c r="AQ66" s="391"/>
      <c r="AR66" s="391"/>
      <c r="AS66" s="391"/>
      <c r="AT66" s="391"/>
      <c r="AU66" s="391"/>
      <c r="AV66" s="391"/>
      <c r="AW66" s="391"/>
      <c r="AX66" s="391"/>
      <c r="AY66" s="391"/>
      <c r="AZ66" s="391"/>
    </row>
    <row r="67" spans="4:52">
      <c r="D67" s="391"/>
      <c r="E67" s="391"/>
      <c r="F67" s="391"/>
      <c r="G67" s="391"/>
      <c r="H67" s="391"/>
      <c r="I67" s="391"/>
      <c r="J67" s="391"/>
      <c r="K67" s="391"/>
      <c r="L67" s="391"/>
      <c r="M67" s="391"/>
      <c r="N67" s="391"/>
      <c r="O67" s="391"/>
      <c r="P67" s="391"/>
      <c r="Q67" s="391"/>
      <c r="R67" s="391"/>
      <c r="S67" s="391"/>
      <c r="T67" s="391"/>
      <c r="U67" s="391"/>
      <c r="V67" s="391"/>
      <c r="W67" s="391"/>
      <c r="X67" s="391"/>
      <c r="Y67" s="391"/>
      <c r="Z67" s="391"/>
      <c r="AA67" s="391"/>
      <c r="AB67" s="391"/>
      <c r="AC67" s="391"/>
      <c r="AD67" s="391"/>
      <c r="AE67" s="391"/>
      <c r="AF67" s="391"/>
      <c r="AG67" s="391"/>
      <c r="AH67" s="391"/>
      <c r="AI67" s="391"/>
      <c r="AJ67" s="391"/>
      <c r="AK67" s="391"/>
      <c r="AL67" s="391"/>
      <c r="AM67" s="391"/>
      <c r="AN67" s="391"/>
      <c r="AO67" s="391"/>
      <c r="AP67" s="391"/>
      <c r="AQ67" s="391"/>
      <c r="AR67" s="391"/>
      <c r="AS67" s="391"/>
      <c r="AT67" s="391"/>
      <c r="AU67" s="391"/>
      <c r="AV67" s="391"/>
      <c r="AW67" s="391"/>
      <c r="AX67" s="391"/>
      <c r="AY67" s="391"/>
      <c r="AZ67" s="391"/>
    </row>
    <row r="68" spans="4:52">
      <c r="D68" s="391"/>
      <c r="E68" s="391"/>
      <c r="F68" s="391"/>
      <c r="G68" s="391"/>
      <c r="H68" s="391"/>
      <c r="I68" s="391"/>
      <c r="J68" s="391"/>
      <c r="K68" s="391"/>
      <c r="L68" s="391"/>
      <c r="M68" s="391"/>
      <c r="N68" s="391"/>
      <c r="O68" s="391"/>
      <c r="P68" s="391"/>
      <c r="Q68" s="391"/>
      <c r="R68" s="391"/>
      <c r="S68" s="391"/>
      <c r="T68" s="391"/>
      <c r="U68" s="391"/>
      <c r="V68" s="391"/>
      <c r="W68" s="391"/>
      <c r="X68" s="391"/>
      <c r="Y68" s="391"/>
      <c r="Z68" s="391"/>
      <c r="AA68" s="391"/>
      <c r="AB68" s="391"/>
      <c r="AC68" s="391"/>
      <c r="AD68" s="391"/>
      <c r="AE68" s="391"/>
      <c r="AF68" s="391"/>
      <c r="AG68" s="391"/>
      <c r="AH68" s="391"/>
      <c r="AI68" s="391"/>
      <c r="AJ68" s="391"/>
      <c r="AK68" s="391"/>
      <c r="AL68" s="391"/>
      <c r="AM68" s="391"/>
      <c r="AN68" s="391"/>
      <c r="AO68" s="391"/>
      <c r="AP68" s="391"/>
      <c r="AQ68" s="391"/>
      <c r="AR68" s="391"/>
      <c r="AS68" s="391"/>
      <c r="AT68" s="391"/>
      <c r="AU68" s="391"/>
      <c r="AV68" s="391"/>
      <c r="AW68" s="391"/>
      <c r="AX68" s="391"/>
      <c r="AY68" s="391"/>
      <c r="AZ68" s="391"/>
    </row>
    <row r="69" spans="4:52">
      <c r="D69" s="391"/>
      <c r="E69" s="391"/>
      <c r="F69" s="391"/>
      <c r="G69" s="391"/>
      <c r="H69" s="391"/>
      <c r="I69" s="391"/>
      <c r="J69" s="391"/>
      <c r="K69" s="391"/>
      <c r="L69" s="391"/>
      <c r="M69" s="391"/>
      <c r="N69" s="391"/>
      <c r="O69" s="391"/>
      <c r="P69" s="391"/>
      <c r="Q69" s="391"/>
      <c r="R69" s="391"/>
      <c r="S69" s="391"/>
      <c r="T69" s="391"/>
      <c r="U69" s="391"/>
      <c r="V69" s="391"/>
      <c r="W69" s="391"/>
      <c r="X69" s="391"/>
      <c r="Y69" s="391"/>
      <c r="Z69" s="391"/>
      <c r="AA69" s="391"/>
      <c r="AB69" s="391"/>
      <c r="AC69" s="391"/>
      <c r="AD69" s="391"/>
      <c r="AE69" s="391"/>
      <c r="AF69" s="391"/>
      <c r="AG69" s="391"/>
      <c r="AH69" s="391"/>
      <c r="AI69" s="391"/>
      <c r="AJ69" s="391"/>
      <c r="AK69" s="391"/>
      <c r="AL69" s="391"/>
      <c r="AM69" s="391"/>
      <c r="AN69" s="391"/>
      <c r="AO69" s="391"/>
      <c r="AP69" s="391"/>
      <c r="AQ69" s="391"/>
      <c r="AR69" s="391"/>
      <c r="AS69" s="391"/>
      <c r="AT69" s="391"/>
      <c r="AU69" s="391"/>
      <c r="AV69" s="391"/>
      <c r="AW69" s="391"/>
      <c r="AX69" s="391"/>
      <c r="AY69" s="391"/>
      <c r="AZ69" s="391"/>
    </row>
    <row r="70" spans="4:52">
      <c r="D70" s="391"/>
      <c r="E70" s="391"/>
      <c r="F70" s="391"/>
      <c r="G70" s="391"/>
      <c r="H70" s="391"/>
      <c r="I70" s="391"/>
      <c r="J70" s="391"/>
      <c r="K70" s="391"/>
      <c r="L70" s="391"/>
      <c r="M70" s="391"/>
      <c r="N70" s="391"/>
      <c r="O70" s="391"/>
      <c r="P70" s="391"/>
      <c r="Q70" s="391"/>
      <c r="R70" s="391"/>
      <c r="S70" s="391"/>
      <c r="T70" s="391"/>
      <c r="U70" s="391"/>
      <c r="V70" s="391"/>
      <c r="W70" s="391"/>
      <c r="X70" s="391"/>
      <c r="Y70" s="391"/>
      <c r="Z70" s="391"/>
      <c r="AA70" s="391"/>
      <c r="AB70" s="391"/>
      <c r="AC70" s="391"/>
      <c r="AD70" s="391"/>
      <c r="AE70" s="391"/>
      <c r="AF70" s="391"/>
      <c r="AG70" s="391"/>
      <c r="AH70" s="391"/>
      <c r="AI70" s="391"/>
      <c r="AJ70" s="391"/>
      <c r="AK70" s="391"/>
      <c r="AL70" s="391"/>
      <c r="AM70" s="391"/>
      <c r="AN70" s="391"/>
      <c r="AO70" s="391"/>
      <c r="AP70" s="391"/>
      <c r="AQ70" s="391"/>
      <c r="AR70" s="391"/>
      <c r="AS70" s="391"/>
      <c r="AT70" s="391"/>
      <c r="AU70" s="391"/>
      <c r="AV70" s="391"/>
      <c r="AW70" s="391"/>
      <c r="AX70" s="391"/>
      <c r="AY70" s="391"/>
      <c r="AZ70" s="391"/>
    </row>
    <row r="71" spans="4:52">
      <c r="D71" s="391"/>
      <c r="E71" s="391"/>
      <c r="F71" s="391"/>
      <c r="G71" s="391"/>
      <c r="H71" s="391"/>
      <c r="I71" s="391"/>
      <c r="J71" s="391"/>
      <c r="K71" s="391"/>
      <c r="L71" s="391"/>
      <c r="M71" s="391"/>
      <c r="N71" s="391"/>
      <c r="O71" s="391"/>
      <c r="P71" s="391"/>
      <c r="Q71" s="391"/>
      <c r="R71" s="391"/>
      <c r="S71" s="391"/>
      <c r="T71" s="391"/>
      <c r="U71" s="391"/>
      <c r="V71" s="391"/>
      <c r="W71" s="391"/>
      <c r="X71" s="391"/>
      <c r="Y71" s="391"/>
      <c r="Z71" s="391"/>
      <c r="AA71" s="391"/>
      <c r="AB71" s="391"/>
      <c r="AC71" s="391"/>
      <c r="AD71" s="391"/>
      <c r="AE71" s="391"/>
      <c r="AF71" s="391"/>
      <c r="AG71" s="391"/>
      <c r="AH71" s="391"/>
      <c r="AI71" s="391"/>
      <c r="AJ71" s="391"/>
      <c r="AK71" s="391"/>
      <c r="AL71" s="391"/>
      <c r="AM71" s="391"/>
      <c r="AN71" s="391"/>
      <c r="AO71" s="391"/>
      <c r="AP71" s="391"/>
      <c r="AQ71" s="391"/>
      <c r="AR71" s="391"/>
      <c r="AS71" s="391"/>
      <c r="AT71" s="391"/>
      <c r="AU71" s="391"/>
      <c r="AV71" s="391"/>
      <c r="AW71" s="391"/>
      <c r="AX71" s="391"/>
      <c r="AY71" s="391"/>
      <c r="AZ71" s="391"/>
    </row>
    <row r="72" spans="4:52">
      <c r="D72" s="391"/>
      <c r="E72" s="391"/>
      <c r="F72" s="391"/>
      <c r="G72" s="391"/>
      <c r="H72" s="391"/>
      <c r="I72" s="391"/>
      <c r="J72" s="391"/>
      <c r="K72" s="391"/>
      <c r="L72" s="391"/>
      <c r="M72" s="391"/>
      <c r="N72" s="391"/>
      <c r="O72" s="391"/>
      <c r="P72" s="391"/>
      <c r="Q72" s="391"/>
      <c r="R72" s="391"/>
      <c r="S72" s="391"/>
      <c r="T72" s="391"/>
      <c r="U72" s="391"/>
      <c r="V72" s="391"/>
      <c r="W72" s="391"/>
      <c r="X72" s="391"/>
      <c r="Y72" s="391"/>
      <c r="Z72" s="391"/>
      <c r="AA72" s="391"/>
      <c r="AB72" s="391"/>
      <c r="AC72" s="391"/>
      <c r="AD72" s="391"/>
      <c r="AE72" s="391"/>
      <c r="AF72" s="391"/>
      <c r="AG72" s="391"/>
      <c r="AH72" s="391"/>
      <c r="AI72" s="391"/>
      <c r="AJ72" s="391"/>
      <c r="AK72" s="391"/>
      <c r="AL72" s="391"/>
      <c r="AM72" s="391"/>
      <c r="AN72" s="391"/>
      <c r="AO72" s="391"/>
      <c r="AP72" s="391"/>
      <c r="AQ72" s="391"/>
      <c r="AR72" s="391"/>
      <c r="AS72" s="391"/>
      <c r="AT72" s="391"/>
      <c r="AU72" s="391"/>
      <c r="AV72" s="391"/>
      <c r="AW72" s="391"/>
      <c r="AX72" s="391"/>
      <c r="AY72" s="391"/>
      <c r="AZ72" s="391"/>
    </row>
    <row r="73" spans="4:52">
      <c r="D73" s="391"/>
      <c r="E73" s="391"/>
      <c r="F73" s="391"/>
      <c r="G73" s="391"/>
      <c r="H73" s="391"/>
      <c r="I73" s="391"/>
      <c r="J73" s="391"/>
      <c r="K73" s="391"/>
      <c r="L73" s="391"/>
      <c r="M73" s="391"/>
      <c r="N73" s="391"/>
      <c r="O73" s="391"/>
      <c r="P73" s="391"/>
      <c r="Q73" s="391"/>
      <c r="R73" s="391"/>
      <c r="S73" s="391"/>
      <c r="T73" s="391"/>
      <c r="U73" s="391"/>
      <c r="V73" s="391"/>
      <c r="W73" s="391"/>
      <c r="X73" s="391"/>
      <c r="Y73" s="391"/>
      <c r="Z73" s="391"/>
      <c r="AA73" s="391"/>
      <c r="AB73" s="391"/>
      <c r="AC73" s="391"/>
      <c r="AD73" s="391"/>
      <c r="AE73" s="391"/>
      <c r="AF73" s="391"/>
      <c r="AG73" s="391"/>
      <c r="AH73" s="391"/>
      <c r="AI73" s="391"/>
      <c r="AJ73" s="391"/>
      <c r="AK73" s="391"/>
      <c r="AL73" s="391"/>
      <c r="AM73" s="391"/>
      <c r="AN73" s="391"/>
      <c r="AO73" s="391"/>
      <c r="AP73" s="391"/>
      <c r="AQ73" s="391"/>
      <c r="AR73" s="391"/>
      <c r="AS73" s="391"/>
      <c r="AT73" s="391"/>
      <c r="AU73" s="391"/>
      <c r="AV73" s="391"/>
      <c r="AW73" s="391"/>
      <c r="AX73" s="391"/>
      <c r="AY73" s="391"/>
      <c r="AZ73" s="391"/>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C82B-03F2-40C4-986B-51AB88EF02A8}">
  <sheetPr codeName="Sheet13">
    <tabColor theme="5" tint="0.59999389629810485"/>
  </sheetPr>
  <dimension ref="C2:X74"/>
  <sheetViews>
    <sheetView showGridLines="0" workbookViewId="0">
      <selection activeCell="F39" sqref="F39"/>
    </sheetView>
  </sheetViews>
  <sheetFormatPr defaultRowHeight="12.75"/>
  <cols>
    <col min="1" max="16384" width="9.140625" style="185"/>
  </cols>
  <sheetData>
    <row r="2" spans="3:24">
      <c r="S2" s="312"/>
      <c r="T2" s="312"/>
      <c r="U2" s="320" t="s">
        <v>581</v>
      </c>
      <c r="V2" s="320" t="s">
        <v>582</v>
      </c>
      <c r="W2" s="312" t="s">
        <v>579</v>
      </c>
      <c r="X2" s="312" t="s">
        <v>580</v>
      </c>
    </row>
    <row r="3" spans="3:24">
      <c r="S3" s="313" t="s">
        <v>266</v>
      </c>
      <c r="T3" s="313" t="s">
        <v>66</v>
      </c>
      <c r="U3" s="314">
        <v>-13.238437652587891</v>
      </c>
      <c r="V3" s="314" t="s">
        <v>46</v>
      </c>
      <c r="W3" s="315">
        <v>-13.238437652587891</v>
      </c>
      <c r="X3" s="315">
        <v>0.5</v>
      </c>
    </row>
    <row r="4" spans="3:24">
      <c r="S4" s="313" t="s">
        <v>263</v>
      </c>
      <c r="T4" s="313" t="s">
        <v>30</v>
      </c>
      <c r="U4" s="314">
        <v>-33.457923889160156</v>
      </c>
      <c r="V4" s="314">
        <v>25.042388916015625</v>
      </c>
      <c r="W4" s="315">
        <v>-8.4155349731445313</v>
      </c>
      <c r="X4" s="315">
        <v>1.5</v>
      </c>
    </row>
    <row r="5" spans="3:24">
      <c r="S5" s="313" t="s">
        <v>193</v>
      </c>
      <c r="T5" s="313" t="s">
        <v>90</v>
      </c>
      <c r="U5" s="314">
        <v>-35.902603149414063</v>
      </c>
      <c r="V5" s="314">
        <v>32.801349639892578</v>
      </c>
      <c r="W5" s="315">
        <v>-3.1012535095214844</v>
      </c>
      <c r="X5" s="315">
        <v>2.5</v>
      </c>
    </row>
    <row r="6" spans="3:24">
      <c r="S6" s="313" t="s">
        <v>259</v>
      </c>
      <c r="T6" s="313" t="s">
        <v>12</v>
      </c>
      <c r="U6" s="314">
        <v>-21.882316589355469</v>
      </c>
      <c r="V6" s="314">
        <v>21.097930908203125</v>
      </c>
      <c r="W6" s="315">
        <v>-0.78438568115234375</v>
      </c>
      <c r="X6" s="315">
        <v>3.5</v>
      </c>
    </row>
    <row r="7" spans="3:24">
      <c r="S7" s="313" t="s">
        <v>180</v>
      </c>
      <c r="T7" s="313" t="s">
        <v>11</v>
      </c>
      <c r="U7" s="314">
        <v>-44.399402618408203</v>
      </c>
      <c r="V7" s="314">
        <v>45.997913360595703</v>
      </c>
      <c r="W7" s="315">
        <v>1.5985107421875</v>
      </c>
      <c r="X7" s="315">
        <v>4.5</v>
      </c>
    </row>
    <row r="8" spans="3:24">
      <c r="S8" s="313" t="s">
        <v>194</v>
      </c>
      <c r="T8" s="313" t="s">
        <v>27</v>
      </c>
      <c r="U8" s="314">
        <v>-16.057256698608398</v>
      </c>
      <c r="V8" s="314">
        <v>26.505283355712891</v>
      </c>
      <c r="W8" s="315">
        <v>10.448026657104492</v>
      </c>
      <c r="X8" s="315">
        <v>5.5</v>
      </c>
    </row>
    <row r="9" spans="3:24">
      <c r="C9" s="185" t="s">
        <v>578</v>
      </c>
      <c r="S9" s="313" t="s">
        <v>265</v>
      </c>
      <c r="T9" s="313" t="s">
        <v>88</v>
      </c>
      <c r="U9" s="314">
        <v>20.969596862792969</v>
      </c>
      <c r="V9" s="314" t="s">
        <v>46</v>
      </c>
      <c r="W9" s="315">
        <v>20.969596862792969</v>
      </c>
      <c r="X9" s="315">
        <v>6.5</v>
      </c>
    </row>
    <row r="10" spans="3:24">
      <c r="S10" s="313" t="s">
        <v>341</v>
      </c>
      <c r="T10" s="313" t="s">
        <v>91</v>
      </c>
      <c r="U10" s="314">
        <v>27.790077209472656</v>
      </c>
      <c r="V10" s="314" t="s">
        <v>46</v>
      </c>
      <c r="W10" s="315">
        <v>27.790077209472656</v>
      </c>
      <c r="X10" s="315">
        <v>7.5</v>
      </c>
    </row>
    <row r="11" spans="3:24">
      <c r="S11" s="313" t="s">
        <v>191</v>
      </c>
      <c r="T11" s="313" t="s">
        <v>65</v>
      </c>
      <c r="U11" s="314">
        <v>1.001184344291687</v>
      </c>
      <c r="V11" s="314">
        <v>27.468650817871094</v>
      </c>
      <c r="W11" s="315">
        <v>28.469835162162781</v>
      </c>
      <c r="X11" s="315">
        <v>8.5</v>
      </c>
    </row>
    <row r="12" spans="3:24">
      <c r="S12" s="313" t="s">
        <v>172</v>
      </c>
      <c r="T12" s="313" t="s">
        <v>14</v>
      </c>
      <c r="U12" s="314">
        <v>-2.0455386638641357</v>
      </c>
      <c r="V12" s="314">
        <v>30.57432746887207</v>
      </c>
      <c r="W12" s="315">
        <v>28.528788805007935</v>
      </c>
      <c r="X12" s="315">
        <v>9.5</v>
      </c>
    </row>
    <row r="13" spans="3:24">
      <c r="S13" s="313" t="s">
        <v>175</v>
      </c>
      <c r="T13" s="313" t="s">
        <v>20</v>
      </c>
      <c r="U13" s="314">
        <v>-31.674507141113281</v>
      </c>
      <c r="V13" s="314">
        <v>72.007476806640625</v>
      </c>
      <c r="W13" s="315">
        <v>40.332969665527344</v>
      </c>
      <c r="X13" s="315">
        <v>10.5</v>
      </c>
    </row>
    <row r="14" spans="3:24">
      <c r="S14" s="313" t="s">
        <v>190</v>
      </c>
      <c r="T14" s="313" t="s">
        <v>18</v>
      </c>
      <c r="U14" s="314">
        <v>26.116447448730469</v>
      </c>
      <c r="V14" s="314">
        <v>15.357769966125488</v>
      </c>
      <c r="W14" s="315">
        <v>41.474217414855957</v>
      </c>
      <c r="X14" s="315">
        <v>11.5</v>
      </c>
    </row>
    <row r="15" spans="3:24">
      <c r="S15" s="313" t="s">
        <v>258</v>
      </c>
      <c r="T15" s="313" t="s">
        <v>10</v>
      </c>
      <c r="U15" s="314">
        <v>20.092424392700195</v>
      </c>
      <c r="V15" s="314">
        <v>25.085758209228516</v>
      </c>
      <c r="W15" s="315">
        <v>45.178182601928711</v>
      </c>
      <c r="X15" s="315">
        <v>12.5</v>
      </c>
    </row>
    <row r="16" spans="3:24">
      <c r="S16" s="313" t="s">
        <v>340</v>
      </c>
      <c r="T16" s="313" t="s">
        <v>89</v>
      </c>
      <c r="U16" s="314">
        <v>55.087295532226563</v>
      </c>
      <c r="V16" s="314" t="s">
        <v>46</v>
      </c>
      <c r="W16" s="315">
        <v>55.087295532226563</v>
      </c>
      <c r="X16" s="315">
        <v>13.5</v>
      </c>
    </row>
    <row r="17" spans="19:24">
      <c r="S17" s="313" t="s">
        <v>183</v>
      </c>
      <c r="T17" s="313" t="s">
        <v>32</v>
      </c>
      <c r="U17" s="314">
        <v>8.3003044128417969</v>
      </c>
      <c r="V17" s="314">
        <v>65.048637390136719</v>
      </c>
      <c r="W17" s="315">
        <v>73.348941802978516</v>
      </c>
      <c r="X17" s="315">
        <v>14.5</v>
      </c>
    </row>
    <row r="18" spans="19:24">
      <c r="S18" s="313" t="s">
        <v>167</v>
      </c>
      <c r="T18" s="313" t="s">
        <v>9</v>
      </c>
      <c r="U18" s="314">
        <v>28.963777542114258</v>
      </c>
      <c r="V18" s="314">
        <v>46.839027404785156</v>
      </c>
      <c r="W18" s="315">
        <v>75.802804946899414</v>
      </c>
      <c r="X18" s="315">
        <v>15.5</v>
      </c>
    </row>
    <row r="19" spans="19:24">
      <c r="S19" s="313" t="s">
        <v>178</v>
      </c>
      <c r="T19" s="313" t="s">
        <v>7</v>
      </c>
      <c r="U19" s="314">
        <v>17.108928680419922</v>
      </c>
      <c r="V19" s="314">
        <v>59.049327850341797</v>
      </c>
      <c r="W19" s="315">
        <v>76.158256530761719</v>
      </c>
      <c r="X19" s="315">
        <v>16.5</v>
      </c>
    </row>
    <row r="20" spans="19:24">
      <c r="S20" s="313" t="s">
        <v>171</v>
      </c>
      <c r="T20" s="313" t="s">
        <v>13</v>
      </c>
      <c r="U20" s="314">
        <v>25.54815673828125</v>
      </c>
      <c r="V20" s="314">
        <v>50.835800170898438</v>
      </c>
      <c r="W20" s="315">
        <v>76.383956909179688</v>
      </c>
      <c r="X20" s="315">
        <v>17.5</v>
      </c>
    </row>
    <row r="21" spans="19:24">
      <c r="S21" s="313" t="s">
        <v>261</v>
      </c>
      <c r="T21" s="313" t="s">
        <v>17</v>
      </c>
      <c r="U21" s="314">
        <v>43.281936645507813</v>
      </c>
      <c r="V21" s="314">
        <v>38.318756103515625</v>
      </c>
      <c r="W21" s="315">
        <v>81.600692749023438</v>
      </c>
      <c r="X21" s="315">
        <v>18.5</v>
      </c>
    </row>
    <row r="22" spans="19:24">
      <c r="S22" s="313" t="s">
        <v>168</v>
      </c>
      <c r="T22" s="313" t="s">
        <v>6</v>
      </c>
      <c r="U22" s="314">
        <v>25.287786483764648</v>
      </c>
      <c r="V22" s="314">
        <v>59.563484191894531</v>
      </c>
      <c r="W22" s="315">
        <v>84.85127067565918</v>
      </c>
      <c r="X22" s="315">
        <v>19.5</v>
      </c>
    </row>
    <row r="23" spans="19:24">
      <c r="S23" s="313" t="s">
        <v>177</v>
      </c>
      <c r="T23" s="313" t="s">
        <v>29</v>
      </c>
      <c r="U23" s="314">
        <v>27.409576416015625</v>
      </c>
      <c r="V23" s="314">
        <v>59.961780548095703</v>
      </c>
      <c r="W23" s="315">
        <v>87.371356964111328</v>
      </c>
      <c r="X23" s="315">
        <v>20.5</v>
      </c>
    </row>
    <row r="24" spans="19:24">
      <c r="S24" s="313" t="s">
        <v>186</v>
      </c>
      <c r="T24" s="313" t="s">
        <v>15</v>
      </c>
      <c r="U24" s="314">
        <v>39.721759796142578</v>
      </c>
      <c r="V24" s="314">
        <v>47.786602020263672</v>
      </c>
      <c r="W24" s="315">
        <v>87.50836181640625</v>
      </c>
      <c r="X24" s="315">
        <v>21.5</v>
      </c>
    </row>
    <row r="25" spans="19:24">
      <c r="S25" s="313" t="s">
        <v>174</v>
      </c>
      <c r="T25" s="313" t="s">
        <v>19</v>
      </c>
      <c r="U25" s="314">
        <v>47.210918426513672</v>
      </c>
      <c r="V25" s="314">
        <v>40.818515777587891</v>
      </c>
      <c r="W25" s="315">
        <v>88.029434204101563</v>
      </c>
      <c r="X25" s="315">
        <v>22.5</v>
      </c>
    </row>
    <row r="26" spans="19:24">
      <c r="S26" s="313" t="s">
        <v>176</v>
      </c>
      <c r="T26" s="313" t="s">
        <v>28</v>
      </c>
      <c r="U26" s="314">
        <v>51.493270874023438</v>
      </c>
      <c r="V26" s="314">
        <v>42.857715606689453</v>
      </c>
      <c r="W26" s="315">
        <v>94.350986480712891</v>
      </c>
      <c r="X26" s="315">
        <v>23.5</v>
      </c>
    </row>
    <row r="27" spans="19:24">
      <c r="S27" s="313" t="s">
        <v>179</v>
      </c>
      <c r="T27" s="313" t="s">
        <v>8</v>
      </c>
      <c r="U27" s="314">
        <v>17.868343353271484</v>
      </c>
      <c r="V27" s="314">
        <v>76.849624633789063</v>
      </c>
      <c r="W27" s="315">
        <v>94.717967987060547</v>
      </c>
      <c r="X27" s="315">
        <v>24.5</v>
      </c>
    </row>
    <row r="28" spans="19:24">
      <c r="S28" s="313" t="s">
        <v>182</v>
      </c>
      <c r="T28" s="313" t="s">
        <v>26</v>
      </c>
      <c r="U28" s="314">
        <v>24.634265899658203</v>
      </c>
      <c r="V28" s="314">
        <v>74.275215148925781</v>
      </c>
      <c r="W28" s="315">
        <v>98.909481048583984</v>
      </c>
      <c r="X28" s="315">
        <v>25.5</v>
      </c>
    </row>
    <row r="29" spans="19:24">
      <c r="S29" s="313" t="s">
        <v>262</v>
      </c>
      <c r="T29" s="313" t="s">
        <v>25</v>
      </c>
      <c r="U29" s="314">
        <v>22.309408187866211</v>
      </c>
      <c r="V29" s="314">
        <v>78.235946655273438</v>
      </c>
      <c r="W29" s="315">
        <v>100.54535484313965</v>
      </c>
      <c r="X29" s="315">
        <v>26.5</v>
      </c>
    </row>
    <row r="30" spans="19:24">
      <c r="S30" s="313" t="s">
        <v>260</v>
      </c>
      <c r="T30" s="313" t="s">
        <v>64</v>
      </c>
      <c r="U30" s="314">
        <v>7.5387020111083984</v>
      </c>
      <c r="V30" s="314">
        <v>94.007965087890625</v>
      </c>
      <c r="W30" s="315">
        <v>101.54666709899902</v>
      </c>
      <c r="X30" s="315">
        <v>27.5</v>
      </c>
    </row>
    <row r="31" spans="19:24">
      <c r="S31" s="313" t="s">
        <v>181</v>
      </c>
      <c r="T31" s="313" t="s">
        <v>23</v>
      </c>
      <c r="U31" s="314">
        <v>14.227145195007324</v>
      </c>
      <c r="V31" s="314">
        <v>94.579887390136719</v>
      </c>
      <c r="W31" s="315">
        <v>108.80703258514404</v>
      </c>
      <c r="X31" s="315">
        <v>28.5</v>
      </c>
    </row>
    <row r="32" spans="19:24">
      <c r="S32" s="313" t="s">
        <v>185</v>
      </c>
      <c r="T32" s="313" t="s">
        <v>24</v>
      </c>
      <c r="U32" s="314">
        <v>53.798316955566406</v>
      </c>
      <c r="V32" s="314">
        <v>66.36834716796875</v>
      </c>
      <c r="W32" s="315">
        <v>120.16666412353516</v>
      </c>
      <c r="X32" s="315">
        <v>29.5</v>
      </c>
    </row>
    <row r="33" spans="19:24">
      <c r="S33" s="313" t="s">
        <v>189</v>
      </c>
      <c r="T33" s="313" t="s">
        <v>22</v>
      </c>
      <c r="U33" s="314">
        <v>53.543598175048828</v>
      </c>
      <c r="V33" s="314">
        <v>74.059097290039063</v>
      </c>
      <c r="W33" s="315">
        <v>127.60269546508789</v>
      </c>
      <c r="X33" s="315">
        <v>30.5</v>
      </c>
    </row>
    <row r="34" spans="19:24">
      <c r="S34" s="313" t="s">
        <v>192</v>
      </c>
      <c r="T34" s="313" t="s">
        <v>31</v>
      </c>
      <c r="U34" s="314">
        <v>15.800862312316895</v>
      </c>
      <c r="V34" s="314">
        <v>116.06778717041016</v>
      </c>
      <c r="W34" s="315">
        <v>131.86864948272705</v>
      </c>
      <c r="X34" s="315">
        <v>31.5</v>
      </c>
    </row>
    <row r="35" spans="19:24">
      <c r="S35" s="313" t="s">
        <v>184</v>
      </c>
      <c r="T35" s="313" t="s">
        <v>33</v>
      </c>
      <c r="U35" s="314">
        <v>31.377790451049805</v>
      </c>
      <c r="V35" s="314">
        <v>122.25701141357422</v>
      </c>
      <c r="W35" s="315">
        <v>153.63480186462402</v>
      </c>
      <c r="X35" s="315">
        <v>32.5</v>
      </c>
    </row>
    <row r="36" spans="19:24">
      <c r="S36" s="313" t="s">
        <v>243</v>
      </c>
      <c r="T36" s="313" t="s">
        <v>21</v>
      </c>
      <c r="U36" s="314">
        <v>75.41754150390625</v>
      </c>
      <c r="V36" s="314">
        <v>84.28082275390625</v>
      </c>
      <c r="W36" s="315">
        <v>159.6983642578125</v>
      </c>
      <c r="X36" s="315">
        <v>33.5</v>
      </c>
    </row>
    <row r="37" spans="19:24">
      <c r="S37" s="316" t="s">
        <v>245</v>
      </c>
      <c r="T37" s="317" t="s">
        <v>51</v>
      </c>
      <c r="U37" s="318">
        <v>-5.6694517135620117</v>
      </c>
      <c r="V37" s="318">
        <v>8.9586181640625</v>
      </c>
      <c r="W37" s="319">
        <v>3.2891664505004883</v>
      </c>
      <c r="X37" s="319">
        <v>0.5</v>
      </c>
    </row>
    <row r="38" spans="19:24">
      <c r="S38" s="316" t="s">
        <v>333</v>
      </c>
      <c r="T38" s="317" t="s">
        <v>70</v>
      </c>
      <c r="U38" s="318">
        <v>-38.85675048828125</v>
      </c>
      <c r="V38" s="318">
        <v>45.505733489990234</v>
      </c>
      <c r="W38" s="319">
        <v>6.6489830017089844</v>
      </c>
      <c r="X38" s="319">
        <v>1.5</v>
      </c>
    </row>
    <row r="39" spans="19:24">
      <c r="S39" s="316" t="s">
        <v>244</v>
      </c>
      <c r="T39" s="317" t="s">
        <v>78</v>
      </c>
      <c r="U39" s="318">
        <v>5.317047119140625</v>
      </c>
      <c r="V39" s="318">
        <v>4.8725323677062988</v>
      </c>
      <c r="W39" s="319">
        <v>10.189579486846924</v>
      </c>
      <c r="X39" s="319">
        <v>2.5</v>
      </c>
    </row>
    <row r="40" spans="19:24">
      <c r="S40" s="316" t="s">
        <v>344</v>
      </c>
      <c r="T40" s="317" t="s">
        <v>69</v>
      </c>
      <c r="U40" s="318">
        <v>-37.841949462890625</v>
      </c>
      <c r="V40" s="318">
        <v>48.390377044677734</v>
      </c>
      <c r="W40" s="319">
        <v>10.548427581787109</v>
      </c>
      <c r="X40" s="319">
        <v>3.5</v>
      </c>
    </row>
    <row r="41" spans="19:24">
      <c r="S41" s="316" t="s">
        <v>343</v>
      </c>
      <c r="T41" s="317" t="s">
        <v>80</v>
      </c>
      <c r="U41" s="318">
        <v>7.8274526596069336</v>
      </c>
      <c r="V41" s="318">
        <v>8.795710563659668</v>
      </c>
      <c r="W41" s="319">
        <v>16.623163223266602</v>
      </c>
      <c r="X41" s="319">
        <v>4.5</v>
      </c>
    </row>
    <row r="42" spans="19:24">
      <c r="S42" s="316" t="s">
        <v>338</v>
      </c>
      <c r="T42" s="317" t="s">
        <v>82</v>
      </c>
      <c r="U42" s="318">
        <v>-16.174413681030273</v>
      </c>
      <c r="V42" s="318">
        <v>33.59930419921875</v>
      </c>
      <c r="W42" s="319">
        <v>17.424890518188477</v>
      </c>
      <c r="X42" s="319">
        <v>5.5</v>
      </c>
    </row>
    <row r="43" spans="19:24">
      <c r="S43" s="316" t="s">
        <v>334</v>
      </c>
      <c r="T43" s="317" t="s">
        <v>74</v>
      </c>
      <c r="U43" s="318">
        <v>-21.779460906982422</v>
      </c>
      <c r="V43" s="318">
        <v>40.127506256103516</v>
      </c>
      <c r="W43" s="319">
        <v>18.348045349121094</v>
      </c>
      <c r="X43" s="319">
        <v>6.5</v>
      </c>
    </row>
    <row r="44" spans="19:24">
      <c r="S44" s="316" t="s">
        <v>169</v>
      </c>
      <c r="T44" s="317" t="s">
        <v>75</v>
      </c>
      <c r="U44" s="318">
        <v>9.241694450378418</v>
      </c>
      <c r="V44" s="318">
        <v>10.299480438232422</v>
      </c>
      <c r="W44" s="319">
        <v>19.54117488861084</v>
      </c>
      <c r="X44" s="319">
        <v>7.5</v>
      </c>
    </row>
    <row r="45" spans="19:24">
      <c r="S45" s="316" t="s">
        <v>313</v>
      </c>
      <c r="T45" s="317" t="s">
        <v>125</v>
      </c>
      <c r="U45" s="318">
        <v>16.220788955688477</v>
      </c>
      <c r="V45" s="318">
        <v>7.7247953414916992</v>
      </c>
      <c r="W45" s="319">
        <v>23.945584297180176</v>
      </c>
      <c r="X45" s="319">
        <v>8.5</v>
      </c>
    </row>
    <row r="46" spans="19:24">
      <c r="S46" s="316" t="s">
        <v>342</v>
      </c>
      <c r="T46" s="317" t="s">
        <v>68</v>
      </c>
      <c r="U46" s="318">
        <v>-22.785663604736328</v>
      </c>
      <c r="V46" s="318">
        <v>53.268817901611328</v>
      </c>
      <c r="W46" s="319">
        <v>30.483154296875</v>
      </c>
      <c r="X46" s="319">
        <v>9.5</v>
      </c>
    </row>
    <row r="47" spans="19:24">
      <c r="S47" s="316" t="s">
        <v>336</v>
      </c>
      <c r="T47" s="317" t="s">
        <v>81</v>
      </c>
      <c r="U47" s="318">
        <v>-7.5403976440429688</v>
      </c>
      <c r="V47" s="318">
        <v>40.013992309570313</v>
      </c>
      <c r="W47" s="319">
        <v>32.473594665527344</v>
      </c>
      <c r="X47" s="319">
        <v>10.5</v>
      </c>
    </row>
    <row r="48" spans="19:24">
      <c r="S48" s="316" t="s">
        <v>349</v>
      </c>
      <c r="T48" s="317" t="s">
        <v>59</v>
      </c>
      <c r="U48" s="318">
        <v>13.221965789794922</v>
      </c>
      <c r="V48" s="318">
        <v>26.830362319946289</v>
      </c>
      <c r="W48" s="319">
        <v>40.052328109741211</v>
      </c>
      <c r="X48" s="319">
        <v>11.5</v>
      </c>
    </row>
    <row r="49" spans="19:24">
      <c r="S49" s="316" t="s">
        <v>346</v>
      </c>
      <c r="T49" s="317" t="s">
        <v>71</v>
      </c>
      <c r="U49" s="318">
        <v>15.066254615783691</v>
      </c>
      <c r="V49" s="318">
        <v>26.932540893554688</v>
      </c>
      <c r="W49" s="319">
        <v>41.998795509338379</v>
      </c>
      <c r="X49" s="319">
        <v>12.5</v>
      </c>
    </row>
    <row r="50" spans="19:24">
      <c r="S50" s="316" t="s">
        <v>351</v>
      </c>
      <c r="T50" s="317" t="s">
        <v>86</v>
      </c>
      <c r="U50" s="318">
        <v>-3.8923251628875732</v>
      </c>
      <c r="V50" s="318">
        <v>47.674610137939453</v>
      </c>
      <c r="W50" s="319">
        <v>43.78228497505188</v>
      </c>
      <c r="X50" s="319">
        <v>13.5</v>
      </c>
    </row>
    <row r="51" spans="19:24">
      <c r="S51" s="316" t="s">
        <v>310</v>
      </c>
      <c r="T51" s="317" t="s">
        <v>79</v>
      </c>
      <c r="U51" s="318">
        <v>15.335094451904297</v>
      </c>
      <c r="V51" s="318">
        <v>30.783952713012695</v>
      </c>
      <c r="W51" s="319">
        <v>46.119047164916992</v>
      </c>
      <c r="X51" s="319">
        <v>14.5</v>
      </c>
    </row>
    <row r="52" spans="19:24">
      <c r="S52" s="316" t="s">
        <v>348</v>
      </c>
      <c r="T52" s="317" t="s">
        <v>54</v>
      </c>
      <c r="U52" s="318">
        <v>15.520716667175293</v>
      </c>
      <c r="V52" s="318">
        <v>33.602298736572266</v>
      </c>
      <c r="W52" s="319">
        <v>49.123015403747559</v>
      </c>
      <c r="X52" s="319">
        <v>15.5</v>
      </c>
    </row>
    <row r="53" spans="19:24">
      <c r="S53" s="316" t="s">
        <v>246</v>
      </c>
      <c r="T53" s="317" t="s">
        <v>57</v>
      </c>
      <c r="U53" s="318">
        <v>18.553487777709961</v>
      </c>
      <c r="V53" s="318">
        <v>31.055858612060547</v>
      </c>
      <c r="W53" s="319">
        <v>49.609346389770508</v>
      </c>
      <c r="X53" s="319">
        <v>16.5</v>
      </c>
    </row>
    <row r="54" spans="19:24">
      <c r="S54" s="316" t="s">
        <v>345</v>
      </c>
      <c r="T54" s="317" t="s">
        <v>35</v>
      </c>
      <c r="U54" s="318">
        <v>29.593605041503906</v>
      </c>
      <c r="V54" s="318">
        <v>28.196884155273438</v>
      </c>
      <c r="W54" s="319">
        <v>57.790489196777344</v>
      </c>
      <c r="X54" s="319">
        <v>17.5</v>
      </c>
    </row>
    <row r="55" spans="19:24">
      <c r="S55" s="316" t="s">
        <v>332</v>
      </c>
      <c r="T55" s="317" t="s">
        <v>83</v>
      </c>
      <c r="U55" s="318">
        <v>43.199123382568359</v>
      </c>
      <c r="V55" s="318">
        <v>14.796146392822266</v>
      </c>
      <c r="W55" s="319">
        <v>57.995269775390625</v>
      </c>
      <c r="X55" s="319">
        <v>18.5</v>
      </c>
    </row>
    <row r="56" spans="19:24">
      <c r="S56" s="316" t="s">
        <v>311</v>
      </c>
      <c r="T56" s="317" t="s">
        <v>157</v>
      </c>
      <c r="U56" s="318">
        <v>51.076023101806641</v>
      </c>
      <c r="V56" s="318">
        <v>8.6733436584472656</v>
      </c>
      <c r="W56" s="319">
        <v>59.749366760253906</v>
      </c>
      <c r="X56" s="319">
        <v>19.5</v>
      </c>
    </row>
    <row r="57" spans="19:24">
      <c r="S57" s="316" t="s">
        <v>347</v>
      </c>
      <c r="T57" s="317" t="s">
        <v>41</v>
      </c>
      <c r="U57" s="318">
        <v>47.546867370605469</v>
      </c>
      <c r="V57" s="318">
        <v>14.869358062744141</v>
      </c>
      <c r="W57" s="319">
        <v>62.416225433349609</v>
      </c>
      <c r="X57" s="319">
        <v>20.5</v>
      </c>
    </row>
    <row r="58" spans="19:24">
      <c r="S58" s="316" t="s">
        <v>350</v>
      </c>
      <c r="T58" s="317" t="s">
        <v>38</v>
      </c>
      <c r="U58" s="318">
        <v>27.823410034179688</v>
      </c>
      <c r="V58" s="318">
        <v>36.558578491210938</v>
      </c>
      <c r="W58" s="319">
        <v>64.381988525390625</v>
      </c>
      <c r="X58" s="319">
        <v>21.5</v>
      </c>
    </row>
    <row r="59" spans="19:24">
      <c r="S59" s="316" t="s">
        <v>352</v>
      </c>
      <c r="T59" s="317" t="s">
        <v>37</v>
      </c>
      <c r="U59" s="318">
        <v>38.672157287597656</v>
      </c>
      <c r="V59" s="318">
        <v>27.479831695556641</v>
      </c>
      <c r="W59" s="319">
        <v>66.151988983154297</v>
      </c>
      <c r="X59" s="319">
        <v>22.5</v>
      </c>
    </row>
    <row r="60" spans="19:24">
      <c r="S60" s="316" t="s">
        <v>337</v>
      </c>
      <c r="T60" s="317" t="s">
        <v>72</v>
      </c>
      <c r="U60" s="318">
        <v>33.405532836914063</v>
      </c>
      <c r="V60" s="318">
        <v>39.901718139648438</v>
      </c>
      <c r="W60" s="319">
        <v>73.3072509765625</v>
      </c>
      <c r="X60" s="319">
        <v>23.5</v>
      </c>
    </row>
    <row r="61" spans="19:24">
      <c r="S61" s="316" t="s">
        <v>316</v>
      </c>
      <c r="T61" s="317" t="s">
        <v>67</v>
      </c>
      <c r="U61" s="318">
        <v>40.7471923828125</v>
      </c>
      <c r="V61" s="318">
        <v>37.129966735839844</v>
      </c>
      <c r="W61" s="319">
        <v>77.877159118652344</v>
      </c>
      <c r="X61" s="319">
        <v>24.5</v>
      </c>
    </row>
    <row r="62" spans="19:24">
      <c r="S62" s="316" t="s">
        <v>356</v>
      </c>
      <c r="T62" s="317" t="s">
        <v>77</v>
      </c>
      <c r="U62" s="318">
        <v>61.406280517578125</v>
      </c>
      <c r="V62" s="318">
        <v>22.585891723632813</v>
      </c>
      <c r="W62" s="319">
        <v>83.992172241210938</v>
      </c>
      <c r="X62" s="319">
        <v>25.5</v>
      </c>
    </row>
    <row r="63" spans="19:24">
      <c r="S63" s="316" t="s">
        <v>335</v>
      </c>
      <c r="T63" s="317" t="s">
        <v>76</v>
      </c>
      <c r="U63" s="318">
        <v>82.404747009277344</v>
      </c>
      <c r="V63" s="318">
        <v>19.500980377197266</v>
      </c>
      <c r="W63" s="319">
        <v>101.90572738647461</v>
      </c>
      <c r="X63" s="319">
        <v>26.5</v>
      </c>
    </row>
    <row r="64" spans="19:24">
      <c r="S64" s="316" t="s">
        <v>357</v>
      </c>
      <c r="T64" s="317" t="s">
        <v>50</v>
      </c>
      <c r="U64" s="318">
        <v>70.697837829589844</v>
      </c>
      <c r="V64" s="318">
        <v>31.861114501953125</v>
      </c>
      <c r="W64" s="319">
        <v>102.55895233154297</v>
      </c>
      <c r="X64" s="319">
        <v>27.5</v>
      </c>
    </row>
    <row r="65" spans="19:24">
      <c r="S65" s="316" t="s">
        <v>353</v>
      </c>
      <c r="T65" s="317" t="s">
        <v>53</v>
      </c>
      <c r="U65" s="318">
        <v>96.642547607421875</v>
      </c>
      <c r="V65" s="318">
        <v>24.206304550170898</v>
      </c>
      <c r="W65" s="319">
        <v>120.84885215759277</v>
      </c>
      <c r="X65" s="319">
        <v>28.5</v>
      </c>
    </row>
    <row r="66" spans="19:24">
      <c r="S66" s="316" t="s">
        <v>354</v>
      </c>
      <c r="T66" s="317" t="s">
        <v>85</v>
      </c>
      <c r="U66" s="318">
        <v>99.817298889160156</v>
      </c>
      <c r="V66" s="318">
        <v>21.045927047729492</v>
      </c>
      <c r="W66" s="319">
        <v>120.86322593688965</v>
      </c>
      <c r="X66" s="319">
        <v>29.5</v>
      </c>
    </row>
    <row r="67" spans="19:24">
      <c r="S67" s="316" t="s">
        <v>355</v>
      </c>
      <c r="T67" s="317" t="s">
        <v>36</v>
      </c>
      <c r="U67" s="318">
        <v>92.939315795898438</v>
      </c>
      <c r="V67" s="318">
        <v>38.859573364257813</v>
      </c>
      <c r="W67" s="319">
        <v>131.79888916015625</v>
      </c>
      <c r="X67" s="319">
        <v>30.5</v>
      </c>
    </row>
    <row r="68" spans="19:24">
      <c r="S68" s="316" t="s">
        <v>359</v>
      </c>
      <c r="T68" s="317" t="s">
        <v>126</v>
      </c>
      <c r="U68" s="318">
        <v>114.69499969482422</v>
      </c>
      <c r="V68" s="318">
        <v>27.637826919555664</v>
      </c>
      <c r="W68" s="319">
        <v>142.33282661437988</v>
      </c>
      <c r="X68" s="319">
        <v>31.5</v>
      </c>
    </row>
    <row r="69" spans="19:24">
      <c r="S69" s="316" t="s">
        <v>361</v>
      </c>
      <c r="T69" s="317" t="s">
        <v>104</v>
      </c>
      <c r="U69" s="318">
        <v>109.90178680419922</v>
      </c>
      <c r="V69" s="318">
        <v>43.005115509033203</v>
      </c>
      <c r="W69" s="319">
        <v>152.90690231323242</v>
      </c>
      <c r="X69" s="319">
        <v>32.5</v>
      </c>
    </row>
    <row r="70" spans="19:24">
      <c r="S70" s="316" t="s">
        <v>360</v>
      </c>
      <c r="T70" s="317" t="s">
        <v>84</v>
      </c>
      <c r="U70" s="318">
        <v>125.73522186279297</v>
      </c>
      <c r="V70" s="318">
        <v>28.664606094360352</v>
      </c>
      <c r="W70" s="319">
        <v>154.39982795715332</v>
      </c>
      <c r="X70" s="319">
        <v>33.5</v>
      </c>
    </row>
    <row r="71" spans="19:24">
      <c r="S71" s="316" t="s">
        <v>362</v>
      </c>
      <c r="T71" s="317" t="s">
        <v>42</v>
      </c>
      <c r="U71" s="318">
        <v>148.86198425292969</v>
      </c>
      <c r="V71" s="318">
        <v>11.720790863037109</v>
      </c>
      <c r="W71" s="319">
        <v>160.5827751159668</v>
      </c>
      <c r="X71" s="319">
        <v>34.5</v>
      </c>
    </row>
    <row r="72" spans="19:24">
      <c r="S72" s="316" t="s">
        <v>358</v>
      </c>
      <c r="T72" s="317" t="s">
        <v>43</v>
      </c>
      <c r="U72" s="318">
        <v>122.44699859619141</v>
      </c>
      <c r="V72" s="318">
        <v>44.441570281982422</v>
      </c>
      <c r="W72" s="319">
        <v>166.88856887817383</v>
      </c>
      <c r="X72" s="319">
        <v>35.5</v>
      </c>
    </row>
    <row r="73" spans="19:24">
      <c r="S73" s="316" t="s">
        <v>247</v>
      </c>
      <c r="T73" s="317" t="s">
        <v>56</v>
      </c>
      <c r="U73" s="318">
        <v>203.84188842773438</v>
      </c>
      <c r="V73" s="318">
        <v>44.226993560791016</v>
      </c>
      <c r="W73" s="319">
        <v>248.06888198852539</v>
      </c>
      <c r="X73" s="319">
        <v>36.5</v>
      </c>
    </row>
    <row r="74" spans="19:24">
      <c r="S74" s="316" t="s">
        <v>363</v>
      </c>
      <c r="T74" s="317" t="s">
        <v>40</v>
      </c>
      <c r="U74" s="318">
        <v>330.14041137695313</v>
      </c>
      <c r="V74" s="318">
        <v>31.170534133911133</v>
      </c>
      <c r="W74" s="319">
        <v>361.31094551086426</v>
      </c>
      <c r="X74" s="319">
        <v>37.5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56A7F-1791-4BDA-BCB6-601C130B58F9}">
  <sheetPr codeName="Sheet14">
    <tabColor theme="5" tint="0.59999389629810485"/>
  </sheetPr>
  <dimension ref="C2:V21"/>
  <sheetViews>
    <sheetView showGridLines="0" workbookViewId="0">
      <selection activeCell="C30" sqref="C30"/>
    </sheetView>
  </sheetViews>
  <sheetFormatPr defaultRowHeight="15"/>
  <cols>
    <col min="1" max="2" width="9.140625" style="321"/>
    <col min="3" max="3" width="17" style="321" customWidth="1"/>
    <col min="4" max="17" width="9.140625" style="321"/>
    <col min="18" max="18" width="11.42578125" style="321" customWidth="1"/>
    <col min="19" max="16384" width="9.140625" style="321"/>
  </cols>
  <sheetData>
    <row r="2" spans="3:22">
      <c r="N2" s="322"/>
    </row>
    <row r="3" spans="3:22">
      <c r="N3" s="323"/>
    </row>
    <row r="4" spans="3:22">
      <c r="N4" s="323"/>
    </row>
    <row r="5" spans="3:22">
      <c r="N5" s="323"/>
    </row>
    <row r="7" spans="3:22">
      <c r="R7" s="326"/>
      <c r="S7" s="326" t="s">
        <v>301</v>
      </c>
      <c r="T7" s="326"/>
      <c r="U7" s="326" t="s">
        <v>588</v>
      </c>
      <c r="V7" s="326"/>
    </row>
    <row r="8" spans="3:22">
      <c r="R8" s="326"/>
      <c r="S8" s="326">
        <v>2016</v>
      </c>
      <c r="T8" s="326">
        <v>2030</v>
      </c>
      <c r="U8" s="326">
        <v>2016</v>
      </c>
      <c r="V8" s="326">
        <v>2030</v>
      </c>
    </row>
    <row r="9" spans="3:22">
      <c r="R9" s="326" t="s">
        <v>587</v>
      </c>
      <c r="S9" s="326">
        <v>0.9</v>
      </c>
      <c r="T9" s="326">
        <v>4.5999999999999996</v>
      </c>
      <c r="U9" s="326">
        <v>2.2999999999999998</v>
      </c>
      <c r="V9" s="326">
        <v>1.7</v>
      </c>
    </row>
    <row r="10" spans="3:22">
      <c r="R10" s="326" t="s">
        <v>586</v>
      </c>
      <c r="S10" s="326">
        <v>2.2999999999999998</v>
      </c>
      <c r="T10" s="326">
        <v>3.7</v>
      </c>
      <c r="U10" s="326">
        <v>3.2</v>
      </c>
      <c r="V10" s="326">
        <v>0.3</v>
      </c>
    </row>
    <row r="11" spans="3:22">
      <c r="R11" s="326" t="s">
        <v>585</v>
      </c>
      <c r="S11" s="326">
        <v>0.4</v>
      </c>
      <c r="T11" s="326">
        <v>1.7</v>
      </c>
      <c r="U11" s="326">
        <v>0.2</v>
      </c>
      <c r="V11" s="326">
        <v>0.9</v>
      </c>
    </row>
    <row r="12" spans="3:22">
      <c r="R12" s="326" t="s">
        <v>584</v>
      </c>
      <c r="S12" s="326">
        <v>0.9</v>
      </c>
      <c r="T12" s="326">
        <v>3.8</v>
      </c>
      <c r="U12" s="326">
        <v>1.5</v>
      </c>
      <c r="V12" s="326">
        <v>1</v>
      </c>
    </row>
    <row r="13" spans="3:22">
      <c r="R13" s="326" t="s">
        <v>583</v>
      </c>
      <c r="S13" s="326">
        <v>0.4</v>
      </c>
      <c r="T13" s="326">
        <v>1.6</v>
      </c>
      <c r="U13" s="326">
        <v>0.1</v>
      </c>
      <c r="V13" s="326">
        <v>0.2</v>
      </c>
    </row>
    <row r="16" spans="3:22">
      <c r="C16" s="324"/>
    </row>
    <row r="21" spans="3:3">
      <c r="C21" s="324"/>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13FD-FE02-4A57-8EBE-8664971AE4A3}">
  <sheetPr codeName="Sheet15">
    <tabColor theme="5" tint="0.59999389629810485"/>
  </sheetPr>
  <dimension ref="O5:Z124"/>
  <sheetViews>
    <sheetView workbookViewId="0">
      <selection activeCell="N7" sqref="N7"/>
    </sheetView>
  </sheetViews>
  <sheetFormatPr defaultRowHeight="15"/>
  <cols>
    <col min="1" max="10" width="9.140625" style="325"/>
    <col min="11" max="11" width="11" style="325" customWidth="1"/>
    <col min="12" max="22" width="9.140625" style="325"/>
    <col min="23" max="23" width="13.140625" style="325" bestFit="1" customWidth="1"/>
    <col min="24" max="24" width="19.140625" style="325" bestFit="1" customWidth="1"/>
    <col min="25" max="25" width="17.5703125" style="325" customWidth="1"/>
    <col min="26" max="26" width="22.140625" style="325" bestFit="1" customWidth="1"/>
    <col min="27" max="16384" width="9.140625" style="325"/>
  </cols>
  <sheetData>
    <row r="5" spans="15:26">
      <c r="Q5" s="330" t="s">
        <v>242</v>
      </c>
      <c r="R5" s="330" t="s">
        <v>254</v>
      </c>
      <c r="S5" s="331">
        <v>1995</v>
      </c>
      <c r="T5" s="331">
        <v>2014</v>
      </c>
    </row>
    <row r="6" spans="15:26">
      <c r="O6" s="395"/>
      <c r="P6" s="395"/>
      <c r="Q6" s="327" t="s">
        <v>6</v>
      </c>
      <c r="R6" s="327" t="s">
        <v>168</v>
      </c>
      <c r="S6" s="392">
        <v>58.745599999999996</v>
      </c>
      <c r="T6" s="392">
        <v>56.885600000000004</v>
      </c>
      <c r="V6" s="326"/>
      <c r="W6" s="326" t="s">
        <v>591</v>
      </c>
      <c r="X6" s="326" t="s">
        <v>592</v>
      </c>
      <c r="Y6" s="326" t="s">
        <v>593</v>
      </c>
      <c r="Z6" s="326" t="s">
        <v>594</v>
      </c>
    </row>
    <row r="7" spans="15:26">
      <c r="O7" s="395"/>
      <c r="P7" s="395"/>
      <c r="Q7" s="327" t="s">
        <v>7</v>
      </c>
      <c r="R7" s="327" t="s">
        <v>178</v>
      </c>
      <c r="S7" s="392">
        <v>63.712699999999998</v>
      </c>
      <c r="T7" s="392">
        <v>58.856099999999998</v>
      </c>
      <c r="V7" s="326">
        <v>1995</v>
      </c>
      <c r="W7" s="340">
        <v>19.440000000000001</v>
      </c>
      <c r="X7" s="340">
        <v>42.09</v>
      </c>
      <c r="Y7" s="340">
        <v>9.61</v>
      </c>
      <c r="Z7" s="340">
        <v>43.47</v>
      </c>
    </row>
    <row r="8" spans="15:26">
      <c r="O8" s="395"/>
      <c r="P8" s="395"/>
      <c r="Q8" s="577" t="s">
        <v>8</v>
      </c>
      <c r="R8" s="327" t="s">
        <v>179</v>
      </c>
      <c r="S8" s="392">
        <v>62.241500000000002</v>
      </c>
      <c r="T8" s="392">
        <v>62.982400000000005</v>
      </c>
      <c r="V8" s="326">
        <v>1996</v>
      </c>
      <c r="W8" s="340">
        <v>19.57</v>
      </c>
      <c r="X8" s="340">
        <v>41.370000000000005</v>
      </c>
      <c r="Y8" s="340">
        <v>9.4700000000000006</v>
      </c>
      <c r="Z8" s="340">
        <v>43.09</v>
      </c>
    </row>
    <row r="9" spans="15:26">
      <c r="O9" s="395"/>
      <c r="P9" s="395"/>
      <c r="Q9" s="577" t="s">
        <v>9</v>
      </c>
      <c r="R9" s="327" t="s">
        <v>167</v>
      </c>
      <c r="S9" s="392">
        <v>63.442</v>
      </c>
      <c r="T9" s="392">
        <v>61.911799999999992</v>
      </c>
      <c r="V9" s="326">
        <v>1997</v>
      </c>
      <c r="W9" s="340">
        <v>19.87</v>
      </c>
      <c r="X9" s="340">
        <v>40.46</v>
      </c>
      <c r="Y9" s="340">
        <v>9.43</v>
      </c>
      <c r="Z9" s="340">
        <v>42.370000000000005</v>
      </c>
    </row>
    <row r="10" spans="15:26">
      <c r="O10" s="395"/>
      <c r="P10" s="395"/>
      <c r="Q10" s="577" t="s">
        <v>88</v>
      </c>
      <c r="R10" s="327" t="s">
        <v>265</v>
      </c>
      <c r="S10" s="392">
        <v>50.586200000000005</v>
      </c>
      <c r="T10" s="392">
        <v>46.9681</v>
      </c>
      <c r="V10" s="326">
        <v>1998</v>
      </c>
      <c r="W10" s="340">
        <v>20.72</v>
      </c>
      <c r="X10" s="340">
        <v>39.630000000000003</v>
      </c>
      <c r="Y10" s="340">
        <v>9.4600000000000009</v>
      </c>
      <c r="Z10" s="340">
        <v>42.370000000000005</v>
      </c>
    </row>
    <row r="11" spans="15:26">
      <c r="O11" s="395"/>
      <c r="P11" s="395"/>
      <c r="Q11" s="577" t="s">
        <v>10</v>
      </c>
      <c r="R11" s="327" t="s">
        <v>258</v>
      </c>
      <c r="S11" s="392">
        <v>52.210799999999999</v>
      </c>
      <c r="T11" s="392">
        <v>51.239999999999995</v>
      </c>
      <c r="V11" s="326">
        <v>1999</v>
      </c>
      <c r="W11" s="340">
        <v>21.04</v>
      </c>
      <c r="X11" s="340">
        <v>39.14</v>
      </c>
      <c r="Y11" s="340">
        <v>9.2100000000000009</v>
      </c>
      <c r="Z11" s="340">
        <v>42.25</v>
      </c>
    </row>
    <row r="12" spans="15:26">
      <c r="O12" s="395"/>
      <c r="P12" s="395"/>
      <c r="Q12" s="577" t="s">
        <v>11</v>
      </c>
      <c r="R12" s="327" t="s">
        <v>180</v>
      </c>
      <c r="S12" s="392">
        <v>64.579700000000003</v>
      </c>
      <c r="T12" s="392">
        <v>64.039500000000004</v>
      </c>
      <c r="V12" s="326">
        <v>2000</v>
      </c>
      <c r="W12" s="340">
        <v>21.74</v>
      </c>
      <c r="X12" s="340">
        <v>38.380000000000003</v>
      </c>
      <c r="Y12" s="340">
        <v>9.36</v>
      </c>
      <c r="Z12" s="340">
        <v>40.24</v>
      </c>
    </row>
    <row r="13" spans="15:26">
      <c r="O13" s="395"/>
      <c r="P13" s="395"/>
      <c r="Q13" s="577" t="s">
        <v>12</v>
      </c>
      <c r="R13" s="327" t="s">
        <v>259</v>
      </c>
      <c r="S13" s="392">
        <v>70.482699999999994</v>
      </c>
      <c r="T13" s="392">
        <v>59.111000000000004</v>
      </c>
      <c r="V13" s="326">
        <v>2001</v>
      </c>
      <c r="W13" s="340">
        <v>22.33</v>
      </c>
      <c r="X13" s="340">
        <v>37.89</v>
      </c>
      <c r="Y13" s="340">
        <v>9.6</v>
      </c>
      <c r="Z13" s="340">
        <v>39.950000000000003</v>
      </c>
    </row>
    <row r="14" spans="15:26">
      <c r="O14" s="395"/>
      <c r="P14" s="395"/>
      <c r="Q14" s="577" t="s">
        <v>13</v>
      </c>
      <c r="R14" s="327" t="s">
        <v>171</v>
      </c>
      <c r="S14" s="392">
        <v>59.236999999999995</v>
      </c>
      <c r="T14" s="392">
        <v>61.0075</v>
      </c>
      <c r="V14" s="326">
        <v>2002</v>
      </c>
      <c r="W14" s="340">
        <v>22.38</v>
      </c>
      <c r="X14" s="340">
        <v>37.369999999999997</v>
      </c>
      <c r="Y14" s="340">
        <v>9.7200000000000006</v>
      </c>
      <c r="Z14" s="340">
        <v>39.14</v>
      </c>
    </row>
    <row r="15" spans="15:26">
      <c r="O15" s="395"/>
      <c r="P15" s="395"/>
      <c r="Q15" s="577" t="s">
        <v>14</v>
      </c>
      <c r="R15" s="327" t="s">
        <v>172</v>
      </c>
      <c r="S15" s="392">
        <v>62.029900000000005</v>
      </c>
      <c r="T15" s="392">
        <v>63.000399999999999</v>
      </c>
      <c r="V15" s="326">
        <v>2003</v>
      </c>
      <c r="W15" s="340">
        <v>22.37</v>
      </c>
      <c r="X15" s="340">
        <v>37.44</v>
      </c>
      <c r="Y15" s="340">
        <v>10.050000000000001</v>
      </c>
      <c r="Z15" s="340">
        <v>38.49</v>
      </c>
    </row>
    <row r="16" spans="15:26">
      <c r="O16" s="395"/>
      <c r="P16" s="395"/>
      <c r="Q16" s="577" t="s">
        <v>15</v>
      </c>
      <c r="R16" s="327" t="s">
        <v>186</v>
      </c>
      <c r="S16" s="392">
        <v>66.632599999999996</v>
      </c>
      <c r="T16" s="392">
        <v>62.271799999999999</v>
      </c>
      <c r="V16" s="326">
        <v>2004</v>
      </c>
      <c r="W16" s="340">
        <v>22.73</v>
      </c>
      <c r="X16" s="340">
        <v>36.36</v>
      </c>
      <c r="Y16" s="340">
        <v>10.23</v>
      </c>
      <c r="Z16" s="340">
        <v>37.36</v>
      </c>
    </row>
    <row r="17" spans="15:26">
      <c r="O17" s="395"/>
      <c r="P17" s="395"/>
      <c r="Q17" s="577" t="s">
        <v>16</v>
      </c>
      <c r="R17" s="327" t="s">
        <v>173</v>
      </c>
      <c r="S17" s="392">
        <v>52.755099999999999</v>
      </c>
      <c r="T17" s="392">
        <v>47.965400000000002</v>
      </c>
      <c r="V17" s="326">
        <v>2005</v>
      </c>
      <c r="W17" s="340">
        <v>22.73</v>
      </c>
      <c r="X17" s="340">
        <v>35.82</v>
      </c>
      <c r="Y17" s="340">
        <v>10.63</v>
      </c>
      <c r="Z17" s="340">
        <v>36.49</v>
      </c>
    </row>
    <row r="18" spans="15:26">
      <c r="O18" s="395"/>
      <c r="P18" s="395"/>
      <c r="Q18" s="577" t="s">
        <v>89</v>
      </c>
      <c r="R18" s="327" t="s">
        <v>340</v>
      </c>
      <c r="S18" s="392">
        <v>47.341000000000001</v>
      </c>
      <c r="T18" s="392">
        <v>52.112499999999997</v>
      </c>
      <c r="V18" s="326">
        <v>2006</v>
      </c>
      <c r="W18" s="340">
        <v>22.86</v>
      </c>
      <c r="X18" s="340">
        <v>35.380000000000003</v>
      </c>
      <c r="Y18" s="340">
        <v>10.83</v>
      </c>
      <c r="Z18" s="340">
        <v>35.630000000000003</v>
      </c>
    </row>
    <row r="19" spans="15:26">
      <c r="O19" s="395"/>
      <c r="P19" s="395"/>
      <c r="Q19" s="577" t="s">
        <v>64</v>
      </c>
      <c r="R19" s="327" t="s">
        <v>260</v>
      </c>
      <c r="S19" s="392">
        <v>68.094099999999997</v>
      </c>
      <c r="T19" s="392">
        <v>74.636800000000008</v>
      </c>
      <c r="V19" s="326">
        <v>2007</v>
      </c>
      <c r="W19" s="340">
        <v>22.62</v>
      </c>
      <c r="X19" s="340">
        <v>35.370000000000005</v>
      </c>
      <c r="Y19" s="340">
        <v>11.23</v>
      </c>
      <c r="Z19" s="340">
        <v>35.94</v>
      </c>
    </row>
    <row r="20" spans="15:26">
      <c r="O20" s="395"/>
      <c r="P20" s="395"/>
      <c r="Q20" s="577" t="s">
        <v>17</v>
      </c>
      <c r="R20" s="327" t="s">
        <v>261</v>
      </c>
      <c r="S20" s="392">
        <v>49.314599999999999</v>
      </c>
      <c r="T20" s="392">
        <v>48.5077</v>
      </c>
      <c r="V20" s="326">
        <v>2008</v>
      </c>
      <c r="W20" s="340">
        <v>22.68</v>
      </c>
      <c r="X20" s="340">
        <v>35.21</v>
      </c>
      <c r="Y20" s="340">
        <v>11.31</v>
      </c>
      <c r="Z20" s="340">
        <v>36.01</v>
      </c>
    </row>
    <row r="21" spans="15:26">
      <c r="O21" s="395"/>
      <c r="P21" s="395"/>
      <c r="Q21" s="577" t="s">
        <v>18</v>
      </c>
      <c r="R21" s="327" t="s">
        <v>190</v>
      </c>
      <c r="S21" s="392">
        <v>59.265299999999996</v>
      </c>
      <c r="T21" s="392">
        <v>53.604700000000008</v>
      </c>
      <c r="V21" s="326">
        <v>2009</v>
      </c>
      <c r="W21" s="340">
        <v>23.05</v>
      </c>
      <c r="X21" s="340">
        <v>34.910000000000004</v>
      </c>
      <c r="Y21" s="340">
        <v>11.18</v>
      </c>
      <c r="Z21" s="340">
        <v>35.980000000000004</v>
      </c>
    </row>
    <row r="22" spans="15:26">
      <c r="O22" s="395"/>
      <c r="P22" s="395"/>
      <c r="Q22" s="577" t="s">
        <v>19</v>
      </c>
      <c r="R22" s="327" t="s">
        <v>174</v>
      </c>
      <c r="S22" s="392">
        <v>53.973099999999995</v>
      </c>
      <c r="T22" s="392">
        <v>53.969500000000004</v>
      </c>
    </row>
    <row r="23" spans="15:26">
      <c r="O23" s="395"/>
      <c r="P23" s="395"/>
      <c r="Q23" s="577" t="s">
        <v>20</v>
      </c>
      <c r="R23" s="327" t="s">
        <v>175</v>
      </c>
      <c r="S23" s="392">
        <v>67.012</v>
      </c>
      <c r="T23" s="392">
        <v>60.279299999999999</v>
      </c>
    </row>
    <row r="24" spans="15:26">
      <c r="O24" s="395"/>
      <c r="P24" s="395"/>
      <c r="Q24" s="577" t="s">
        <v>21</v>
      </c>
      <c r="R24" s="327" t="s">
        <v>243</v>
      </c>
      <c r="S24" s="392">
        <v>56.312399999999997</v>
      </c>
      <c r="T24" s="392">
        <v>51.924499999999995</v>
      </c>
    </row>
    <row r="25" spans="15:26">
      <c r="O25" s="395"/>
      <c r="P25" s="395"/>
      <c r="Q25" s="577" t="s">
        <v>90</v>
      </c>
      <c r="R25" s="327" t="s">
        <v>193</v>
      </c>
      <c r="S25" s="392">
        <v>60.938099999999991</v>
      </c>
      <c r="T25" s="392">
        <v>57.849799999999995</v>
      </c>
    </row>
    <row r="26" spans="15:26">
      <c r="O26" s="395"/>
      <c r="P26" s="395"/>
      <c r="Q26" s="577" t="s">
        <v>65</v>
      </c>
      <c r="R26" s="327" t="s">
        <v>191</v>
      </c>
      <c r="S26" s="392">
        <v>50.661500000000004</v>
      </c>
      <c r="T26" s="392">
        <v>46.606299999999997</v>
      </c>
    </row>
    <row r="27" spans="15:26">
      <c r="O27" s="395"/>
      <c r="P27" s="395"/>
      <c r="Q27" s="577" t="s">
        <v>22</v>
      </c>
      <c r="R27" s="327" t="s">
        <v>189</v>
      </c>
      <c r="S27" s="392">
        <v>66.857100000000003</v>
      </c>
      <c r="T27" s="392">
        <v>55.400599999999997</v>
      </c>
    </row>
    <row r="28" spans="15:26">
      <c r="O28" s="395"/>
      <c r="P28" s="395"/>
      <c r="Q28" s="577" t="s">
        <v>66</v>
      </c>
      <c r="R28" s="327" t="s">
        <v>266</v>
      </c>
      <c r="S28" s="392">
        <v>54.53</v>
      </c>
      <c r="T28" s="392">
        <v>54.390000000000008</v>
      </c>
    </row>
    <row r="29" spans="15:26">
      <c r="O29" s="395"/>
      <c r="P29" s="395"/>
      <c r="Q29" s="577" t="s">
        <v>23</v>
      </c>
      <c r="R29" s="327" t="s">
        <v>181</v>
      </c>
      <c r="S29" s="392">
        <v>62.393100000000004</v>
      </c>
      <c r="T29" s="392">
        <v>59.558799999999998</v>
      </c>
    </row>
    <row r="30" spans="15:26">
      <c r="O30" s="395"/>
      <c r="P30" s="395"/>
      <c r="Q30" s="577" t="s">
        <v>24</v>
      </c>
      <c r="R30" s="327" t="s">
        <v>185</v>
      </c>
      <c r="S30" s="392">
        <v>53.803999999999995</v>
      </c>
      <c r="T30" s="392">
        <v>56.716699999999996</v>
      </c>
    </row>
    <row r="31" spans="15:26">
      <c r="O31" s="395"/>
      <c r="P31" s="395"/>
      <c r="Q31" s="577" t="s">
        <v>25</v>
      </c>
      <c r="R31" s="327" t="s">
        <v>262</v>
      </c>
      <c r="S31" s="392">
        <v>58.387299999999996</v>
      </c>
      <c r="T31" s="392">
        <v>53.361400000000003</v>
      </c>
    </row>
    <row r="32" spans="15:26">
      <c r="O32" s="395"/>
      <c r="P32" s="395"/>
      <c r="Q32" s="577" t="s">
        <v>26</v>
      </c>
      <c r="R32" s="327" t="s">
        <v>182</v>
      </c>
      <c r="S32" s="392">
        <v>64.253600000000006</v>
      </c>
      <c r="T32" s="392">
        <v>58.076399999999992</v>
      </c>
    </row>
    <row r="33" spans="15:20">
      <c r="O33" s="395"/>
      <c r="P33" s="395"/>
      <c r="Q33" s="577" t="s">
        <v>91</v>
      </c>
      <c r="R33" s="327" t="s">
        <v>341</v>
      </c>
      <c r="S33" s="392">
        <v>44.024000000000001</v>
      </c>
      <c r="T33" s="392">
        <v>43.947399999999995</v>
      </c>
    </row>
    <row r="34" spans="15:20">
      <c r="O34" s="395"/>
      <c r="P34" s="395"/>
      <c r="Q34" s="577" t="s">
        <v>27</v>
      </c>
      <c r="R34" s="327" t="s">
        <v>194</v>
      </c>
      <c r="S34" s="392">
        <v>52.434099999999994</v>
      </c>
      <c r="T34" s="392">
        <v>54.685099999999998</v>
      </c>
    </row>
    <row r="35" spans="15:20">
      <c r="O35" s="395"/>
      <c r="P35" s="395"/>
      <c r="Q35" s="577" t="s">
        <v>28</v>
      </c>
      <c r="R35" s="327" t="s">
        <v>176</v>
      </c>
      <c r="S35" s="392">
        <v>73.639699999999991</v>
      </c>
      <c r="T35" s="392">
        <v>66.561700000000002</v>
      </c>
    </row>
    <row r="36" spans="15:20">
      <c r="O36" s="395"/>
      <c r="P36" s="395"/>
      <c r="Q36" s="577" t="s">
        <v>29</v>
      </c>
      <c r="R36" s="327" t="s">
        <v>177</v>
      </c>
      <c r="S36" s="392">
        <v>64.257300000000001</v>
      </c>
      <c r="T36" s="392">
        <v>57.961100000000002</v>
      </c>
    </row>
    <row r="37" spans="15:20">
      <c r="O37" s="395"/>
      <c r="P37" s="395"/>
      <c r="Q37" s="577" t="s">
        <v>30</v>
      </c>
      <c r="R37" s="327" t="s">
        <v>263</v>
      </c>
      <c r="S37" s="392">
        <v>52.275000000000006</v>
      </c>
      <c r="T37" s="392">
        <v>56.557199999999995</v>
      </c>
    </row>
    <row r="38" spans="15:20">
      <c r="O38" s="395"/>
      <c r="P38" s="395"/>
      <c r="Q38" s="577" t="s">
        <v>31</v>
      </c>
      <c r="R38" s="327" t="s">
        <v>192</v>
      </c>
      <c r="S38" s="392">
        <v>66.59620000000001</v>
      </c>
      <c r="T38" s="392">
        <v>65.419899999999998</v>
      </c>
    </row>
    <row r="39" spans="15:20">
      <c r="O39" s="395"/>
      <c r="P39" s="395"/>
      <c r="Q39" s="577" t="s">
        <v>32</v>
      </c>
      <c r="R39" s="327" t="s">
        <v>183</v>
      </c>
      <c r="S39" s="392">
        <v>59.598199999999999</v>
      </c>
      <c r="T39" s="392">
        <v>61.255099999999999</v>
      </c>
    </row>
    <row r="40" spans="15:20">
      <c r="O40" s="395"/>
      <c r="P40" s="395"/>
      <c r="Q40" s="577" t="s">
        <v>33</v>
      </c>
      <c r="R40" s="327" t="s">
        <v>184</v>
      </c>
      <c r="S40" s="392">
        <v>61.310500000000005</v>
      </c>
      <c r="T40" s="392">
        <v>60.359700000000004</v>
      </c>
    </row>
    <row r="41" spans="15:20">
      <c r="O41" s="395"/>
      <c r="P41" s="395"/>
      <c r="Q41" s="578" t="s">
        <v>43</v>
      </c>
      <c r="R41" s="328" t="s">
        <v>358</v>
      </c>
      <c r="S41" s="393" t="e">
        <v>#N/A</v>
      </c>
      <c r="T41" s="393" t="e">
        <v>#N/A</v>
      </c>
    </row>
    <row r="42" spans="15:20">
      <c r="O42" s="395"/>
      <c r="P42" s="395"/>
      <c r="Q42" s="578" t="s">
        <v>125</v>
      </c>
      <c r="R42" s="328" t="s">
        <v>313</v>
      </c>
      <c r="S42" s="393" t="e">
        <v>#N/A</v>
      </c>
      <c r="T42" s="393" t="e">
        <v>#N/A</v>
      </c>
    </row>
    <row r="43" spans="15:20">
      <c r="O43" s="395"/>
      <c r="P43" s="395"/>
      <c r="Q43" s="578" t="s">
        <v>67</v>
      </c>
      <c r="R43" s="328" t="s">
        <v>316</v>
      </c>
      <c r="S43" s="393">
        <v>47.263100000000001</v>
      </c>
      <c r="T43" s="393">
        <v>43.2943</v>
      </c>
    </row>
    <row r="44" spans="15:20">
      <c r="O44" s="395"/>
      <c r="P44" s="395"/>
      <c r="Q44" s="578" t="s">
        <v>42</v>
      </c>
      <c r="R44" s="328" t="s">
        <v>362</v>
      </c>
      <c r="S44" s="393">
        <v>51.388500000000001</v>
      </c>
      <c r="T44" s="393">
        <v>22.908100000000001</v>
      </c>
    </row>
    <row r="45" spans="15:20">
      <c r="O45" s="395"/>
      <c r="P45" s="395"/>
      <c r="Q45" s="578" t="s">
        <v>126</v>
      </c>
      <c r="R45" s="328" t="s">
        <v>359</v>
      </c>
      <c r="S45" s="393">
        <v>53.325999999999993</v>
      </c>
      <c r="T45" s="393">
        <v>56.141399999999997</v>
      </c>
    </row>
    <row r="46" spans="15:20">
      <c r="O46" s="395"/>
      <c r="P46" s="395"/>
      <c r="Q46" s="578" t="s">
        <v>56</v>
      </c>
      <c r="R46" s="328" t="s">
        <v>247</v>
      </c>
      <c r="S46" s="393">
        <v>57.140100000000004</v>
      </c>
      <c r="T46" s="393">
        <v>55.762599999999992</v>
      </c>
    </row>
    <row r="47" spans="15:20">
      <c r="O47" s="395"/>
      <c r="P47" s="395"/>
      <c r="Q47" s="578" t="s">
        <v>68</v>
      </c>
      <c r="R47" s="328" t="s">
        <v>342</v>
      </c>
      <c r="S47" s="393">
        <v>45.004899999999999</v>
      </c>
      <c r="T47" s="393">
        <v>44.779899999999998</v>
      </c>
    </row>
    <row r="48" spans="15:20">
      <c r="O48" s="395"/>
      <c r="P48" s="395"/>
      <c r="Q48" s="578" t="s">
        <v>50</v>
      </c>
      <c r="R48" s="328" t="s">
        <v>357</v>
      </c>
      <c r="S48" s="393">
        <v>64.327199999999991</v>
      </c>
      <c r="T48" s="393">
        <v>56.723900000000008</v>
      </c>
    </row>
    <row r="49" spans="15:20">
      <c r="O49" s="395"/>
      <c r="P49" s="395"/>
      <c r="Q49" s="578" t="s">
        <v>69</v>
      </c>
      <c r="R49" s="328" t="s">
        <v>344</v>
      </c>
      <c r="S49" s="393">
        <v>72.533499999999989</v>
      </c>
      <c r="T49" s="393">
        <v>62.111000000000004</v>
      </c>
    </row>
    <row r="50" spans="15:20">
      <c r="O50" s="395"/>
      <c r="P50" s="395"/>
      <c r="Q50" s="578" t="s">
        <v>70</v>
      </c>
      <c r="R50" s="328" t="s">
        <v>333</v>
      </c>
      <c r="S50" s="393">
        <v>66.181600000000003</v>
      </c>
      <c r="T50" s="393">
        <v>67.167299999999997</v>
      </c>
    </row>
    <row r="51" spans="15:20">
      <c r="O51" s="395"/>
      <c r="P51" s="395"/>
      <c r="Q51" s="578" t="s">
        <v>71</v>
      </c>
      <c r="R51" s="328" t="s">
        <v>346</v>
      </c>
      <c r="S51" s="393">
        <v>65.89500000000001</v>
      </c>
      <c r="T51" s="393">
        <v>66.18610000000001</v>
      </c>
    </row>
    <row r="52" spans="15:20">
      <c r="O52" s="395"/>
      <c r="P52" s="395"/>
      <c r="Q52" s="578" t="s">
        <v>72</v>
      </c>
      <c r="R52" s="328" t="s">
        <v>337</v>
      </c>
      <c r="S52" s="393">
        <v>45.322299999999998</v>
      </c>
      <c r="T52" s="393">
        <v>45.125399999999999</v>
      </c>
    </row>
    <row r="53" spans="15:20">
      <c r="O53" s="395"/>
      <c r="P53" s="395"/>
      <c r="Q53" s="578" t="s">
        <v>157</v>
      </c>
      <c r="R53" s="328" t="s">
        <v>311</v>
      </c>
      <c r="S53" s="393">
        <v>39.243699999999997</v>
      </c>
      <c r="T53" s="393">
        <v>37.784099999999995</v>
      </c>
    </row>
    <row r="54" spans="15:20">
      <c r="O54" s="395"/>
      <c r="P54" s="395"/>
      <c r="Q54" s="578" t="s">
        <v>74</v>
      </c>
      <c r="R54" s="328" t="s">
        <v>334</v>
      </c>
      <c r="S54" s="393">
        <v>66.590400000000002</v>
      </c>
      <c r="T54" s="393">
        <v>60.148100000000007</v>
      </c>
    </row>
    <row r="55" spans="15:20">
      <c r="O55" s="395"/>
      <c r="P55" s="395"/>
      <c r="Q55" s="578" t="s">
        <v>51</v>
      </c>
      <c r="R55" s="328" t="s">
        <v>245</v>
      </c>
      <c r="S55" s="393">
        <v>60.510200000000005</v>
      </c>
      <c r="T55" s="393">
        <v>49.542500000000004</v>
      </c>
    </row>
    <row r="56" spans="15:20">
      <c r="O56" s="395"/>
      <c r="P56" s="395"/>
      <c r="Q56" s="578" t="s">
        <v>75</v>
      </c>
      <c r="R56" s="328" t="s">
        <v>169</v>
      </c>
      <c r="S56" s="393">
        <v>45.116299999999995</v>
      </c>
      <c r="T56" s="393">
        <v>45.657899999999998</v>
      </c>
    </row>
    <row r="57" spans="15:20">
      <c r="O57" s="395"/>
      <c r="P57" s="395"/>
      <c r="Q57" s="578" t="s">
        <v>104</v>
      </c>
      <c r="R57" s="328" t="s">
        <v>361</v>
      </c>
      <c r="S57" s="393">
        <v>35.738999999999997</v>
      </c>
      <c r="T57" s="393">
        <v>26.226899999999997</v>
      </c>
    </row>
    <row r="58" spans="15:20">
      <c r="O58" s="395"/>
      <c r="P58" s="395"/>
      <c r="Q58" s="578" t="s">
        <v>41</v>
      </c>
      <c r="R58" s="328" t="s">
        <v>347</v>
      </c>
      <c r="S58" s="393">
        <v>58.861899999999999</v>
      </c>
      <c r="T58" s="393">
        <v>41.554499999999997</v>
      </c>
    </row>
    <row r="59" spans="15:20">
      <c r="O59" s="395"/>
      <c r="P59" s="395"/>
      <c r="Q59" s="578" t="s">
        <v>40</v>
      </c>
      <c r="R59" s="328" t="s">
        <v>363</v>
      </c>
      <c r="S59" s="393">
        <v>23.374300000000002</v>
      </c>
      <c r="T59" s="393">
        <v>24.534700000000001</v>
      </c>
    </row>
    <row r="60" spans="15:20">
      <c r="O60" s="395"/>
      <c r="P60" s="395"/>
      <c r="Q60" s="578" t="s">
        <v>39</v>
      </c>
      <c r="R60" s="328" t="s">
        <v>501</v>
      </c>
      <c r="S60" s="393" t="e">
        <v>#N/A</v>
      </c>
      <c r="T60" s="393" t="e">
        <v>#N/A</v>
      </c>
    </row>
    <row r="61" spans="15:20">
      <c r="O61" s="395"/>
      <c r="P61" s="395"/>
      <c r="Q61" s="578" t="s">
        <v>76</v>
      </c>
      <c r="R61" s="328" t="s">
        <v>335</v>
      </c>
      <c r="S61" s="393">
        <v>53.134400000000007</v>
      </c>
      <c r="T61" s="393">
        <v>53.134400000000007</v>
      </c>
    </row>
    <row r="62" spans="15:20">
      <c r="O62" s="395"/>
      <c r="P62" s="395"/>
      <c r="Q62" s="578" t="s">
        <v>57</v>
      </c>
      <c r="R62" s="328" t="s">
        <v>246</v>
      </c>
      <c r="S62" s="393">
        <v>45.707799999999999</v>
      </c>
      <c r="T62" s="393">
        <v>38.603999999999999</v>
      </c>
    </row>
    <row r="63" spans="15:20">
      <c r="O63" s="395"/>
      <c r="P63" s="395"/>
      <c r="Q63" s="578" t="s">
        <v>77</v>
      </c>
      <c r="R63" s="328" t="s">
        <v>356</v>
      </c>
      <c r="S63" s="393">
        <v>52.141300000000001</v>
      </c>
      <c r="T63" s="393">
        <v>48.951699999999995</v>
      </c>
    </row>
    <row r="64" spans="15:20">
      <c r="O64" s="395"/>
      <c r="P64" s="395"/>
      <c r="Q64" s="578" t="s">
        <v>38</v>
      </c>
      <c r="R64" s="328" t="s">
        <v>350</v>
      </c>
      <c r="S64" s="393">
        <v>30.563800000000001</v>
      </c>
      <c r="T64" s="393">
        <v>30.266900000000003</v>
      </c>
    </row>
    <row r="65" spans="15:20">
      <c r="O65" s="395"/>
      <c r="P65" s="395"/>
      <c r="Q65" s="578" t="s">
        <v>78</v>
      </c>
      <c r="R65" s="328" t="s">
        <v>244</v>
      </c>
      <c r="S65" s="393" t="e">
        <v>#N/A</v>
      </c>
      <c r="T65" s="393" t="e">
        <v>#N/A</v>
      </c>
    </row>
    <row r="66" spans="15:20">
      <c r="O66" s="395"/>
      <c r="P66" s="395"/>
      <c r="Q66" s="578" t="s">
        <v>79</v>
      </c>
      <c r="R66" s="328" t="s">
        <v>310</v>
      </c>
      <c r="S66" s="393">
        <v>36.982399999999998</v>
      </c>
      <c r="T66" s="393">
        <v>30.656299999999998</v>
      </c>
    </row>
    <row r="67" spans="15:20">
      <c r="O67" s="395"/>
      <c r="P67" s="395"/>
      <c r="Q67" s="578" t="s">
        <v>80</v>
      </c>
      <c r="R67" s="328" t="s">
        <v>343</v>
      </c>
      <c r="S67" s="393">
        <v>44.124600000000001</v>
      </c>
      <c r="T67" s="393">
        <v>35.672599999999996</v>
      </c>
    </row>
    <row r="68" spans="15:20">
      <c r="O68" s="395"/>
      <c r="P68" s="395"/>
      <c r="Q68" s="578" t="s">
        <v>81</v>
      </c>
      <c r="R68" s="328" t="s">
        <v>336</v>
      </c>
      <c r="S68" s="393">
        <v>65.363399999999999</v>
      </c>
      <c r="T68" s="393">
        <v>56.311599999999999</v>
      </c>
    </row>
    <row r="69" spans="15:20">
      <c r="O69" s="395"/>
      <c r="P69" s="395"/>
      <c r="Q69" s="578" t="s">
        <v>37</v>
      </c>
      <c r="R69" s="328" t="s">
        <v>352</v>
      </c>
      <c r="S69" s="393">
        <v>32.993299999999998</v>
      </c>
      <c r="T69" s="393">
        <v>19.303100000000001</v>
      </c>
    </row>
    <row r="70" spans="15:20">
      <c r="O70" s="395"/>
      <c r="P70" s="395"/>
      <c r="Q70" s="578" t="s">
        <v>82</v>
      </c>
      <c r="R70" s="328" t="s">
        <v>338</v>
      </c>
      <c r="S70" s="393" t="e">
        <v>#N/A</v>
      </c>
      <c r="T70" s="393" t="e">
        <v>#N/A</v>
      </c>
    </row>
    <row r="71" spans="15:20">
      <c r="O71" s="395"/>
      <c r="P71" s="395"/>
      <c r="Q71" s="578" t="s">
        <v>53</v>
      </c>
      <c r="R71" s="328" t="s">
        <v>353</v>
      </c>
      <c r="S71" s="393">
        <v>72.504199999999997</v>
      </c>
      <c r="T71" s="393">
        <v>65.714799999999997</v>
      </c>
    </row>
    <row r="72" spans="15:20">
      <c r="O72" s="395"/>
      <c r="P72" s="395"/>
      <c r="Q72" s="578" t="s">
        <v>36</v>
      </c>
      <c r="R72" s="328" t="s">
        <v>355</v>
      </c>
      <c r="S72" s="393">
        <v>32.7776</v>
      </c>
      <c r="T72" s="393">
        <v>27.961799999999997</v>
      </c>
    </row>
    <row r="73" spans="15:20">
      <c r="O73" s="395"/>
      <c r="P73" s="395"/>
      <c r="Q73" s="578" t="s">
        <v>59</v>
      </c>
      <c r="R73" s="328" t="s">
        <v>349</v>
      </c>
      <c r="S73" s="393">
        <v>59.6708</v>
      </c>
      <c r="T73" s="393">
        <v>55.227099999999993</v>
      </c>
    </row>
    <row r="74" spans="15:20">
      <c r="O74" s="395"/>
      <c r="P74" s="395"/>
      <c r="Q74" s="578" t="s">
        <v>83</v>
      </c>
      <c r="R74" s="328" t="s">
        <v>332</v>
      </c>
      <c r="S74" s="393">
        <v>71.503399999999999</v>
      </c>
      <c r="T74" s="393">
        <v>68.269000000000005</v>
      </c>
    </row>
    <row r="75" spans="15:20">
      <c r="O75" s="395"/>
      <c r="P75" s="395"/>
      <c r="Q75" s="578" t="s">
        <v>84</v>
      </c>
      <c r="R75" s="328" t="s">
        <v>360</v>
      </c>
      <c r="S75" s="393">
        <v>38.594999999999999</v>
      </c>
      <c r="T75" s="393">
        <v>39.286999999999999</v>
      </c>
    </row>
    <row r="76" spans="15:20">
      <c r="O76" s="395"/>
      <c r="P76" s="395"/>
      <c r="Q76" s="578" t="s">
        <v>54</v>
      </c>
      <c r="R76" s="328" t="s">
        <v>348</v>
      </c>
      <c r="S76" s="393">
        <v>54.768300000000004</v>
      </c>
      <c r="T76" s="393">
        <v>43.714999999999996</v>
      </c>
    </row>
    <row r="77" spans="15:20">
      <c r="O77" s="395"/>
      <c r="P77" s="395"/>
      <c r="Q77" s="578" t="s">
        <v>85</v>
      </c>
      <c r="R77" s="328" t="s">
        <v>354</v>
      </c>
      <c r="S77" s="393">
        <v>55.8369</v>
      </c>
      <c r="T77" s="393">
        <v>55.8369</v>
      </c>
    </row>
    <row r="78" spans="15:20">
      <c r="O78" s="395"/>
      <c r="P78" s="395"/>
      <c r="Q78" s="578" t="s">
        <v>35</v>
      </c>
      <c r="R78" s="328" t="s">
        <v>345</v>
      </c>
      <c r="S78" s="393" t="e">
        <v>#N/A</v>
      </c>
      <c r="T78" s="393" t="e">
        <v>#N/A</v>
      </c>
    </row>
    <row r="79" spans="15:20">
      <c r="O79" s="395"/>
      <c r="P79" s="395"/>
      <c r="Q79" s="578" t="s">
        <v>86</v>
      </c>
      <c r="R79" s="328" t="s">
        <v>351</v>
      </c>
      <c r="S79" s="393">
        <v>51.688900000000004</v>
      </c>
      <c r="T79" s="393">
        <v>47.4146</v>
      </c>
    </row>
    <row r="80" spans="15:20">
      <c r="O80" s="395"/>
      <c r="P80" s="395"/>
      <c r="Q80" s="578" t="s">
        <v>117</v>
      </c>
      <c r="R80" s="328" t="s">
        <v>472</v>
      </c>
      <c r="S80" s="393">
        <v>42.262300000000003</v>
      </c>
      <c r="T80" s="393">
        <v>40.1755</v>
      </c>
    </row>
    <row r="81" spans="15:20">
      <c r="O81" s="395"/>
      <c r="P81" s="395"/>
      <c r="Q81" s="579" t="s">
        <v>92</v>
      </c>
      <c r="R81" s="329" t="s">
        <v>248</v>
      </c>
      <c r="S81" s="394" t="e">
        <v>#N/A</v>
      </c>
      <c r="T81" s="394" t="e">
        <v>#N/A</v>
      </c>
    </row>
    <row r="82" spans="15:20">
      <c r="O82" s="395"/>
      <c r="P82" s="395"/>
      <c r="Q82" s="579" t="s">
        <v>93</v>
      </c>
      <c r="R82" s="329" t="s">
        <v>329</v>
      </c>
      <c r="S82" s="394">
        <v>61.020399999999995</v>
      </c>
      <c r="T82" s="394">
        <v>61.715499999999999</v>
      </c>
    </row>
    <row r="83" spans="15:20">
      <c r="O83" s="395"/>
      <c r="P83" s="395"/>
      <c r="Q83" s="579" t="s">
        <v>95</v>
      </c>
      <c r="R83" s="329" t="s">
        <v>307</v>
      </c>
      <c r="S83" s="394">
        <v>62.056599999999996</v>
      </c>
      <c r="T83" s="394">
        <v>54.630999999999993</v>
      </c>
    </row>
    <row r="84" spans="15:20">
      <c r="O84" s="395"/>
      <c r="P84" s="395"/>
      <c r="Q84" s="579" t="s">
        <v>96</v>
      </c>
      <c r="R84" s="329" t="s">
        <v>304</v>
      </c>
      <c r="S84" s="394" t="e">
        <v>#N/A</v>
      </c>
      <c r="T84" s="394" t="e">
        <v>#N/A</v>
      </c>
    </row>
    <row r="85" spans="15:20">
      <c r="O85" s="395"/>
      <c r="P85" s="395"/>
      <c r="Q85" s="579" t="s">
        <v>132</v>
      </c>
      <c r="R85" s="329" t="s">
        <v>303</v>
      </c>
      <c r="S85" s="394">
        <v>50.851199999999999</v>
      </c>
      <c r="T85" s="394">
        <v>50.265999999999998</v>
      </c>
    </row>
    <row r="86" spans="15:20">
      <c r="O86" s="395"/>
      <c r="P86" s="395"/>
      <c r="Q86" s="579" t="s">
        <v>97</v>
      </c>
      <c r="R86" s="329" t="s">
        <v>330</v>
      </c>
      <c r="S86" s="394">
        <v>46.738</v>
      </c>
      <c r="T86" s="394">
        <v>59.574300000000001</v>
      </c>
    </row>
    <row r="87" spans="15:20">
      <c r="O87" s="395"/>
      <c r="P87" s="395"/>
      <c r="Q87" s="579" t="s">
        <v>223</v>
      </c>
      <c r="R87" s="329" t="s">
        <v>318</v>
      </c>
      <c r="S87" s="394" t="e">
        <v>#N/A</v>
      </c>
      <c r="T87" s="394" t="e">
        <v>#N/A</v>
      </c>
    </row>
    <row r="88" spans="15:20">
      <c r="O88" s="395"/>
      <c r="P88" s="395"/>
      <c r="Q88" s="579" t="s">
        <v>165</v>
      </c>
      <c r="R88" s="329" t="s">
        <v>328</v>
      </c>
      <c r="S88" s="394" t="e">
        <v>#N/A</v>
      </c>
      <c r="T88" s="394" t="e">
        <v>#N/A</v>
      </c>
    </row>
    <row r="89" spans="15:20">
      <c r="O89" s="395"/>
      <c r="P89" s="395"/>
      <c r="Q89" s="579" t="s">
        <v>100</v>
      </c>
      <c r="R89" s="329" t="s">
        <v>331</v>
      </c>
      <c r="S89" s="394">
        <v>47.3979</v>
      </c>
      <c r="T89" s="394">
        <v>47.779200000000003</v>
      </c>
    </row>
    <row r="90" spans="15:20">
      <c r="O90" s="395"/>
      <c r="P90" s="395"/>
      <c r="Q90" s="579" t="s">
        <v>101</v>
      </c>
      <c r="R90" s="329" t="s">
        <v>370</v>
      </c>
      <c r="S90" s="394" t="e">
        <v>#N/A</v>
      </c>
      <c r="T90" s="394" t="e">
        <v>#N/A</v>
      </c>
    </row>
    <row r="91" spans="15:20">
      <c r="O91" s="395"/>
      <c r="P91" s="395"/>
      <c r="Q91" s="579" t="s">
        <v>102</v>
      </c>
      <c r="R91" s="329" t="s">
        <v>375</v>
      </c>
      <c r="S91" s="394" t="e">
        <v>#N/A</v>
      </c>
      <c r="T91" s="394" t="e">
        <v>#N/A</v>
      </c>
    </row>
    <row r="92" spans="15:20">
      <c r="O92" s="395"/>
      <c r="P92" s="395"/>
      <c r="Q92" s="579" t="s">
        <v>45</v>
      </c>
      <c r="R92" s="329" t="s">
        <v>367</v>
      </c>
      <c r="S92" s="394">
        <v>35.494100000000003</v>
      </c>
      <c r="T92" s="394">
        <v>38.386499999999998</v>
      </c>
    </row>
    <row r="93" spans="15:20">
      <c r="O93" s="395"/>
      <c r="P93" s="395"/>
      <c r="Q93" s="579" t="s">
        <v>103</v>
      </c>
      <c r="R93" s="329" t="s">
        <v>365</v>
      </c>
      <c r="S93" s="394" t="e">
        <v>#N/A</v>
      </c>
      <c r="T93" s="394" t="e">
        <v>#N/A</v>
      </c>
    </row>
    <row r="94" spans="15:20">
      <c r="O94" s="395"/>
      <c r="P94" s="395"/>
      <c r="Q94" s="579" t="s">
        <v>133</v>
      </c>
      <c r="R94" s="329" t="s">
        <v>371</v>
      </c>
      <c r="S94" s="394">
        <v>57.904299999999999</v>
      </c>
      <c r="T94" s="394">
        <v>61.821800000000003</v>
      </c>
    </row>
    <row r="95" spans="15:20">
      <c r="O95" s="395"/>
      <c r="P95" s="395"/>
      <c r="Q95" s="579" t="s">
        <v>105</v>
      </c>
      <c r="R95" s="329" t="s">
        <v>312</v>
      </c>
      <c r="S95" s="394">
        <v>42.773299999999999</v>
      </c>
      <c r="T95" s="394">
        <v>42.773299999999999</v>
      </c>
    </row>
    <row r="96" spans="15:20">
      <c r="O96" s="395"/>
      <c r="P96" s="395"/>
      <c r="Q96" s="579" t="s">
        <v>134</v>
      </c>
      <c r="R96" s="329" t="s">
        <v>384</v>
      </c>
      <c r="S96" s="394">
        <v>78.093199999999996</v>
      </c>
      <c r="T96" s="394">
        <v>56.301599999999993</v>
      </c>
    </row>
    <row r="97" spans="15:20">
      <c r="O97" s="395"/>
      <c r="P97" s="395"/>
      <c r="Q97" s="579" t="s">
        <v>135</v>
      </c>
      <c r="R97" s="329" t="s">
        <v>372</v>
      </c>
      <c r="S97" s="394">
        <v>51.339999999999996</v>
      </c>
      <c r="T97" s="394">
        <v>46.892499999999998</v>
      </c>
    </row>
    <row r="98" spans="15:20">
      <c r="O98" s="395"/>
      <c r="P98" s="395"/>
      <c r="Q98" s="579" t="s">
        <v>106</v>
      </c>
      <c r="R98" s="329" t="s">
        <v>369</v>
      </c>
      <c r="S98" s="394" t="e">
        <v>#N/A</v>
      </c>
      <c r="T98" s="394" t="e">
        <v>#N/A</v>
      </c>
    </row>
    <row r="99" spans="15:20">
      <c r="O99" s="395"/>
      <c r="P99" s="395"/>
      <c r="Q99" s="579" t="s">
        <v>136</v>
      </c>
      <c r="R99" s="329" t="s">
        <v>306</v>
      </c>
      <c r="S99" s="394" t="e">
        <v>#N/A</v>
      </c>
      <c r="T99" s="394" t="e">
        <v>#N/A</v>
      </c>
    </row>
    <row r="100" spans="15:20">
      <c r="O100" s="395"/>
      <c r="P100" s="395"/>
      <c r="Q100" s="579" t="s">
        <v>107</v>
      </c>
      <c r="R100" s="329" t="s">
        <v>382</v>
      </c>
      <c r="S100" s="394">
        <v>50.6417</v>
      </c>
      <c r="T100" s="394">
        <v>62.980100000000007</v>
      </c>
    </row>
    <row r="101" spans="15:20">
      <c r="O101" s="395"/>
      <c r="P101" s="395"/>
      <c r="Q101" s="579" t="s">
        <v>109</v>
      </c>
      <c r="R101" s="329" t="s">
        <v>377</v>
      </c>
      <c r="S101" s="394">
        <v>42.622900000000001</v>
      </c>
      <c r="T101" s="394">
        <v>42.6693</v>
      </c>
    </row>
    <row r="102" spans="15:20">
      <c r="O102" s="395"/>
      <c r="P102" s="395"/>
      <c r="Q102" s="579" t="s">
        <v>137</v>
      </c>
      <c r="R102" s="329" t="s">
        <v>366</v>
      </c>
      <c r="S102" s="394" t="e">
        <v>#N/A</v>
      </c>
      <c r="T102" s="394" t="e">
        <v>#N/A</v>
      </c>
    </row>
    <row r="103" spans="15:20">
      <c r="O103" s="395"/>
      <c r="P103" s="395"/>
      <c r="Q103" s="579" t="s">
        <v>138</v>
      </c>
      <c r="R103" s="329" t="s">
        <v>305</v>
      </c>
      <c r="S103" s="394" t="e">
        <v>#N/A</v>
      </c>
      <c r="T103" s="394" t="e">
        <v>#N/A</v>
      </c>
    </row>
    <row r="104" spans="15:20">
      <c r="O104" s="395"/>
      <c r="P104" s="395"/>
      <c r="Q104" s="579" t="s">
        <v>139</v>
      </c>
      <c r="R104" s="329" t="s">
        <v>376</v>
      </c>
      <c r="S104" s="394">
        <v>54.698899999999995</v>
      </c>
      <c r="T104" s="394">
        <v>55.633500000000005</v>
      </c>
    </row>
    <row r="105" spans="15:20">
      <c r="O105" s="395"/>
      <c r="P105" s="395"/>
      <c r="Q105" s="579" t="s">
        <v>110</v>
      </c>
      <c r="R105" s="329" t="s">
        <v>315</v>
      </c>
      <c r="S105" s="394">
        <v>57.901299999999999</v>
      </c>
      <c r="T105" s="394">
        <v>43.861199999999997</v>
      </c>
    </row>
    <row r="106" spans="15:20">
      <c r="O106" s="395"/>
      <c r="P106" s="395"/>
      <c r="Q106" s="579" t="s">
        <v>140</v>
      </c>
      <c r="R106" s="329" t="s">
        <v>364</v>
      </c>
      <c r="S106" s="394">
        <v>31.504799999999999</v>
      </c>
      <c r="T106" s="394">
        <v>48.877400000000002</v>
      </c>
    </row>
    <row r="107" spans="15:20">
      <c r="O107" s="395"/>
      <c r="P107" s="395"/>
      <c r="Q107" s="579" t="s">
        <v>111</v>
      </c>
      <c r="R107" s="329" t="s">
        <v>368</v>
      </c>
      <c r="S107" s="394" t="e">
        <v>#N/A</v>
      </c>
      <c r="T107" s="394" t="e">
        <v>#N/A</v>
      </c>
    </row>
    <row r="108" spans="15:20">
      <c r="O108" s="395"/>
      <c r="P108" s="395"/>
      <c r="Q108" s="579" t="s">
        <v>112</v>
      </c>
      <c r="R108" s="329" t="s">
        <v>317</v>
      </c>
      <c r="S108" s="394">
        <v>77.097800000000007</v>
      </c>
      <c r="T108" s="394">
        <v>77.097800000000007</v>
      </c>
    </row>
    <row r="109" spans="15:20">
      <c r="O109" s="395"/>
      <c r="P109" s="395"/>
      <c r="Q109" s="579" t="s">
        <v>141</v>
      </c>
      <c r="R109" s="329" t="s">
        <v>309</v>
      </c>
      <c r="S109" s="394">
        <v>36.806100000000001</v>
      </c>
      <c r="T109" s="394">
        <v>40.0852</v>
      </c>
    </row>
    <row r="110" spans="15:20">
      <c r="O110" s="395"/>
      <c r="P110" s="395"/>
      <c r="Q110" s="579" t="s">
        <v>419</v>
      </c>
      <c r="R110" s="329" t="s">
        <v>388</v>
      </c>
      <c r="S110" s="394" t="e">
        <v>#N/A</v>
      </c>
      <c r="T110" s="394" t="e">
        <v>#N/A</v>
      </c>
    </row>
    <row r="111" spans="15:20">
      <c r="O111" s="395"/>
      <c r="P111" s="395"/>
      <c r="Q111" s="579" t="s">
        <v>113</v>
      </c>
      <c r="R111" s="329" t="s">
        <v>379</v>
      </c>
      <c r="S111" s="394">
        <v>74.213999999999999</v>
      </c>
      <c r="T111" s="394">
        <v>59.192299999999996</v>
      </c>
    </row>
    <row r="112" spans="15:20">
      <c r="O112" s="395"/>
      <c r="P112" s="395"/>
      <c r="Q112" s="579" t="s">
        <v>142</v>
      </c>
      <c r="R112" s="329" t="s">
        <v>373</v>
      </c>
      <c r="S112" s="394">
        <v>53.716200000000001</v>
      </c>
      <c r="T112" s="394">
        <v>37.966499999999996</v>
      </c>
    </row>
    <row r="113" spans="15:20">
      <c r="O113" s="395"/>
      <c r="P113" s="395"/>
      <c r="Q113" s="579" t="s">
        <v>114</v>
      </c>
      <c r="R113" s="329" t="s">
        <v>314</v>
      </c>
      <c r="S113" s="394">
        <v>54.799500000000002</v>
      </c>
      <c r="T113" s="394">
        <v>43.788700000000006</v>
      </c>
    </row>
    <row r="114" spans="15:20">
      <c r="O114" s="395"/>
      <c r="P114" s="395"/>
      <c r="Q114" s="579" t="s">
        <v>420</v>
      </c>
      <c r="R114" s="329" t="s">
        <v>387</v>
      </c>
      <c r="S114" s="394" t="e">
        <v>#N/A</v>
      </c>
      <c r="T114" s="394" t="e">
        <v>#N/A</v>
      </c>
    </row>
    <row r="115" spans="15:20">
      <c r="O115" s="395"/>
      <c r="P115" s="395"/>
      <c r="Q115" s="329" t="s">
        <v>115</v>
      </c>
      <c r="R115" s="329" t="s">
        <v>308</v>
      </c>
      <c r="S115" s="394" t="e">
        <v>#N/A</v>
      </c>
      <c r="T115" s="394" t="e">
        <v>#N/A</v>
      </c>
    </row>
    <row r="116" spans="15:20">
      <c r="O116" s="395"/>
      <c r="P116" s="395"/>
      <c r="Q116" s="329" t="s">
        <v>116</v>
      </c>
      <c r="R116" s="329" t="s">
        <v>383</v>
      </c>
      <c r="S116" s="394" t="e">
        <v>#N/A</v>
      </c>
      <c r="T116" s="394" t="e">
        <v>#N/A</v>
      </c>
    </row>
    <row r="117" spans="15:20">
      <c r="O117" s="395"/>
      <c r="P117" s="395"/>
      <c r="Q117" s="329" t="s">
        <v>143</v>
      </c>
      <c r="R117" s="329" t="s">
        <v>381</v>
      </c>
      <c r="S117" s="394" t="e">
        <v>#N/A</v>
      </c>
      <c r="T117" s="394" t="e">
        <v>#N/A</v>
      </c>
    </row>
    <row r="118" spans="15:20">
      <c r="O118" s="395"/>
      <c r="P118" s="395"/>
      <c r="Q118" s="329" t="s">
        <v>118</v>
      </c>
      <c r="R118" s="329" t="s">
        <v>380</v>
      </c>
      <c r="S118" s="394" t="e">
        <v>#N/A</v>
      </c>
      <c r="T118" s="394" t="e">
        <v>#N/A</v>
      </c>
    </row>
    <row r="119" spans="15:20">
      <c r="O119" s="395"/>
      <c r="P119" s="395"/>
      <c r="Q119" s="329" t="s">
        <v>144</v>
      </c>
      <c r="R119" s="329" t="s">
        <v>378</v>
      </c>
      <c r="S119" s="394" t="e">
        <v>#N/A</v>
      </c>
      <c r="T119" s="394" t="e">
        <v>#N/A</v>
      </c>
    </row>
    <row r="120" spans="15:20">
      <c r="O120" s="395"/>
      <c r="P120" s="395"/>
      <c r="Q120" s="329" t="s">
        <v>145</v>
      </c>
      <c r="R120" s="329" t="s">
        <v>374</v>
      </c>
      <c r="S120" s="394">
        <v>55.579599999999999</v>
      </c>
      <c r="T120" s="394">
        <v>55.579599999999999</v>
      </c>
    </row>
    <row r="122" spans="15:20">
      <c r="Q122" s="325" t="s">
        <v>589</v>
      </c>
      <c r="R122" s="325" t="s">
        <v>590</v>
      </c>
    </row>
    <row r="123" spans="15:20">
      <c r="Q123" s="325">
        <v>0</v>
      </c>
      <c r="R123" s="325">
        <v>0</v>
      </c>
    </row>
    <row r="124" spans="15:20">
      <c r="Q124" s="325">
        <v>100</v>
      </c>
      <c r="R124" s="325">
        <v>100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8E10-C084-490B-9749-19455373DEC2}">
  <sheetPr codeName="Sheet16">
    <tabColor theme="5" tint="0.59999389629810485"/>
  </sheetPr>
  <dimension ref="P6:AC32"/>
  <sheetViews>
    <sheetView showGridLines="0" workbookViewId="0">
      <selection activeCell="A26" sqref="A26"/>
    </sheetView>
  </sheetViews>
  <sheetFormatPr defaultRowHeight="15"/>
  <cols>
    <col min="1" max="16384" width="9.140625" style="321"/>
  </cols>
  <sheetData>
    <row r="6" spans="16:29">
      <c r="P6" s="332"/>
      <c r="Q6" s="332">
        <v>2012</v>
      </c>
      <c r="R6" s="332">
        <v>2013</v>
      </c>
      <c r="S6" s="332">
        <v>2014</v>
      </c>
      <c r="T6" s="332">
        <v>2015</v>
      </c>
      <c r="U6" s="332">
        <v>2016</v>
      </c>
      <c r="V6" s="332">
        <v>2017</v>
      </c>
      <c r="W6" s="332">
        <v>2018</v>
      </c>
      <c r="X6" s="332">
        <v>2019</v>
      </c>
      <c r="Y6" s="332">
        <v>2020</v>
      </c>
      <c r="Z6" s="332">
        <v>2021</v>
      </c>
      <c r="AA6" s="332">
        <v>2022</v>
      </c>
      <c r="AB6" s="332">
        <v>2023</v>
      </c>
      <c r="AC6" s="332">
        <v>2024</v>
      </c>
    </row>
    <row r="7" spans="16:29">
      <c r="P7" s="332" t="s">
        <v>19</v>
      </c>
      <c r="Q7" s="333">
        <v>3.3358608438407931</v>
      </c>
      <c r="R7" s="333">
        <v>3.8907943657127553</v>
      </c>
      <c r="S7" s="333">
        <v>3.1135033961526033</v>
      </c>
      <c r="T7" s="333">
        <v>3.1365167666766003</v>
      </c>
      <c r="U7" s="333">
        <v>2.2927956819767106</v>
      </c>
      <c r="V7" s="333">
        <v>1.9321302216257454</v>
      </c>
      <c r="W7" s="333">
        <v>1.7611980363360313</v>
      </c>
      <c r="X7" s="477">
        <v>1.4388951670428061</v>
      </c>
      <c r="Y7" s="477">
        <v>0.54882191332185659</v>
      </c>
      <c r="Z7" s="477">
        <v>0.29505581517388862</v>
      </c>
      <c r="AA7" s="477">
        <v>0.15556564707590176</v>
      </c>
      <c r="AB7" s="477">
        <v>0.16518289306452222</v>
      </c>
      <c r="AC7" s="477">
        <v>0.19343541291856994</v>
      </c>
    </row>
    <row r="8" spans="16:29">
      <c r="P8" s="332" t="s">
        <v>32</v>
      </c>
      <c r="Q8" s="333">
        <v>-3.7283390820150522</v>
      </c>
      <c r="R8" s="333">
        <v>-2.6680201258210117</v>
      </c>
      <c r="S8" s="333">
        <v>-2.8532446307246535</v>
      </c>
      <c r="T8" s="333">
        <v>-2.5427680723126582</v>
      </c>
      <c r="U8" s="333">
        <v>-1.2888139722364214</v>
      </c>
      <c r="V8" s="333">
        <v>-6.8132024439948521E-2</v>
      </c>
      <c r="W8" s="333">
        <v>0.12020271904819382</v>
      </c>
      <c r="X8" s="477">
        <v>0.21845128592830149</v>
      </c>
      <c r="Y8" s="477">
        <v>0.37282582661973845</v>
      </c>
      <c r="Z8" s="477">
        <v>0.47655553432753006</v>
      </c>
      <c r="AA8" s="477">
        <v>0.51077247425843586</v>
      </c>
      <c r="AB8" s="477">
        <v>0.47818306303887992</v>
      </c>
      <c r="AC8" s="477">
        <v>0.48877384374945188</v>
      </c>
    </row>
    <row r="9" spans="16:29">
      <c r="P9" s="332" t="s">
        <v>33</v>
      </c>
      <c r="Q9" s="333">
        <v>-4.4294718338387327</v>
      </c>
      <c r="R9" s="333">
        <v>-2.4828012284250272</v>
      </c>
      <c r="S9" s="333">
        <v>-1.9141009953749559</v>
      </c>
      <c r="T9" s="333">
        <v>-1.7443863600353715</v>
      </c>
      <c r="U9" s="333">
        <v>-2.3384142313324641</v>
      </c>
      <c r="V9" s="333">
        <v>-2.3302080436293169</v>
      </c>
      <c r="W9" s="333">
        <v>-3.0676652591727143</v>
      </c>
      <c r="X9" s="477">
        <v>-3.4244203150015045</v>
      </c>
      <c r="Y9" s="477">
        <v>-2.9147569726567664</v>
      </c>
      <c r="Z9" s="477">
        <v>-2.7533966096604519</v>
      </c>
      <c r="AA9" s="477">
        <v>-2.6951064116990846</v>
      </c>
      <c r="AB9" s="477">
        <v>-2.2024440769267697</v>
      </c>
      <c r="AC9" s="477">
        <v>-1.8189529718326369</v>
      </c>
    </row>
    <row r="10" spans="16:29">
      <c r="P10" s="332" t="s">
        <v>20</v>
      </c>
      <c r="Q10" s="333">
        <v>-6.4782889843295317</v>
      </c>
      <c r="R10" s="333">
        <v>-6.5693129385523408</v>
      </c>
      <c r="S10" s="333">
        <v>-4.7299413842712639</v>
      </c>
      <c r="T10" s="333">
        <v>-3.673842185346591</v>
      </c>
      <c r="U10" s="333">
        <v>-3.4224464122517047</v>
      </c>
      <c r="V10" s="333">
        <v>-2.9241928172125413</v>
      </c>
      <c r="W10" s="333">
        <v>-2.8381873979188028</v>
      </c>
      <c r="X10" s="477">
        <v>-2.7433796933463603</v>
      </c>
      <c r="Y10" s="477">
        <v>-2.1186772174435275</v>
      </c>
      <c r="Z10" s="477">
        <v>-1.9064294415497662</v>
      </c>
      <c r="AA10" s="477">
        <v>-1.8123154516975291</v>
      </c>
      <c r="AB10" s="477">
        <v>-1.912255156363752</v>
      </c>
      <c r="AC10" s="477">
        <v>-2.1149288956904226</v>
      </c>
    </row>
    <row r="11" spans="16:29">
      <c r="P11" s="332" t="s">
        <v>44</v>
      </c>
      <c r="Q11" s="333">
        <v>0.46013836972855648</v>
      </c>
      <c r="R11" s="333">
        <v>1.0990601262717055</v>
      </c>
      <c r="S11" s="333">
        <v>1.2254416721389585</v>
      </c>
      <c r="T11" s="333">
        <v>1.1160680440333139</v>
      </c>
      <c r="U11" s="333">
        <v>1.057905997652328</v>
      </c>
      <c r="V11" s="333">
        <v>1.0535337903948223</v>
      </c>
      <c r="W11" s="333">
        <v>0.96552607401596413</v>
      </c>
      <c r="X11" s="477">
        <v>0.66408739426396113</v>
      </c>
      <c r="Y11" s="477">
        <v>0.44726879319584362</v>
      </c>
      <c r="Z11" s="477">
        <v>0.30216244945449988</v>
      </c>
      <c r="AA11" s="477">
        <v>0.34048705234645565</v>
      </c>
      <c r="AB11" s="477">
        <v>0.37586260212156075</v>
      </c>
      <c r="AC11" s="477">
        <v>0</v>
      </c>
    </row>
    <row r="12" spans="16:29">
      <c r="P12" s="332" t="s">
        <v>197</v>
      </c>
      <c r="Q12" s="333">
        <v>-2.7720206304021313</v>
      </c>
      <c r="R12" s="333">
        <v>-1.6830876729257542</v>
      </c>
      <c r="S12" s="333">
        <v>-1.1461707935724665</v>
      </c>
      <c r="T12" s="333">
        <v>-0.99941602665351703</v>
      </c>
      <c r="U12" s="333">
        <v>-1.1399776550727023</v>
      </c>
      <c r="V12" s="333">
        <v>-0.99619782716605809</v>
      </c>
      <c r="W12" s="333">
        <v>-1.2810342855071499</v>
      </c>
      <c r="X12" s="477">
        <v>-1.5802119903519822</v>
      </c>
      <c r="Y12" s="477">
        <v>-1.3682715069515528</v>
      </c>
      <c r="Z12" s="477">
        <v>-1.3044510755600058</v>
      </c>
      <c r="AA12" s="477">
        <v>-1.2623614356244111</v>
      </c>
      <c r="AB12" s="477">
        <v>-1.0636792632487282</v>
      </c>
      <c r="AC12" s="477">
        <v>-0.91704124953070587</v>
      </c>
    </row>
    <row r="13" spans="16:29">
      <c r="P13" s="332" t="s">
        <v>598</v>
      </c>
      <c r="Q13" s="333">
        <v>-2.0295149505693759</v>
      </c>
      <c r="R13" s="333">
        <v>-1.1649072952143364</v>
      </c>
      <c r="S13" s="333">
        <v>-0.73420769951604548</v>
      </c>
      <c r="T13" s="333">
        <v>-0.38372050552527126</v>
      </c>
      <c r="U13" s="333">
        <v>-0.28671841599059433</v>
      </c>
      <c r="V13" s="333">
        <v>-0.18804669331096441</v>
      </c>
      <c r="W13" s="477">
        <v>-0.2201830195026139</v>
      </c>
      <c r="X13" s="477">
        <v>-0.20932117306688691</v>
      </c>
      <c r="Y13" s="333">
        <v>-2.3840391071676632E-2</v>
      </c>
      <c r="Z13" s="333">
        <v>5.1567260590856992E-2</v>
      </c>
      <c r="AA13" s="333">
        <v>4.6709554856980619E-2</v>
      </c>
      <c r="AB13" s="333">
        <v>2.2066514667675716E-2</v>
      </c>
      <c r="AC13" s="333">
        <v>2.8780281824836319E-2</v>
      </c>
    </row>
    <row r="14" spans="16:29">
      <c r="P14" s="332" t="s">
        <v>599</v>
      </c>
      <c r="Q14" s="333">
        <v>0.89298736144830504</v>
      </c>
      <c r="R14" s="333">
        <v>0.71676915755359538</v>
      </c>
      <c r="S14" s="477">
        <v>1.2123086040477451</v>
      </c>
      <c r="T14" s="333">
        <v>1.5056914790069418</v>
      </c>
      <c r="U14" s="333">
        <v>1.8829525945939625</v>
      </c>
      <c r="V14" s="333">
        <v>1.7546897090297957</v>
      </c>
      <c r="W14" s="333">
        <v>1.7730507230275177</v>
      </c>
      <c r="X14" s="333">
        <v>1.4049897794370425</v>
      </c>
      <c r="Y14" s="333">
        <v>1.2046294434089815</v>
      </c>
      <c r="Z14" s="333">
        <v>1.1959765508703672</v>
      </c>
      <c r="AA14" s="333">
        <v>1.2401621698670617</v>
      </c>
      <c r="AB14" s="333">
        <v>1.2665871699691991</v>
      </c>
      <c r="AC14" s="477">
        <v>1.3841239943851451</v>
      </c>
    </row>
    <row r="17" spans="17:29">
      <c r="Q17" s="396"/>
      <c r="R17" s="396"/>
      <c r="S17" s="396"/>
      <c r="T17" s="396"/>
      <c r="U17" s="396"/>
      <c r="V17" s="396"/>
      <c r="W17" s="396"/>
      <c r="X17" s="396"/>
      <c r="Y17" s="396"/>
      <c r="Z17" s="396"/>
      <c r="AA17" s="396"/>
      <c r="AB17" s="396"/>
      <c r="AC17" s="396"/>
    </row>
    <row r="20" spans="17:29">
      <c r="Q20" s="396"/>
      <c r="R20" s="396"/>
      <c r="S20" s="396"/>
      <c r="T20" s="396"/>
      <c r="U20" s="396"/>
      <c r="V20" s="396"/>
      <c r="W20" s="396"/>
      <c r="X20" s="396"/>
      <c r="Y20" s="396"/>
      <c r="Z20" s="396"/>
      <c r="AA20" s="396"/>
      <c r="AB20" s="396"/>
      <c r="AC20" s="396"/>
    </row>
    <row r="21" spans="17:29">
      <c r="Q21" s="396"/>
      <c r="R21" s="396"/>
      <c r="S21" s="396"/>
      <c r="T21" s="396"/>
      <c r="U21" s="396"/>
      <c r="V21" s="396"/>
      <c r="W21" s="396"/>
      <c r="X21" s="396"/>
      <c r="Y21" s="396"/>
      <c r="Z21" s="396"/>
      <c r="AA21" s="396"/>
      <c r="AB21" s="396"/>
      <c r="AC21" s="396"/>
    </row>
    <row r="22" spans="17:29">
      <c r="Q22" s="396"/>
      <c r="R22" s="396"/>
      <c r="S22" s="396"/>
      <c r="T22" s="396"/>
      <c r="U22" s="396"/>
      <c r="V22" s="396"/>
      <c r="W22" s="396"/>
      <c r="X22" s="396"/>
      <c r="Y22" s="396"/>
      <c r="Z22" s="396"/>
      <c r="AA22" s="396"/>
      <c r="AB22" s="396"/>
      <c r="AC22" s="396"/>
    </row>
    <row r="25" spans="17:29">
      <c r="Q25" s="396"/>
      <c r="R25" s="396"/>
      <c r="S25" s="396"/>
      <c r="T25" s="396"/>
      <c r="U25" s="396"/>
      <c r="V25" s="396"/>
      <c r="W25" s="396"/>
      <c r="X25" s="396"/>
      <c r="Y25" s="396"/>
      <c r="Z25" s="396"/>
      <c r="AA25" s="396"/>
      <c r="AB25" s="396"/>
      <c r="AC25" s="396"/>
    </row>
    <row r="26" spans="17:29">
      <c r="Q26" s="396"/>
      <c r="R26" s="396"/>
      <c r="S26" s="396"/>
      <c r="T26" s="396"/>
      <c r="U26" s="396"/>
      <c r="V26" s="396"/>
      <c r="W26" s="396"/>
      <c r="X26" s="396"/>
      <c r="Y26" s="396"/>
      <c r="Z26" s="396"/>
      <c r="AA26" s="396"/>
      <c r="AB26" s="396"/>
      <c r="AC26" s="396"/>
    </row>
    <row r="27" spans="17:29">
      <c r="Q27" s="396"/>
      <c r="R27" s="396"/>
      <c r="S27" s="396"/>
      <c r="T27" s="396"/>
      <c r="U27" s="396"/>
      <c r="V27" s="396"/>
      <c r="W27" s="396"/>
      <c r="X27" s="396"/>
      <c r="Y27" s="396"/>
      <c r="Z27" s="396"/>
      <c r="AA27" s="396"/>
      <c r="AB27" s="396"/>
      <c r="AC27" s="396"/>
    </row>
    <row r="28" spans="17:29">
      <c r="Q28" s="396"/>
      <c r="R28" s="396"/>
      <c r="S28" s="396"/>
      <c r="T28" s="396"/>
      <c r="U28" s="396"/>
      <c r="V28" s="396"/>
      <c r="W28" s="396"/>
      <c r="X28" s="396"/>
      <c r="Y28" s="396"/>
      <c r="Z28" s="396"/>
      <c r="AA28" s="396"/>
      <c r="AB28" s="396"/>
      <c r="AC28" s="396"/>
    </row>
    <row r="29" spans="17:29">
      <c r="Q29" s="396"/>
      <c r="R29" s="396"/>
      <c r="S29" s="396"/>
      <c r="T29" s="396"/>
      <c r="U29" s="396"/>
      <c r="V29" s="396"/>
      <c r="W29" s="396"/>
      <c r="X29" s="396"/>
      <c r="Y29" s="396"/>
      <c r="Z29" s="396"/>
      <c r="AA29" s="396"/>
      <c r="AB29" s="396"/>
      <c r="AC29" s="396"/>
    </row>
    <row r="30" spans="17:29">
      <c r="Q30" s="396"/>
      <c r="R30" s="396"/>
      <c r="S30" s="396"/>
      <c r="T30" s="396"/>
      <c r="U30" s="396"/>
      <c r="V30" s="396"/>
      <c r="W30" s="396"/>
      <c r="X30" s="396"/>
      <c r="Y30" s="396"/>
      <c r="Z30" s="396"/>
      <c r="AA30" s="396"/>
      <c r="AB30" s="396"/>
      <c r="AC30" s="396"/>
    </row>
    <row r="31" spans="17:29">
      <c r="Q31" s="396"/>
      <c r="R31" s="396"/>
      <c r="S31" s="396"/>
      <c r="T31" s="396"/>
      <c r="U31" s="396"/>
      <c r="V31" s="396"/>
      <c r="W31" s="396"/>
      <c r="X31" s="396"/>
      <c r="Y31" s="396"/>
      <c r="Z31" s="396"/>
      <c r="AA31" s="396"/>
      <c r="AB31" s="396"/>
      <c r="AC31" s="396"/>
    </row>
    <row r="32" spans="17:29">
      <c r="Q32" s="396"/>
      <c r="R32" s="396"/>
      <c r="S32" s="396"/>
      <c r="T32" s="396"/>
      <c r="U32" s="396"/>
      <c r="V32" s="396"/>
      <c r="W32" s="396"/>
      <c r="X32" s="396"/>
      <c r="Y32" s="396"/>
      <c r="Z32" s="396"/>
      <c r="AA32" s="396"/>
      <c r="AB32" s="396"/>
      <c r="AC32" s="396"/>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4EDC-7DBC-491B-BF92-C6AE7921A0A5}">
  <sheetPr codeName="Sheet17">
    <tabColor theme="5" tint="0.59999389629810485"/>
  </sheetPr>
  <dimension ref="R3:W285"/>
  <sheetViews>
    <sheetView showGridLines="0" workbookViewId="0">
      <selection activeCell="U20" sqref="U20"/>
    </sheetView>
  </sheetViews>
  <sheetFormatPr defaultRowHeight="15"/>
  <cols>
    <col min="1" max="17" width="9.140625" style="334"/>
    <col min="18" max="18" width="10.7109375" style="334" bestFit="1" customWidth="1"/>
    <col min="19" max="16384" width="9.140625" style="334"/>
  </cols>
  <sheetData>
    <row r="3" spans="18:23">
      <c r="R3" s="335"/>
      <c r="S3" s="335" t="s">
        <v>16</v>
      </c>
      <c r="T3" s="335" t="s">
        <v>19</v>
      </c>
      <c r="U3" s="335" t="s">
        <v>26</v>
      </c>
      <c r="V3" s="335" t="s">
        <v>29</v>
      </c>
      <c r="W3" s="335" t="s">
        <v>14</v>
      </c>
    </row>
    <row r="4" spans="18:23">
      <c r="R4" s="336">
        <v>43160</v>
      </c>
      <c r="S4" s="335">
        <v>3.8279999999999994</v>
      </c>
      <c r="T4" s="335">
        <v>1.3029999999999999</v>
      </c>
      <c r="U4" s="335">
        <v>1.3029999999999999</v>
      </c>
      <c r="V4" s="335">
        <v>0.8630000000000001</v>
      </c>
      <c r="W4" s="335">
        <v>0.26500000000000001</v>
      </c>
    </row>
    <row r="5" spans="18:23">
      <c r="R5" s="336">
        <v>43161</v>
      </c>
      <c r="S5" s="335">
        <v>3.7010000000000005</v>
      </c>
      <c r="T5" s="335">
        <v>1.319</v>
      </c>
      <c r="U5" s="335">
        <v>1.3360000000000001</v>
      </c>
      <c r="V5" s="335">
        <v>0.89900000000000002</v>
      </c>
      <c r="W5" s="335">
        <v>0.26900000000000002</v>
      </c>
    </row>
    <row r="6" spans="18:23">
      <c r="R6" s="336">
        <v>43164</v>
      </c>
      <c r="S6" s="335">
        <v>3.7210000000000001</v>
      </c>
      <c r="T6" s="335">
        <v>1.36</v>
      </c>
      <c r="U6" s="335">
        <v>1.3089999999999999</v>
      </c>
      <c r="V6" s="335">
        <v>0.85499999999999998</v>
      </c>
      <c r="W6" s="335">
        <v>0.26400000000000001</v>
      </c>
    </row>
    <row r="7" spans="18:23">
      <c r="R7" s="336">
        <v>43165</v>
      </c>
      <c r="S7" s="335">
        <v>3.6459999999999999</v>
      </c>
      <c r="T7" s="335">
        <v>1.3219999999999998</v>
      </c>
      <c r="U7" s="335">
        <v>1.242</v>
      </c>
      <c r="V7" s="335">
        <v>0.81600000000000006</v>
      </c>
      <c r="W7" s="335">
        <v>0.253</v>
      </c>
    </row>
    <row r="8" spans="18:23">
      <c r="R8" s="336">
        <v>43166</v>
      </c>
      <c r="S8" s="335">
        <v>3.585</v>
      </c>
      <c r="T8" s="335">
        <v>1.3</v>
      </c>
      <c r="U8" s="335">
        <v>1.204</v>
      </c>
      <c r="V8" s="335">
        <v>0.79499999999999993</v>
      </c>
      <c r="W8" s="335">
        <v>0.24399999999999999</v>
      </c>
    </row>
    <row r="9" spans="18:23">
      <c r="R9" s="336">
        <v>43167</v>
      </c>
      <c r="S9" s="335">
        <v>3.5289999999999999</v>
      </c>
      <c r="T9" s="335">
        <v>1.3569999999999998</v>
      </c>
      <c r="U9" s="335">
        <v>1.1949999999999998</v>
      </c>
      <c r="V9" s="335">
        <v>0.77999999999999992</v>
      </c>
      <c r="W9" s="335">
        <v>0.23599999999999999</v>
      </c>
    </row>
    <row r="10" spans="18:23">
      <c r="R10" s="336">
        <v>43168</v>
      </c>
      <c r="S10" s="335">
        <v>3.5329999999999999</v>
      </c>
      <c r="T10" s="335">
        <v>1.363</v>
      </c>
      <c r="U10" s="335">
        <v>1.2149999999999999</v>
      </c>
      <c r="V10" s="335">
        <v>0.78799999999999992</v>
      </c>
      <c r="W10" s="335">
        <v>0.24299999999999999</v>
      </c>
    </row>
    <row r="11" spans="18:23">
      <c r="R11" s="336">
        <v>43171</v>
      </c>
      <c r="S11" s="335">
        <v>3.5329999999999999</v>
      </c>
      <c r="T11" s="335">
        <v>1.371</v>
      </c>
      <c r="U11" s="335">
        <v>1.1919999999999997</v>
      </c>
      <c r="V11" s="335">
        <v>0.77300000000000002</v>
      </c>
      <c r="W11" s="335">
        <v>0.24</v>
      </c>
    </row>
    <row r="12" spans="18:23">
      <c r="R12" s="336">
        <v>43172</v>
      </c>
      <c r="S12" s="335">
        <v>3.5209999999999999</v>
      </c>
      <c r="T12" s="335">
        <v>1.375</v>
      </c>
      <c r="U12" s="335">
        <v>1.1830000000000001</v>
      </c>
      <c r="V12" s="335">
        <v>0.77800000000000002</v>
      </c>
      <c r="W12" s="335">
        <v>0.24299999999999999</v>
      </c>
    </row>
    <row r="13" spans="18:23">
      <c r="R13" s="336">
        <v>43173</v>
      </c>
      <c r="S13" s="335">
        <v>3.5720000000000001</v>
      </c>
      <c r="T13" s="335">
        <v>1.4209999999999998</v>
      </c>
      <c r="U13" s="335">
        <v>1.2110000000000001</v>
      </c>
      <c r="V13" s="335">
        <v>0.80600000000000005</v>
      </c>
      <c r="W13" s="335">
        <v>0.24399999999999999</v>
      </c>
    </row>
    <row r="14" spans="18:23">
      <c r="R14" s="336">
        <v>43174</v>
      </c>
      <c r="S14" s="335">
        <v>3.6380000000000003</v>
      </c>
      <c r="T14" s="335">
        <v>1.411</v>
      </c>
      <c r="U14" s="335">
        <v>1.2130000000000001</v>
      </c>
      <c r="V14" s="335">
        <v>0.80600000000000016</v>
      </c>
      <c r="W14" s="335">
        <v>0.246</v>
      </c>
    </row>
    <row r="15" spans="18:23">
      <c r="R15" s="336">
        <v>43175</v>
      </c>
      <c r="S15" s="335">
        <v>3.6130000000000004</v>
      </c>
      <c r="T15" s="335">
        <v>1.4120000000000001</v>
      </c>
      <c r="U15" s="335">
        <v>1.1839999999999999</v>
      </c>
      <c r="V15" s="335">
        <v>0.80400000000000005</v>
      </c>
      <c r="W15" s="335">
        <v>0.246</v>
      </c>
    </row>
    <row r="16" spans="18:23">
      <c r="R16" s="336">
        <v>43178</v>
      </c>
      <c r="S16" s="335">
        <v>3.6230000000000002</v>
      </c>
      <c r="T16" s="335">
        <v>1.3959999999999999</v>
      </c>
      <c r="U16" s="335">
        <v>1.173</v>
      </c>
      <c r="V16" s="335">
        <v>0.77200000000000002</v>
      </c>
      <c r="W16" s="335">
        <v>0.248</v>
      </c>
    </row>
    <row r="17" spans="18:23">
      <c r="R17" s="336">
        <v>43179</v>
      </c>
      <c r="S17" s="335">
        <v>3.6040000000000001</v>
      </c>
      <c r="T17" s="335">
        <v>1.3120000000000001</v>
      </c>
      <c r="U17" s="335">
        <v>1.1459999999999999</v>
      </c>
      <c r="V17" s="335">
        <v>0.72300000000000009</v>
      </c>
      <c r="W17" s="335">
        <v>0.24</v>
      </c>
    </row>
    <row r="18" spans="18:23">
      <c r="R18" s="336">
        <v>43180</v>
      </c>
      <c r="S18" s="335">
        <v>3.6259999999999999</v>
      </c>
      <c r="T18" s="335">
        <v>1.3410000000000002</v>
      </c>
      <c r="U18" s="335">
        <v>1.1669999999999998</v>
      </c>
      <c r="V18" s="335">
        <v>0.74299999999999999</v>
      </c>
      <c r="W18" s="335">
        <v>0.23699999999999999</v>
      </c>
    </row>
    <row r="19" spans="18:23">
      <c r="R19" s="336">
        <v>43181</v>
      </c>
      <c r="S19" s="335">
        <v>3.7610000000000001</v>
      </c>
      <c r="T19" s="335">
        <v>1.3570000000000002</v>
      </c>
      <c r="U19" s="335">
        <v>1.2250000000000001</v>
      </c>
      <c r="V19" s="335">
        <v>0.76300000000000001</v>
      </c>
      <c r="W19" s="335">
        <v>0.24</v>
      </c>
    </row>
    <row r="20" spans="18:23">
      <c r="R20" s="336">
        <v>43182</v>
      </c>
      <c r="S20" s="335">
        <v>3.8529999999999998</v>
      </c>
      <c r="T20" s="335">
        <v>1.35</v>
      </c>
      <c r="U20" s="335">
        <v>1.194</v>
      </c>
      <c r="V20" s="335">
        <v>0.7420000000000001</v>
      </c>
      <c r="W20" s="335">
        <v>0.23199999999999998</v>
      </c>
    </row>
    <row r="21" spans="18:23">
      <c r="R21" s="336">
        <v>43185</v>
      </c>
      <c r="S21" s="335">
        <v>3.9020000000000001</v>
      </c>
      <c r="T21" s="335">
        <v>1.3879999999999999</v>
      </c>
      <c r="U21" s="335">
        <v>1.1930000000000001</v>
      </c>
      <c r="V21" s="335">
        <v>0.7370000000000001</v>
      </c>
      <c r="W21" s="335">
        <v>0.23299999999999998</v>
      </c>
    </row>
    <row r="22" spans="18:23">
      <c r="R22" s="336">
        <v>43186</v>
      </c>
      <c r="S22" s="335">
        <v>3.86</v>
      </c>
      <c r="T22" s="335">
        <v>1.371</v>
      </c>
      <c r="U22" s="335">
        <v>1.1640000000000001</v>
      </c>
      <c r="V22" s="335">
        <v>0.7330000000000001</v>
      </c>
      <c r="W22" s="335">
        <v>0.22699999999999998</v>
      </c>
    </row>
    <row r="23" spans="18:23">
      <c r="R23" s="336">
        <v>43187</v>
      </c>
      <c r="S23" s="335">
        <v>3.8549999999999995</v>
      </c>
      <c r="T23" s="335">
        <v>1.3380000000000001</v>
      </c>
      <c r="U23" s="335">
        <v>1.1379999999999999</v>
      </c>
      <c r="V23" s="335">
        <v>0.71000000000000008</v>
      </c>
      <c r="W23" s="335">
        <v>0.22799999999999998</v>
      </c>
    </row>
    <row r="24" spans="18:23">
      <c r="R24" s="336">
        <v>43188</v>
      </c>
      <c r="S24" s="335">
        <v>3.8200000000000003</v>
      </c>
      <c r="T24" s="335">
        <v>1.2890000000000001</v>
      </c>
      <c r="U24" s="335">
        <v>1.1120000000000001</v>
      </c>
      <c r="V24" s="335">
        <v>0.66699999999999993</v>
      </c>
      <c r="W24" s="335">
        <v>0.22399999999999998</v>
      </c>
    </row>
    <row r="25" spans="18:23">
      <c r="R25" s="336">
        <v>43189</v>
      </c>
      <c r="S25" s="335">
        <v>3.8200000000000003</v>
      </c>
      <c r="T25" s="335">
        <v>1.2890000000000001</v>
      </c>
      <c r="U25" s="335">
        <v>1.1120000000000001</v>
      </c>
      <c r="V25" s="335">
        <v>0.66699999999999993</v>
      </c>
      <c r="W25" s="335">
        <v>0.22399999999999998</v>
      </c>
    </row>
    <row r="26" spans="18:23">
      <c r="R26" s="336">
        <v>43192</v>
      </c>
      <c r="S26" s="335">
        <v>3.8200000000000003</v>
      </c>
      <c r="T26" s="335">
        <v>1.2890000000000001</v>
      </c>
      <c r="U26" s="335">
        <v>1.1120000000000001</v>
      </c>
      <c r="V26" s="335">
        <v>0.66699999999999993</v>
      </c>
      <c r="W26" s="335">
        <v>0.22399999999999998</v>
      </c>
    </row>
    <row r="27" spans="18:23">
      <c r="R27" s="336">
        <v>43193</v>
      </c>
      <c r="S27" s="335">
        <v>3.7529999999999997</v>
      </c>
      <c r="T27" s="335">
        <v>1.2930000000000001</v>
      </c>
      <c r="U27" s="335">
        <v>1.1360000000000001</v>
      </c>
      <c r="V27" s="335">
        <v>0.68899999999999995</v>
      </c>
      <c r="W27" s="335">
        <v>0.22899999999999998</v>
      </c>
    </row>
    <row r="28" spans="18:23">
      <c r="R28" s="336">
        <v>43194</v>
      </c>
      <c r="S28" s="335">
        <v>3.601</v>
      </c>
      <c r="T28" s="335">
        <v>1.242</v>
      </c>
      <c r="U28" s="335">
        <v>1.123</v>
      </c>
      <c r="V28" s="335">
        <v>0.66599999999999993</v>
      </c>
      <c r="W28" s="335">
        <v>0.22199999999999998</v>
      </c>
    </row>
    <row r="29" spans="18:23">
      <c r="R29" s="336">
        <v>43195</v>
      </c>
      <c r="S29" s="335">
        <v>3.4829999999999997</v>
      </c>
      <c r="T29" s="335">
        <v>1.27</v>
      </c>
      <c r="U29" s="335">
        <v>1.1480000000000001</v>
      </c>
      <c r="V29" s="335">
        <v>0.71</v>
      </c>
      <c r="W29" s="335">
        <v>0.23199999999999998</v>
      </c>
    </row>
    <row r="30" spans="18:23">
      <c r="R30" s="336">
        <v>43196</v>
      </c>
      <c r="S30" s="335">
        <v>3.5140000000000002</v>
      </c>
      <c r="T30" s="335">
        <v>1.2890000000000001</v>
      </c>
      <c r="U30" s="335">
        <v>1.194</v>
      </c>
      <c r="V30" s="335">
        <v>0.73499999999999999</v>
      </c>
      <c r="W30" s="335">
        <v>0.23899999999999999</v>
      </c>
    </row>
    <row r="31" spans="18:23">
      <c r="R31" s="336">
        <v>43199</v>
      </c>
      <c r="S31" s="335">
        <v>3.4929999999999999</v>
      </c>
      <c r="T31" s="335">
        <v>1.268</v>
      </c>
      <c r="U31" s="335">
        <v>1.1930000000000001</v>
      </c>
      <c r="V31" s="335">
        <v>0.73399999999999999</v>
      </c>
      <c r="W31" s="335">
        <v>0.23399999999999999</v>
      </c>
    </row>
    <row r="32" spans="18:23">
      <c r="R32" s="336">
        <v>43200</v>
      </c>
      <c r="S32" s="335">
        <v>3.55</v>
      </c>
      <c r="T32" s="335">
        <v>1.28</v>
      </c>
      <c r="U32" s="335">
        <v>1.21</v>
      </c>
      <c r="V32" s="335">
        <v>0.746</v>
      </c>
      <c r="W32" s="335">
        <v>0.23899999999999999</v>
      </c>
    </row>
    <row r="33" spans="18:23">
      <c r="R33" s="336">
        <v>43201</v>
      </c>
      <c r="S33" s="335">
        <v>3.5989999999999998</v>
      </c>
      <c r="T33" s="335">
        <v>1.3039999999999998</v>
      </c>
      <c r="U33" s="335">
        <v>1.2010000000000001</v>
      </c>
      <c r="V33" s="335">
        <v>0.77300000000000002</v>
      </c>
      <c r="W33" s="335">
        <v>0.24</v>
      </c>
    </row>
    <row r="34" spans="18:23">
      <c r="R34" s="336">
        <v>43202</v>
      </c>
      <c r="S34" s="335">
        <v>3.5009999999999999</v>
      </c>
      <c r="T34" s="335">
        <v>1.2989999999999999</v>
      </c>
      <c r="U34" s="335">
        <v>1.1839999999999997</v>
      </c>
      <c r="V34" s="335">
        <v>0.73899999999999999</v>
      </c>
      <c r="W34" s="335">
        <v>0.23599999999999999</v>
      </c>
    </row>
    <row r="35" spans="18:23">
      <c r="R35" s="336">
        <v>43203</v>
      </c>
      <c r="S35" s="335">
        <v>3.5969999999999995</v>
      </c>
      <c r="T35" s="335">
        <v>1.286</v>
      </c>
      <c r="U35" s="335">
        <v>1.1429999999999998</v>
      </c>
      <c r="V35" s="335">
        <v>0.72699999999999998</v>
      </c>
      <c r="W35" s="335">
        <v>0.22999999999999998</v>
      </c>
    </row>
    <row r="36" spans="18:23">
      <c r="R36" s="336">
        <v>43206</v>
      </c>
      <c r="S36" s="335">
        <v>3.5249999999999999</v>
      </c>
      <c r="T36" s="335">
        <v>1.2770000000000001</v>
      </c>
      <c r="U36" s="335">
        <v>1.1230000000000002</v>
      </c>
      <c r="V36" s="335">
        <v>0.71899999999999997</v>
      </c>
      <c r="W36" s="335">
        <v>0.22599999999999998</v>
      </c>
    </row>
    <row r="37" spans="18:23">
      <c r="R37" s="336">
        <v>43207</v>
      </c>
      <c r="S37" s="335">
        <v>3.5159999999999996</v>
      </c>
      <c r="T37" s="335">
        <v>1.2519999999999998</v>
      </c>
      <c r="U37" s="335">
        <v>1.1099999999999999</v>
      </c>
      <c r="V37" s="335">
        <v>0.71400000000000008</v>
      </c>
      <c r="W37" s="335">
        <v>0.22299999999999998</v>
      </c>
    </row>
    <row r="38" spans="18:23">
      <c r="R38" s="336">
        <v>43208</v>
      </c>
      <c r="S38" s="335">
        <v>3.4629999999999996</v>
      </c>
      <c r="T38" s="335">
        <v>1.1859999999999999</v>
      </c>
      <c r="U38" s="335">
        <v>1.0789999999999997</v>
      </c>
      <c r="V38" s="335">
        <v>0.68600000000000005</v>
      </c>
      <c r="W38" s="335">
        <v>0.21799999999999997</v>
      </c>
    </row>
    <row r="39" spans="18:23">
      <c r="R39" s="336">
        <v>43209</v>
      </c>
      <c r="S39" s="335">
        <v>3.4359999999999995</v>
      </c>
      <c r="T39" s="335">
        <v>1.181</v>
      </c>
      <c r="U39" s="335">
        <v>1.056</v>
      </c>
      <c r="V39" s="335">
        <v>0.68400000000000005</v>
      </c>
      <c r="W39" s="335">
        <v>0.21899999999999997</v>
      </c>
    </row>
    <row r="40" spans="18:23">
      <c r="R40" s="336">
        <v>43210</v>
      </c>
      <c r="S40" s="335">
        <v>3.4550000000000001</v>
      </c>
      <c r="T40" s="335">
        <v>1.1880000000000002</v>
      </c>
      <c r="U40" s="335">
        <v>1.0649999999999999</v>
      </c>
      <c r="V40" s="335">
        <v>0.69200000000000006</v>
      </c>
      <c r="W40" s="335">
        <v>0.22100000000000009</v>
      </c>
    </row>
    <row r="41" spans="18:23">
      <c r="R41" s="336">
        <v>43213</v>
      </c>
      <c r="S41" s="335">
        <v>3.4009999999999998</v>
      </c>
      <c r="T41" s="335">
        <v>1.1589999999999998</v>
      </c>
      <c r="U41" s="335">
        <v>1.06</v>
      </c>
      <c r="V41" s="335">
        <v>0.67699999999999994</v>
      </c>
      <c r="W41" s="335">
        <v>0.21099999999999997</v>
      </c>
    </row>
    <row r="42" spans="18:23">
      <c r="R42" s="336">
        <v>43214</v>
      </c>
      <c r="S42" s="335">
        <v>3.3570000000000002</v>
      </c>
      <c r="T42" s="335">
        <v>1.1359999999999999</v>
      </c>
      <c r="U42" s="335">
        <v>1.0469999999999999</v>
      </c>
      <c r="V42" s="335">
        <v>0.66799999999999993</v>
      </c>
      <c r="W42" s="335">
        <v>0.21499999999999997</v>
      </c>
    </row>
    <row r="43" spans="18:23">
      <c r="R43" s="336">
        <v>43215</v>
      </c>
      <c r="S43" s="335">
        <v>3.3410000000000002</v>
      </c>
      <c r="T43" s="335">
        <v>1.1430000000000002</v>
      </c>
      <c r="U43" s="335">
        <v>1.0779999999999998</v>
      </c>
      <c r="V43" s="335">
        <v>0.66800000000000004</v>
      </c>
      <c r="W43" s="335">
        <v>0.22099999999999997</v>
      </c>
    </row>
    <row r="44" spans="18:23">
      <c r="R44" s="336">
        <v>43216</v>
      </c>
      <c r="S44" s="335">
        <v>3.351</v>
      </c>
      <c r="T44" s="335">
        <v>1.1539999999999999</v>
      </c>
      <c r="U44" s="335">
        <v>1.0920000000000001</v>
      </c>
      <c r="V44" s="335">
        <v>0.67700000000000005</v>
      </c>
      <c r="W44" s="335">
        <v>0.22399999999999998</v>
      </c>
    </row>
    <row r="45" spans="18:23">
      <c r="R45" s="336">
        <v>43217</v>
      </c>
      <c r="S45" s="335">
        <v>3.3540000000000001</v>
      </c>
      <c r="T45" s="335">
        <v>1.1700000000000002</v>
      </c>
      <c r="U45" s="335">
        <v>1.0820000000000001</v>
      </c>
      <c r="V45" s="335">
        <v>0.69100000000000006</v>
      </c>
      <c r="W45" s="335">
        <v>0.22500000000000009</v>
      </c>
    </row>
    <row r="46" spans="18:23">
      <c r="R46" s="336">
        <v>43220</v>
      </c>
      <c r="S46" s="335">
        <v>3.306</v>
      </c>
      <c r="T46" s="335">
        <v>1.226</v>
      </c>
      <c r="U46" s="335">
        <v>1.117</v>
      </c>
      <c r="V46" s="335">
        <v>0.72099999999999997</v>
      </c>
      <c r="W46" s="335">
        <v>0.22699999999999998</v>
      </c>
    </row>
    <row r="47" spans="18:23">
      <c r="R47" s="336">
        <v>43221</v>
      </c>
      <c r="S47" s="335" t="e">
        <v>#N/A</v>
      </c>
      <c r="T47" s="335">
        <v>1.226</v>
      </c>
      <c r="U47" s="335">
        <v>1.117</v>
      </c>
      <c r="V47" s="335">
        <v>0.72099999999999997</v>
      </c>
      <c r="W47" s="335">
        <v>0.22699999999999998</v>
      </c>
    </row>
    <row r="48" spans="18:23">
      <c r="R48" s="336">
        <v>43222</v>
      </c>
      <c r="S48" s="335">
        <v>3.347</v>
      </c>
      <c r="T48" s="335">
        <v>1.2090000000000001</v>
      </c>
      <c r="U48" s="335">
        <v>1.1120000000000001</v>
      </c>
      <c r="V48" s="335">
        <v>0.73</v>
      </c>
      <c r="W48" s="335">
        <v>0.22200000000000009</v>
      </c>
    </row>
    <row r="49" spans="18:23">
      <c r="R49" s="336">
        <v>43223</v>
      </c>
      <c r="S49" s="335">
        <v>3.4729999999999999</v>
      </c>
      <c r="T49" s="335">
        <v>1.2069999999999999</v>
      </c>
      <c r="U49" s="335">
        <v>1.115</v>
      </c>
      <c r="V49" s="335">
        <v>0.72199999999999998</v>
      </c>
      <c r="W49" s="335">
        <v>0.22899999999999998</v>
      </c>
    </row>
    <row r="50" spans="18:23">
      <c r="R50" s="336">
        <v>43224</v>
      </c>
      <c r="S50" s="335">
        <v>3.5930000000000004</v>
      </c>
      <c r="T50" s="335">
        <v>1.2530000000000001</v>
      </c>
      <c r="U50" s="335">
        <v>1.1639999999999999</v>
      </c>
      <c r="V50" s="335">
        <v>0.75499999999999989</v>
      </c>
      <c r="W50" s="335">
        <v>0.23799999999999999</v>
      </c>
    </row>
    <row r="51" spans="18:23">
      <c r="R51" s="336">
        <v>43227</v>
      </c>
      <c r="S51" s="335">
        <v>3.6050000000000004</v>
      </c>
      <c r="T51" s="335">
        <v>1.2269999999999999</v>
      </c>
      <c r="U51" s="335">
        <v>1.1419999999999999</v>
      </c>
      <c r="V51" s="335">
        <v>0.74399999999999999</v>
      </c>
      <c r="W51" s="335">
        <v>0.23599999999999999</v>
      </c>
    </row>
    <row r="52" spans="18:23">
      <c r="R52" s="336">
        <v>43228</v>
      </c>
      <c r="S52" s="335">
        <v>3.6420000000000003</v>
      </c>
      <c r="T52" s="335">
        <v>1.3050000000000002</v>
      </c>
      <c r="U52" s="335">
        <v>1.1739999999999999</v>
      </c>
      <c r="V52" s="335">
        <v>0.75900000000000001</v>
      </c>
      <c r="W52" s="335">
        <v>0.245</v>
      </c>
    </row>
    <row r="53" spans="18:23">
      <c r="R53" s="336">
        <v>43229</v>
      </c>
      <c r="S53" s="335">
        <v>3.6399999999999997</v>
      </c>
      <c r="T53" s="335">
        <v>1.323</v>
      </c>
      <c r="U53" s="335">
        <v>1.1539999999999999</v>
      </c>
      <c r="V53" s="335">
        <v>0.745</v>
      </c>
      <c r="W53" s="335">
        <v>0.23699999999999999</v>
      </c>
    </row>
    <row r="54" spans="18:23">
      <c r="R54" s="336">
        <v>43230</v>
      </c>
      <c r="S54" s="335">
        <v>3.5329999999999999</v>
      </c>
      <c r="T54" s="335">
        <v>1.3780000000000001</v>
      </c>
      <c r="U54" s="335">
        <v>1.1680000000000001</v>
      </c>
      <c r="V54" s="335">
        <v>0.75599999999999989</v>
      </c>
      <c r="W54" s="335">
        <v>0.24</v>
      </c>
    </row>
    <row r="55" spans="18:23">
      <c r="R55" s="336">
        <v>43231</v>
      </c>
      <c r="S55" s="335">
        <v>3.468</v>
      </c>
      <c r="T55" s="335">
        <v>1.3129999999999997</v>
      </c>
      <c r="U55" s="335">
        <v>1.1200000000000001</v>
      </c>
      <c r="V55" s="335">
        <v>0.71400000000000008</v>
      </c>
      <c r="W55" s="335">
        <v>0.22899999999999998</v>
      </c>
    </row>
    <row r="56" spans="18:23">
      <c r="R56" s="336">
        <v>43234</v>
      </c>
      <c r="S56" s="335">
        <v>3.4370000000000003</v>
      </c>
      <c r="T56" s="335">
        <v>1.3180000000000001</v>
      </c>
      <c r="U56" s="335">
        <v>1.1039999999999999</v>
      </c>
      <c r="V56" s="335">
        <v>0.72100000000000009</v>
      </c>
      <c r="W56" s="335">
        <v>0.22499999999999998</v>
      </c>
    </row>
    <row r="57" spans="18:23">
      <c r="R57" s="336">
        <v>43235</v>
      </c>
      <c r="S57" s="335">
        <v>3.4839999999999995</v>
      </c>
      <c r="T57" s="335">
        <v>1.3089999999999999</v>
      </c>
      <c r="U57" s="335">
        <v>1.0960000000000001</v>
      </c>
      <c r="V57" s="335">
        <v>0.71399999999999997</v>
      </c>
      <c r="W57" s="335">
        <v>0.21799999999999997</v>
      </c>
    </row>
    <row r="58" spans="18:23">
      <c r="R58" s="336">
        <v>43236</v>
      </c>
      <c r="S58" s="335">
        <v>3.7670000000000003</v>
      </c>
      <c r="T58" s="335">
        <v>1.5110000000000001</v>
      </c>
      <c r="U58" s="335">
        <v>1.2010000000000001</v>
      </c>
      <c r="V58" s="335">
        <v>0.80599999999999994</v>
      </c>
      <c r="W58" s="335">
        <v>0.23699999999999999</v>
      </c>
    </row>
    <row r="59" spans="18:23">
      <c r="R59" s="336">
        <v>43237</v>
      </c>
      <c r="S59" s="335">
        <v>3.8039999999999998</v>
      </c>
      <c r="T59" s="335">
        <v>1.4750000000000001</v>
      </c>
      <c r="U59" s="335">
        <v>1.1629999999999998</v>
      </c>
      <c r="V59" s="335">
        <v>0.7679999999999999</v>
      </c>
      <c r="W59" s="335">
        <v>0.23099999999999998</v>
      </c>
    </row>
    <row r="60" spans="18:23">
      <c r="R60" s="336">
        <v>43238</v>
      </c>
      <c r="S60" s="335">
        <v>3.9630000000000001</v>
      </c>
      <c r="T60" s="335">
        <v>1.6500000000000001</v>
      </c>
      <c r="U60" s="335">
        <v>1.2889999999999999</v>
      </c>
      <c r="V60" s="335">
        <v>0.8640000000000001</v>
      </c>
      <c r="W60" s="335">
        <v>0.253</v>
      </c>
    </row>
    <row r="61" spans="18:23">
      <c r="R61" s="336">
        <v>43241</v>
      </c>
      <c r="S61" s="335">
        <v>4.0030000000000001</v>
      </c>
      <c r="T61" s="335">
        <v>1.867</v>
      </c>
      <c r="U61" s="335">
        <v>1.4819999999999998</v>
      </c>
      <c r="V61" s="335">
        <v>0.98499999999999999</v>
      </c>
      <c r="W61" s="335">
        <v>0.29499999999999993</v>
      </c>
    </row>
    <row r="62" spans="18:23">
      <c r="R62" s="336">
        <v>43242</v>
      </c>
      <c r="S62" s="335">
        <v>3.8279999999999998</v>
      </c>
      <c r="T62" s="335">
        <v>1.7679999999999998</v>
      </c>
      <c r="U62" s="335">
        <v>1.4019999999999999</v>
      </c>
      <c r="V62" s="335">
        <v>0.89700000000000002</v>
      </c>
      <c r="W62" s="335">
        <v>0.27199999999999991</v>
      </c>
    </row>
    <row r="63" spans="18:23">
      <c r="R63" s="336">
        <v>43243</v>
      </c>
      <c r="S63" s="335">
        <v>3.8649999999999998</v>
      </c>
      <c r="T63" s="335">
        <v>1.8939999999999997</v>
      </c>
      <c r="U63" s="335">
        <v>1.4489999999999998</v>
      </c>
      <c r="V63" s="335">
        <v>0.93699999999999994</v>
      </c>
      <c r="W63" s="335">
        <v>0.30000000000000004</v>
      </c>
    </row>
    <row r="64" spans="18:23">
      <c r="R64" s="336">
        <v>43244</v>
      </c>
      <c r="S64" s="335">
        <v>3.7920000000000003</v>
      </c>
      <c r="T64" s="335">
        <v>1.927</v>
      </c>
      <c r="U64" s="335">
        <v>1.4319999999999999</v>
      </c>
      <c r="V64" s="335">
        <v>0.91999999999999993</v>
      </c>
      <c r="W64" s="335">
        <v>0.28700000000000003</v>
      </c>
    </row>
    <row r="65" spans="18:23">
      <c r="R65" s="336">
        <v>43245</v>
      </c>
      <c r="S65" s="335">
        <v>4.0049999999999999</v>
      </c>
      <c r="T65" s="335">
        <v>2.0549999999999997</v>
      </c>
      <c r="U65" s="335">
        <v>1.544</v>
      </c>
      <c r="V65" s="335">
        <v>1.06</v>
      </c>
      <c r="W65" s="335">
        <v>0.30499999999999994</v>
      </c>
    </row>
    <row r="66" spans="18:23">
      <c r="R66" s="336">
        <v>43248</v>
      </c>
      <c r="S66" s="335">
        <v>4.1429999999999998</v>
      </c>
      <c r="T66" s="335">
        <v>2.3400000000000003</v>
      </c>
      <c r="U66" s="335">
        <v>1.7270000000000003</v>
      </c>
      <c r="V66" s="335">
        <v>1.181</v>
      </c>
      <c r="W66" s="335">
        <v>0.35499999999999998</v>
      </c>
    </row>
    <row r="67" spans="18:23">
      <c r="R67" s="336">
        <v>43249</v>
      </c>
      <c r="S67" s="335">
        <v>4.5390000000000006</v>
      </c>
      <c r="T67" s="335">
        <v>2.9039999999999999</v>
      </c>
      <c r="U67" s="335">
        <v>1.9330000000000001</v>
      </c>
      <c r="V67" s="335">
        <v>1.361</v>
      </c>
      <c r="W67" s="335">
        <v>0.39500000000000002</v>
      </c>
    </row>
    <row r="68" spans="18:23">
      <c r="R68" s="336">
        <v>43250</v>
      </c>
      <c r="S68" s="335">
        <v>4.226</v>
      </c>
      <c r="T68" s="335">
        <v>2.544</v>
      </c>
      <c r="U68" s="335">
        <v>1.6800000000000002</v>
      </c>
      <c r="V68" s="335">
        <v>1.161</v>
      </c>
      <c r="W68" s="335">
        <v>0.31799999999999995</v>
      </c>
    </row>
    <row r="69" spans="18:23">
      <c r="R69" s="336">
        <v>43251</v>
      </c>
      <c r="S69" s="335">
        <v>4.2439999999999998</v>
      </c>
      <c r="T69" s="335">
        <v>2.4529999999999998</v>
      </c>
      <c r="U69" s="335">
        <v>1.64</v>
      </c>
      <c r="V69" s="335">
        <v>1.1620000000000001</v>
      </c>
      <c r="W69" s="335">
        <v>0.32700000000000001</v>
      </c>
    </row>
    <row r="70" spans="18:23">
      <c r="R70" s="336">
        <v>43252</v>
      </c>
      <c r="S70" s="335">
        <v>4.1219999999999999</v>
      </c>
      <c r="T70" s="335">
        <v>2.3029999999999999</v>
      </c>
      <c r="U70" s="335">
        <v>1.4939999999999998</v>
      </c>
      <c r="V70" s="335">
        <v>1.0550000000000002</v>
      </c>
      <c r="W70" s="335">
        <v>0.32299999999999995</v>
      </c>
    </row>
    <row r="71" spans="18:23">
      <c r="R71" s="336">
        <v>43255</v>
      </c>
      <c r="S71" s="335">
        <v>4.0469999999999997</v>
      </c>
      <c r="T71" s="335">
        <v>2.12</v>
      </c>
      <c r="U71" s="335">
        <v>1.3440000000000001</v>
      </c>
      <c r="V71" s="335">
        <v>0.91200000000000014</v>
      </c>
      <c r="W71" s="335">
        <v>0.308</v>
      </c>
    </row>
    <row r="72" spans="18:23">
      <c r="R72" s="336">
        <v>43256</v>
      </c>
      <c r="S72" s="335">
        <v>4.1560000000000006</v>
      </c>
      <c r="T72" s="335">
        <v>2.42</v>
      </c>
      <c r="U72" s="335">
        <v>1.486</v>
      </c>
      <c r="V72" s="335">
        <v>1.0269999999999999</v>
      </c>
      <c r="W72" s="335">
        <v>0.32699999999999996</v>
      </c>
    </row>
    <row r="73" spans="18:23">
      <c r="R73" s="336">
        <v>43257</v>
      </c>
      <c r="S73" s="335">
        <v>4.1400000000000006</v>
      </c>
      <c r="T73" s="335">
        <v>2.4740000000000002</v>
      </c>
      <c r="U73" s="335">
        <v>1.4809999999999999</v>
      </c>
      <c r="V73" s="335">
        <v>1.0369999999999999</v>
      </c>
      <c r="W73" s="335">
        <v>0.33900000000000002</v>
      </c>
    </row>
    <row r="74" spans="18:23">
      <c r="R74" s="336">
        <v>43258</v>
      </c>
      <c r="S74" s="335">
        <v>4.0940000000000003</v>
      </c>
      <c r="T74" s="335">
        <v>2.5779999999999998</v>
      </c>
      <c r="U74" s="335">
        <v>1.5470000000000002</v>
      </c>
      <c r="V74" s="335">
        <v>0.9870000000000001</v>
      </c>
      <c r="W74" s="335">
        <v>0.34299999999999997</v>
      </c>
    </row>
    <row r="75" spans="18:23">
      <c r="R75" s="336">
        <v>43259</v>
      </c>
      <c r="S75" s="335">
        <v>4.2560000000000002</v>
      </c>
      <c r="T75" s="335">
        <v>2.6820000000000004</v>
      </c>
      <c r="U75" s="335">
        <v>1.607</v>
      </c>
      <c r="V75" s="335">
        <v>1.0209999999999999</v>
      </c>
      <c r="W75" s="335">
        <v>0.36899999999999994</v>
      </c>
    </row>
    <row r="76" spans="18:23">
      <c r="R76" s="336">
        <v>43262</v>
      </c>
      <c r="S76" s="335">
        <v>4.0209999999999999</v>
      </c>
      <c r="T76" s="335">
        <v>2.3450000000000002</v>
      </c>
      <c r="U76" s="335">
        <v>1.5060000000000002</v>
      </c>
      <c r="V76" s="335">
        <v>0.94800000000000006</v>
      </c>
      <c r="W76" s="335">
        <v>0.41400000000000003</v>
      </c>
    </row>
    <row r="77" spans="18:23">
      <c r="R77" s="336">
        <v>43263</v>
      </c>
      <c r="S77" s="335">
        <v>4.0570000000000004</v>
      </c>
      <c r="T77" s="335">
        <v>2.371</v>
      </c>
      <c r="U77" s="335">
        <v>1.496</v>
      </c>
      <c r="V77" s="335">
        <v>0.96000000000000008</v>
      </c>
      <c r="W77" s="335">
        <v>0.38900000000000001</v>
      </c>
    </row>
    <row r="78" spans="18:23">
      <c r="R78" s="336">
        <v>43264</v>
      </c>
      <c r="S78" s="335">
        <v>4.1029999999999998</v>
      </c>
      <c r="T78" s="335">
        <v>2.3239999999999998</v>
      </c>
      <c r="U78" s="335">
        <v>1.466</v>
      </c>
      <c r="V78" s="335">
        <v>0.92900000000000005</v>
      </c>
      <c r="W78" s="335">
        <v>0.36</v>
      </c>
    </row>
    <row r="79" spans="18:23">
      <c r="R79" s="336">
        <v>43265</v>
      </c>
      <c r="S79" s="335">
        <v>4.17</v>
      </c>
      <c r="T79" s="335">
        <v>2.3109999999999999</v>
      </c>
      <c r="U79" s="335">
        <v>1.4890000000000001</v>
      </c>
      <c r="V79" s="335">
        <v>0.92300000000000004</v>
      </c>
      <c r="W79" s="335">
        <v>0.34100000000000003</v>
      </c>
    </row>
    <row r="80" spans="18:23">
      <c r="R80" s="336">
        <v>43266</v>
      </c>
      <c r="S80" s="335">
        <v>4.093</v>
      </c>
      <c r="T80" s="335">
        <v>2.206</v>
      </c>
      <c r="U80" s="335">
        <v>1.419</v>
      </c>
      <c r="V80" s="335">
        <v>0.89399999999999991</v>
      </c>
      <c r="W80" s="335">
        <v>0.32999999999999996</v>
      </c>
    </row>
    <row r="81" spans="18:23">
      <c r="R81" s="336">
        <v>43269</v>
      </c>
      <c r="S81" s="335">
        <v>4.024</v>
      </c>
      <c r="T81" s="335">
        <v>2.1560000000000001</v>
      </c>
      <c r="U81" s="335">
        <v>1.35</v>
      </c>
      <c r="V81" s="335">
        <v>0.85599999999999998</v>
      </c>
      <c r="W81" s="335">
        <v>0.32599999999999996</v>
      </c>
    </row>
    <row r="82" spans="18:23">
      <c r="R82" s="336">
        <v>43270</v>
      </c>
      <c r="S82" s="335">
        <v>4.0039999999999996</v>
      </c>
      <c r="T82" s="335">
        <v>2.1840000000000002</v>
      </c>
      <c r="U82" s="335">
        <v>1.365</v>
      </c>
      <c r="V82" s="335">
        <v>0.8680000000000001</v>
      </c>
      <c r="W82" s="335">
        <v>0.32999999999999996</v>
      </c>
    </row>
    <row r="83" spans="18:23">
      <c r="R83" s="336">
        <v>43271</v>
      </c>
      <c r="S83" s="335">
        <v>3.9880000000000004</v>
      </c>
      <c r="T83" s="335">
        <v>2.1719999999999997</v>
      </c>
      <c r="U83" s="335">
        <v>1.371</v>
      </c>
      <c r="V83" s="335">
        <v>0.86999999999999988</v>
      </c>
      <c r="W83" s="335">
        <v>0.33399999999999996</v>
      </c>
    </row>
    <row r="84" spans="18:23">
      <c r="R84" s="336">
        <v>43272</v>
      </c>
      <c r="S84" s="335">
        <v>3.9809999999999999</v>
      </c>
      <c r="T84" s="335">
        <v>2.3970000000000002</v>
      </c>
      <c r="U84" s="335">
        <v>1.51</v>
      </c>
      <c r="V84" s="335">
        <v>1.0010000000000001</v>
      </c>
      <c r="W84" s="335">
        <v>0.36999999999999994</v>
      </c>
    </row>
    <row r="85" spans="18:23">
      <c r="R85" s="336">
        <v>43273</v>
      </c>
      <c r="S85" s="335">
        <v>3.8109999999999995</v>
      </c>
      <c r="T85" s="335">
        <v>2.3569999999999998</v>
      </c>
      <c r="U85" s="335">
        <v>1.4829999999999999</v>
      </c>
      <c r="V85" s="335">
        <v>1.016</v>
      </c>
      <c r="W85" s="335">
        <v>0.37199999999999994</v>
      </c>
    </row>
    <row r="86" spans="18:23">
      <c r="R86" s="336">
        <v>43276</v>
      </c>
      <c r="S86" s="335">
        <v>3.8029999999999999</v>
      </c>
      <c r="T86" s="335">
        <v>2.4990000000000001</v>
      </c>
      <c r="U86" s="335">
        <v>1.5070000000000001</v>
      </c>
      <c r="V86" s="335">
        <v>1.0230000000000001</v>
      </c>
      <c r="W86" s="335">
        <v>0.39099999999999996</v>
      </c>
    </row>
    <row r="87" spans="18:23">
      <c r="R87" s="336">
        <v>43277</v>
      </c>
      <c r="S87" s="335">
        <v>3.774</v>
      </c>
      <c r="T87" s="335">
        <v>2.5490000000000004</v>
      </c>
      <c r="U87" s="335">
        <v>1.5439999999999998</v>
      </c>
      <c r="V87" s="335">
        <v>1.0529999999999999</v>
      </c>
      <c r="W87" s="335">
        <v>0.39899999999999997</v>
      </c>
    </row>
    <row r="88" spans="18:23">
      <c r="R88" s="336">
        <v>43278</v>
      </c>
      <c r="S88" s="335">
        <v>3.7269999999999999</v>
      </c>
      <c r="T88" s="335">
        <v>2.488</v>
      </c>
      <c r="U88" s="335">
        <v>1.5269999999999999</v>
      </c>
      <c r="V88" s="335">
        <v>1.034</v>
      </c>
      <c r="W88" s="335">
        <v>0.39299999999999996</v>
      </c>
    </row>
    <row r="89" spans="18:23">
      <c r="R89" s="336">
        <v>43279</v>
      </c>
      <c r="S89" s="335">
        <v>3.7279999999999998</v>
      </c>
      <c r="T89" s="335">
        <v>2.4610000000000003</v>
      </c>
      <c r="U89" s="335">
        <v>1.514</v>
      </c>
      <c r="V89" s="335">
        <v>1.046</v>
      </c>
      <c r="W89" s="335">
        <v>0.38699999999999996</v>
      </c>
    </row>
    <row r="90" spans="18:23">
      <c r="R90" s="336">
        <v>43280</v>
      </c>
      <c r="S90" s="335">
        <v>3.6579999999999999</v>
      </c>
      <c r="T90" s="335">
        <v>2.3780000000000001</v>
      </c>
      <c r="U90" s="335">
        <v>1.4849999999999999</v>
      </c>
      <c r="V90" s="335">
        <v>1.0189999999999999</v>
      </c>
      <c r="W90" s="335">
        <v>0.36300000000000004</v>
      </c>
    </row>
    <row r="91" spans="18:23">
      <c r="R91" s="336">
        <v>43283</v>
      </c>
      <c r="S91" s="335">
        <v>3.68</v>
      </c>
      <c r="T91" s="335">
        <v>2.347</v>
      </c>
      <c r="U91" s="335">
        <v>1.4589999999999999</v>
      </c>
      <c r="V91" s="335">
        <v>0.99399999999999999</v>
      </c>
      <c r="W91" s="335">
        <v>0.35300000000000004</v>
      </c>
    </row>
    <row r="92" spans="18:23">
      <c r="R92" s="336">
        <v>43284</v>
      </c>
      <c r="S92" s="335">
        <v>3.6560000000000001</v>
      </c>
      <c r="T92" s="335">
        <v>2.3420000000000001</v>
      </c>
      <c r="U92" s="335">
        <v>1.4409999999999998</v>
      </c>
      <c r="V92" s="335">
        <v>0.998</v>
      </c>
      <c r="W92" s="335">
        <v>0.34400000000000003</v>
      </c>
    </row>
    <row r="93" spans="18:23">
      <c r="R93" s="336">
        <v>43285</v>
      </c>
      <c r="S93" s="335">
        <v>3.6619999999999999</v>
      </c>
      <c r="T93" s="335">
        <v>2.3489999999999998</v>
      </c>
      <c r="U93" s="335">
        <v>1.4510000000000001</v>
      </c>
      <c r="V93" s="335">
        <v>0.99399999999999999</v>
      </c>
      <c r="W93" s="335">
        <v>0.34</v>
      </c>
    </row>
    <row r="94" spans="18:23">
      <c r="R94" s="336">
        <v>43286</v>
      </c>
      <c r="S94" s="335">
        <v>3.7340000000000004</v>
      </c>
      <c r="T94" s="335">
        <v>2.431</v>
      </c>
      <c r="U94" s="335">
        <v>1.5020000000000002</v>
      </c>
      <c r="V94" s="335">
        <v>1.03</v>
      </c>
      <c r="W94" s="335">
        <v>0.34500000000000003</v>
      </c>
    </row>
    <row r="95" spans="18:23">
      <c r="R95" s="336">
        <v>43287</v>
      </c>
      <c r="S95" s="335">
        <v>3.6750000000000003</v>
      </c>
      <c r="T95" s="335">
        <v>2.423</v>
      </c>
      <c r="U95" s="335">
        <v>1.512</v>
      </c>
      <c r="V95" s="335">
        <v>1.0169999999999999</v>
      </c>
      <c r="W95" s="335">
        <v>0.35000000000000003</v>
      </c>
    </row>
    <row r="96" spans="18:23">
      <c r="R96" s="336">
        <v>43290</v>
      </c>
      <c r="S96" s="335">
        <v>3.5730000000000004</v>
      </c>
      <c r="T96" s="335">
        <v>2.367</v>
      </c>
      <c r="U96" s="335">
        <v>1.482</v>
      </c>
      <c r="V96" s="335">
        <v>0.99399999999999999</v>
      </c>
      <c r="W96" s="335">
        <v>0.34</v>
      </c>
    </row>
    <row r="97" spans="18:23">
      <c r="R97" s="336">
        <v>43291</v>
      </c>
      <c r="S97" s="335">
        <v>3.5340000000000003</v>
      </c>
      <c r="T97" s="335">
        <v>2.3510000000000004</v>
      </c>
      <c r="U97" s="335">
        <v>1.4349999999999998</v>
      </c>
      <c r="V97" s="335">
        <v>0.95799999999999996</v>
      </c>
      <c r="W97" s="335">
        <v>0.33600000000000002</v>
      </c>
    </row>
    <row r="98" spans="18:23">
      <c r="R98" s="336">
        <v>43292</v>
      </c>
      <c r="S98" s="335">
        <v>3.5150000000000001</v>
      </c>
      <c r="T98" s="335">
        <v>2.3220000000000001</v>
      </c>
      <c r="U98" s="335">
        <v>1.4060000000000001</v>
      </c>
      <c r="V98" s="335">
        <v>0.93700000000000006</v>
      </c>
      <c r="W98" s="335">
        <v>0.28200000000000003</v>
      </c>
    </row>
    <row r="99" spans="18:23">
      <c r="R99" s="336">
        <v>43293</v>
      </c>
      <c r="S99" s="335">
        <v>3.5149999999999997</v>
      </c>
      <c r="T99" s="335">
        <v>2.2670000000000003</v>
      </c>
      <c r="U99" s="335">
        <v>1.39</v>
      </c>
      <c r="V99" s="335">
        <v>0.92900000000000005</v>
      </c>
      <c r="W99" s="335">
        <v>0.28200000000000003</v>
      </c>
    </row>
    <row r="100" spans="18:23">
      <c r="R100" s="336">
        <v>43294</v>
      </c>
      <c r="S100" s="335">
        <v>3.5150000000000001</v>
      </c>
      <c r="T100" s="335">
        <v>2.2110000000000003</v>
      </c>
      <c r="U100" s="335">
        <v>1.3939999999999999</v>
      </c>
      <c r="V100" s="335">
        <v>0.92299999999999982</v>
      </c>
      <c r="W100" s="335">
        <v>0.27799999999999997</v>
      </c>
    </row>
    <row r="101" spans="18:23">
      <c r="R101" s="336">
        <v>43297</v>
      </c>
      <c r="S101" s="335">
        <v>3.4990000000000001</v>
      </c>
      <c r="T101" s="335">
        <v>2.214</v>
      </c>
      <c r="U101" s="335">
        <v>1.4180000000000001</v>
      </c>
      <c r="V101" s="335">
        <v>0.91599999999999993</v>
      </c>
      <c r="W101" s="335">
        <v>0.28700000000000003</v>
      </c>
    </row>
    <row r="102" spans="18:23">
      <c r="R102" s="336">
        <v>43298</v>
      </c>
      <c r="S102" s="335">
        <v>3.5110000000000001</v>
      </c>
      <c r="T102" s="335">
        <v>2.1219999999999999</v>
      </c>
      <c r="U102" s="335">
        <v>1.3929999999999998</v>
      </c>
      <c r="V102" s="335">
        <v>0.90400000000000003</v>
      </c>
      <c r="W102" s="335">
        <v>0.28200000000000003</v>
      </c>
    </row>
    <row r="103" spans="18:23">
      <c r="R103" s="336">
        <v>43299</v>
      </c>
      <c r="S103" s="335">
        <v>3.516</v>
      </c>
      <c r="T103" s="335">
        <v>2.1629999999999998</v>
      </c>
      <c r="U103" s="335">
        <v>1.4209999999999998</v>
      </c>
      <c r="V103" s="335">
        <v>0.93799999999999994</v>
      </c>
      <c r="W103" s="335">
        <v>0.28799999999999998</v>
      </c>
    </row>
    <row r="104" spans="18:23">
      <c r="R104" s="336">
        <v>43300</v>
      </c>
      <c r="S104" s="335">
        <v>3.5329999999999999</v>
      </c>
      <c r="T104" s="335">
        <v>2.1760000000000002</v>
      </c>
      <c r="U104" s="335">
        <v>1.423</v>
      </c>
      <c r="V104" s="335">
        <v>0.95100000000000007</v>
      </c>
      <c r="W104" s="335">
        <v>0.29699999999999999</v>
      </c>
    </row>
    <row r="105" spans="18:23">
      <c r="R105" s="336">
        <v>43301</v>
      </c>
      <c r="S105" s="335">
        <v>3.4969999999999999</v>
      </c>
      <c r="T105" s="335">
        <v>2.2189999999999999</v>
      </c>
      <c r="U105" s="335">
        <v>1.4119999999999999</v>
      </c>
      <c r="V105" s="335">
        <v>0.94400000000000006</v>
      </c>
      <c r="W105" s="335">
        <v>0.31000000000000005</v>
      </c>
    </row>
    <row r="106" spans="18:23">
      <c r="R106" s="336">
        <v>43304</v>
      </c>
      <c r="S106" s="335">
        <v>3.4430000000000001</v>
      </c>
      <c r="T106" s="335">
        <v>2.2330000000000001</v>
      </c>
      <c r="U106" s="335">
        <v>1.3679999999999999</v>
      </c>
      <c r="V106" s="335">
        <v>0.97399999999999987</v>
      </c>
      <c r="W106" s="335">
        <v>0.31099999999999994</v>
      </c>
    </row>
    <row r="107" spans="18:23">
      <c r="R107" s="336">
        <v>43305</v>
      </c>
      <c r="S107" s="335">
        <v>3.4530000000000003</v>
      </c>
      <c r="T107" s="335">
        <v>2.2880000000000003</v>
      </c>
      <c r="U107" s="335">
        <v>1.383</v>
      </c>
      <c r="V107" s="335">
        <v>0.97399999999999998</v>
      </c>
      <c r="W107" s="335">
        <v>0.30699999999999994</v>
      </c>
    </row>
    <row r="108" spans="18:23">
      <c r="R108" s="336">
        <v>43306</v>
      </c>
      <c r="S108" s="335">
        <v>3.423</v>
      </c>
      <c r="T108" s="335">
        <v>2.282</v>
      </c>
      <c r="U108" s="335">
        <v>1.3370000000000002</v>
      </c>
      <c r="V108" s="335">
        <v>0.95499999999999996</v>
      </c>
      <c r="W108" s="335">
        <v>0.29999999999999993</v>
      </c>
    </row>
    <row r="109" spans="18:23">
      <c r="R109" s="336">
        <v>43307</v>
      </c>
      <c r="S109" s="335">
        <v>3.4470000000000001</v>
      </c>
      <c r="T109" s="335">
        <v>2.2999999999999998</v>
      </c>
      <c r="U109" s="335">
        <v>1.327</v>
      </c>
      <c r="V109" s="335">
        <v>0.95899999999999996</v>
      </c>
      <c r="W109" s="335">
        <v>0.29599999999999993</v>
      </c>
    </row>
    <row r="110" spans="18:23">
      <c r="R110" s="336">
        <v>43308</v>
      </c>
      <c r="S110" s="335">
        <v>3.4249999999999998</v>
      </c>
      <c r="T110" s="335">
        <v>2.34</v>
      </c>
      <c r="U110" s="335">
        <v>1.3220000000000001</v>
      </c>
      <c r="V110" s="335">
        <v>0.97199999999999998</v>
      </c>
      <c r="W110" s="335">
        <v>0.29999999999999993</v>
      </c>
    </row>
    <row r="111" spans="18:23">
      <c r="R111" s="336">
        <v>43311</v>
      </c>
      <c r="S111" s="335">
        <v>3.4299999999999997</v>
      </c>
      <c r="T111" s="335">
        <v>2.34</v>
      </c>
      <c r="U111" s="335">
        <v>1.3260000000000001</v>
      </c>
      <c r="V111" s="335">
        <v>0.98</v>
      </c>
      <c r="W111" s="335">
        <v>0.30199999999999999</v>
      </c>
    </row>
    <row r="112" spans="18:23">
      <c r="R112" s="336">
        <v>43312</v>
      </c>
      <c r="S112" s="335">
        <v>3.52</v>
      </c>
      <c r="T112" s="335">
        <v>2.2769999999999997</v>
      </c>
      <c r="U112" s="335">
        <v>1.298</v>
      </c>
      <c r="V112" s="335">
        <v>0.95699999999999985</v>
      </c>
      <c r="W112" s="335">
        <v>0.28899999999999998</v>
      </c>
    </row>
    <row r="113" spans="18:23">
      <c r="R113" s="336">
        <v>43313</v>
      </c>
      <c r="S113" s="335">
        <v>3.5010000000000003</v>
      </c>
      <c r="T113" s="335">
        <v>2.3109999999999999</v>
      </c>
      <c r="U113" s="335">
        <v>1.31</v>
      </c>
      <c r="V113" s="335">
        <v>0.97599999999999998</v>
      </c>
      <c r="W113" s="335">
        <v>0.30000000000000004</v>
      </c>
    </row>
    <row r="114" spans="18:23">
      <c r="R114" s="336">
        <v>43314</v>
      </c>
      <c r="S114" s="335">
        <v>3.62</v>
      </c>
      <c r="T114" s="335">
        <v>2.4530000000000003</v>
      </c>
      <c r="U114" s="335">
        <v>1.3490000000000002</v>
      </c>
      <c r="V114" s="335">
        <v>0.99700000000000011</v>
      </c>
      <c r="W114" s="335">
        <v>0.32200000000000001</v>
      </c>
    </row>
    <row r="115" spans="18:23">
      <c r="R115" s="336">
        <v>43315</v>
      </c>
      <c r="S115" s="335">
        <v>3.6949999999999998</v>
      </c>
      <c r="T115" s="335">
        <v>2.5190000000000001</v>
      </c>
      <c r="U115" s="335">
        <v>1.3740000000000001</v>
      </c>
      <c r="V115" s="335">
        <v>1.014</v>
      </c>
      <c r="W115" s="335">
        <v>0.33200000000000002</v>
      </c>
    </row>
    <row r="116" spans="18:23">
      <c r="R116" s="336">
        <v>43318</v>
      </c>
      <c r="S116" s="335">
        <v>3.6159999999999997</v>
      </c>
      <c r="T116" s="335">
        <v>2.516</v>
      </c>
      <c r="U116" s="335">
        <v>1.3619999999999999</v>
      </c>
      <c r="V116" s="335">
        <v>1.0090000000000001</v>
      </c>
      <c r="W116" s="335">
        <v>0.32599999999999996</v>
      </c>
    </row>
    <row r="117" spans="18:23">
      <c r="R117" s="336">
        <v>43319</v>
      </c>
      <c r="S117" s="335">
        <v>3.5870000000000002</v>
      </c>
      <c r="T117" s="335">
        <v>2.46</v>
      </c>
      <c r="U117" s="335">
        <v>1.3440000000000001</v>
      </c>
      <c r="V117" s="335">
        <v>0.98599999999999999</v>
      </c>
      <c r="W117" s="335">
        <v>0.32</v>
      </c>
    </row>
    <row r="118" spans="18:23">
      <c r="R118" s="336">
        <v>43320</v>
      </c>
      <c r="S118" s="335">
        <v>3.597</v>
      </c>
      <c r="T118" s="335">
        <v>2.516</v>
      </c>
      <c r="U118" s="335">
        <v>1.3729999999999998</v>
      </c>
      <c r="V118" s="335">
        <v>1.0089999999999999</v>
      </c>
      <c r="W118" s="335">
        <v>0.33199999999999996</v>
      </c>
    </row>
    <row r="119" spans="18:23">
      <c r="R119" s="336">
        <v>43321</v>
      </c>
      <c r="S119" s="335">
        <v>3.7389999999999999</v>
      </c>
      <c r="T119" s="335">
        <v>2.5230000000000001</v>
      </c>
      <c r="U119" s="335">
        <v>1.3919999999999999</v>
      </c>
      <c r="V119" s="335">
        <v>1.0190000000000001</v>
      </c>
      <c r="W119" s="335">
        <v>0.33699999999999997</v>
      </c>
    </row>
    <row r="120" spans="18:23">
      <c r="R120" s="336">
        <v>43322</v>
      </c>
      <c r="S120" s="335">
        <v>3.9039999999999999</v>
      </c>
      <c r="T120" s="335">
        <v>2.6759999999999997</v>
      </c>
      <c r="U120" s="335">
        <v>1.4610000000000001</v>
      </c>
      <c r="V120" s="335">
        <v>1.0900000000000001</v>
      </c>
      <c r="W120" s="335">
        <v>0.35300000000000004</v>
      </c>
    </row>
    <row r="121" spans="18:23">
      <c r="R121" s="336">
        <v>43325</v>
      </c>
      <c r="S121" s="335">
        <v>3.9779999999999998</v>
      </c>
      <c r="T121" s="335">
        <v>2.7909999999999999</v>
      </c>
      <c r="U121" s="335">
        <v>1.5350000000000001</v>
      </c>
      <c r="V121" s="335">
        <v>1.143</v>
      </c>
      <c r="W121" s="335">
        <v>0.37000000000000005</v>
      </c>
    </row>
    <row r="122" spans="18:23">
      <c r="R122" s="336">
        <v>43326</v>
      </c>
      <c r="S122" s="335">
        <v>3.9400000000000004</v>
      </c>
      <c r="T122" s="335">
        <v>2.7029999999999998</v>
      </c>
      <c r="U122" s="335">
        <v>1.49</v>
      </c>
      <c r="V122" s="335">
        <v>1.087</v>
      </c>
      <c r="W122" s="335">
        <v>0.35500000000000004</v>
      </c>
    </row>
    <row r="123" spans="18:23">
      <c r="R123" s="336">
        <v>43327</v>
      </c>
      <c r="S123" s="335">
        <v>3.9760000000000004</v>
      </c>
      <c r="T123" s="335">
        <v>2.8650000000000002</v>
      </c>
      <c r="U123" s="335">
        <v>1.5429999999999999</v>
      </c>
      <c r="V123" s="335">
        <v>1.1459999999999999</v>
      </c>
      <c r="W123" s="335">
        <v>0.36500000000000005</v>
      </c>
    </row>
    <row r="124" spans="18:23">
      <c r="R124" s="336">
        <v>43328</v>
      </c>
      <c r="S124" s="335">
        <v>4.0119999999999996</v>
      </c>
      <c r="T124" s="335">
        <v>2.7970000000000002</v>
      </c>
      <c r="U124" s="335">
        <v>1.534</v>
      </c>
      <c r="V124" s="335">
        <v>1.125</v>
      </c>
      <c r="W124" s="335">
        <v>0.35700000000000004</v>
      </c>
    </row>
    <row r="125" spans="18:23">
      <c r="R125" s="336">
        <v>43329</v>
      </c>
      <c r="S125" s="335">
        <v>4.0360000000000005</v>
      </c>
      <c r="T125" s="335">
        <v>2.8159999999999998</v>
      </c>
      <c r="U125" s="335">
        <v>1.55</v>
      </c>
      <c r="V125" s="335">
        <v>1.1440000000000001</v>
      </c>
      <c r="W125" s="335">
        <v>0.36200000000000004</v>
      </c>
    </row>
    <row r="126" spans="18:23">
      <c r="R126" s="336">
        <v>43332</v>
      </c>
      <c r="S126" s="335">
        <v>4.0330000000000004</v>
      </c>
      <c r="T126" s="335">
        <v>2.7119999999999997</v>
      </c>
      <c r="U126" s="335">
        <v>1.492</v>
      </c>
      <c r="V126" s="335">
        <v>1.0880000000000001</v>
      </c>
      <c r="W126" s="335">
        <v>0.35100000000000003</v>
      </c>
    </row>
    <row r="127" spans="18:23">
      <c r="R127" s="336">
        <v>43333</v>
      </c>
      <c r="S127" s="335">
        <v>3.9079999999999999</v>
      </c>
      <c r="T127" s="335">
        <v>2.657</v>
      </c>
      <c r="U127" s="335">
        <v>1.4410000000000001</v>
      </c>
      <c r="V127" s="335">
        <v>1.0369999999999999</v>
      </c>
      <c r="W127" s="335">
        <v>0.34100000000000003</v>
      </c>
    </row>
    <row r="128" spans="18:23">
      <c r="R128" s="336">
        <v>43334</v>
      </c>
      <c r="S128" s="335">
        <v>3.8700000000000006</v>
      </c>
      <c r="T128" s="335">
        <v>2.7170000000000001</v>
      </c>
      <c r="U128" s="335">
        <v>1.4510000000000001</v>
      </c>
      <c r="V128" s="335">
        <v>1.0369999999999999</v>
      </c>
      <c r="W128" s="335">
        <v>0.34300000000000008</v>
      </c>
    </row>
    <row r="129" spans="18:23">
      <c r="R129" s="336">
        <v>43335</v>
      </c>
      <c r="S129" s="335">
        <v>3.8489999999999998</v>
      </c>
      <c r="T129" s="335">
        <v>2.7490000000000001</v>
      </c>
      <c r="U129" s="335">
        <v>1.46</v>
      </c>
      <c r="V129" s="335">
        <v>1.034</v>
      </c>
      <c r="W129" s="335">
        <v>0.33900000000000002</v>
      </c>
    </row>
    <row r="130" spans="18:23">
      <c r="R130" s="336">
        <v>43336</v>
      </c>
      <c r="S130" s="335">
        <v>3.8559999999999999</v>
      </c>
      <c r="T130" s="335">
        <v>2.8070000000000004</v>
      </c>
      <c r="U130" s="335">
        <v>1.478</v>
      </c>
      <c r="V130" s="335">
        <v>1.0490000000000002</v>
      </c>
      <c r="W130" s="335">
        <v>0.34200000000000008</v>
      </c>
    </row>
    <row r="131" spans="18:23">
      <c r="R131" s="336">
        <v>43339</v>
      </c>
      <c r="S131" s="335">
        <v>3.8249999999999997</v>
      </c>
      <c r="T131" s="335">
        <v>2.7800000000000002</v>
      </c>
      <c r="U131" s="335">
        <v>1.46</v>
      </c>
      <c r="V131" s="335">
        <v>1.0339999999999998</v>
      </c>
      <c r="W131" s="335">
        <v>0.33699999999999997</v>
      </c>
    </row>
    <row r="132" spans="18:23">
      <c r="R132" s="336">
        <v>43340</v>
      </c>
      <c r="S132" s="335">
        <v>3.8170000000000002</v>
      </c>
      <c r="T132" s="335">
        <v>2.8069999999999999</v>
      </c>
      <c r="U132" s="335">
        <v>1.496</v>
      </c>
      <c r="V132" s="335">
        <v>1.0750000000000002</v>
      </c>
      <c r="W132" s="335">
        <v>0.33899999999999997</v>
      </c>
    </row>
    <row r="133" spans="18:23">
      <c r="R133" s="336">
        <v>43341</v>
      </c>
      <c r="S133" s="335">
        <v>3.819</v>
      </c>
      <c r="T133" s="335">
        <v>2.7210000000000001</v>
      </c>
      <c r="U133" s="335">
        <v>1.4969999999999999</v>
      </c>
      <c r="V133" s="335">
        <v>1.06</v>
      </c>
      <c r="W133" s="335">
        <v>0.33199999999999996</v>
      </c>
    </row>
    <row r="134" spans="18:23">
      <c r="R134" s="336">
        <v>43342</v>
      </c>
      <c r="S134" s="335">
        <v>4.024</v>
      </c>
      <c r="T134" s="335">
        <v>2.8689999999999998</v>
      </c>
      <c r="U134" s="335">
        <v>1.5739999999999998</v>
      </c>
      <c r="V134" s="335">
        <v>1.1240000000000001</v>
      </c>
      <c r="W134" s="335">
        <v>0.34699999999999998</v>
      </c>
    </row>
    <row r="135" spans="18:23">
      <c r="R135" s="336">
        <v>43343</v>
      </c>
      <c r="S135" s="335">
        <v>4.0770000000000008</v>
      </c>
      <c r="T135" s="335">
        <v>2.9099999999999997</v>
      </c>
      <c r="U135" s="335">
        <v>1.5979999999999999</v>
      </c>
      <c r="V135" s="335">
        <v>1.1469999999999998</v>
      </c>
      <c r="W135" s="335">
        <v>0.35600000000000004</v>
      </c>
    </row>
    <row r="136" spans="18:23">
      <c r="R136" s="336">
        <v>43346</v>
      </c>
      <c r="S136" s="335">
        <v>4.1189999999999998</v>
      </c>
      <c r="T136" s="335">
        <v>2.8279999999999998</v>
      </c>
      <c r="U136" s="335">
        <v>1.5730000000000002</v>
      </c>
      <c r="V136" s="335">
        <v>1.117</v>
      </c>
      <c r="W136" s="335">
        <v>0.35999999999999993</v>
      </c>
    </row>
    <row r="137" spans="18:23">
      <c r="R137" s="336">
        <v>43347</v>
      </c>
      <c r="S137" s="335">
        <v>4.2039999999999997</v>
      </c>
      <c r="T137" s="335">
        <v>2.66</v>
      </c>
      <c r="U137" s="335">
        <v>1.5130000000000001</v>
      </c>
      <c r="V137" s="335">
        <v>1.0720000000000001</v>
      </c>
      <c r="W137" s="335">
        <v>0.33499999999999996</v>
      </c>
    </row>
    <row r="138" spans="18:23">
      <c r="R138" s="336">
        <v>43348</v>
      </c>
      <c r="S138" s="335">
        <v>4.1749999999999998</v>
      </c>
      <c r="T138" s="335">
        <v>2.5550000000000002</v>
      </c>
      <c r="U138" s="335">
        <v>1.4940000000000002</v>
      </c>
      <c r="V138" s="335">
        <v>1.069</v>
      </c>
      <c r="W138" s="335">
        <v>0.33799999999999997</v>
      </c>
    </row>
    <row r="139" spans="18:23">
      <c r="R139" s="336">
        <v>43349</v>
      </c>
      <c r="S139" s="335">
        <v>4.0579999999999998</v>
      </c>
      <c r="T139" s="335">
        <v>2.7029999999999998</v>
      </c>
      <c r="U139" s="335">
        <v>1.526</v>
      </c>
      <c r="V139" s="335">
        <v>1.0940000000000001</v>
      </c>
      <c r="W139" s="335">
        <v>0.33999999999999997</v>
      </c>
    </row>
    <row r="140" spans="18:23">
      <c r="R140" s="336">
        <v>43350</v>
      </c>
      <c r="S140" s="335">
        <v>3.9079999999999999</v>
      </c>
      <c r="T140" s="335">
        <v>2.6480000000000001</v>
      </c>
      <c r="U140" s="335">
        <v>1.5150000000000001</v>
      </c>
      <c r="V140" s="335">
        <v>1.0740000000000001</v>
      </c>
      <c r="W140" s="335">
        <v>0.33199999999999996</v>
      </c>
    </row>
    <row r="141" spans="18:23">
      <c r="R141" s="336">
        <v>43353</v>
      </c>
      <c r="S141" s="335">
        <v>3.7970000000000006</v>
      </c>
      <c r="T141" s="335">
        <v>2.5090000000000003</v>
      </c>
      <c r="U141" s="335">
        <v>1.482</v>
      </c>
      <c r="V141" s="335">
        <v>1.052</v>
      </c>
      <c r="W141" s="335">
        <v>0.30999999999999994</v>
      </c>
    </row>
    <row r="142" spans="18:23">
      <c r="R142" s="336">
        <v>43354</v>
      </c>
      <c r="S142" s="335">
        <v>3.6599999999999997</v>
      </c>
      <c r="T142" s="335">
        <v>2.5129999999999999</v>
      </c>
      <c r="U142" s="335">
        <v>1.4640000000000002</v>
      </c>
      <c r="V142" s="335">
        <v>1.0370000000000001</v>
      </c>
      <c r="W142" s="335">
        <v>0.308</v>
      </c>
    </row>
    <row r="143" spans="18:23">
      <c r="R143" s="336">
        <v>43355</v>
      </c>
      <c r="S143" s="335">
        <v>3.677</v>
      </c>
      <c r="T143" s="335">
        <v>2.54</v>
      </c>
      <c r="U143" s="335">
        <v>1.4510000000000001</v>
      </c>
      <c r="V143" s="335">
        <v>1.052</v>
      </c>
      <c r="W143" s="335">
        <v>0.308</v>
      </c>
    </row>
    <row r="144" spans="18:23">
      <c r="R144" s="336">
        <v>43356</v>
      </c>
      <c r="S144" s="335">
        <v>3.6049999999999995</v>
      </c>
      <c r="T144" s="335">
        <v>2.528</v>
      </c>
      <c r="U144" s="335">
        <v>1.4409999999999998</v>
      </c>
      <c r="V144" s="335">
        <v>1.0459999999999998</v>
      </c>
      <c r="W144" s="335">
        <v>0.311</v>
      </c>
    </row>
    <row r="145" spans="18:23">
      <c r="R145" s="336">
        <v>43357</v>
      </c>
      <c r="S145" s="335">
        <v>3.6399999999999997</v>
      </c>
      <c r="T145" s="335">
        <v>2.532</v>
      </c>
      <c r="U145" s="335">
        <v>1.4059999999999999</v>
      </c>
      <c r="V145" s="335">
        <v>1.036</v>
      </c>
      <c r="W145" s="335">
        <v>0.317</v>
      </c>
    </row>
    <row r="146" spans="18:23">
      <c r="R146" s="336">
        <v>43360</v>
      </c>
      <c r="S146" s="335">
        <v>3.577</v>
      </c>
      <c r="T146" s="335">
        <v>2.3879999999999999</v>
      </c>
      <c r="U146" s="335">
        <v>1.373</v>
      </c>
      <c r="V146" s="335">
        <v>1.03</v>
      </c>
      <c r="W146" s="335">
        <v>0.314</v>
      </c>
    </row>
    <row r="147" spans="18:23">
      <c r="R147" s="336">
        <v>43361</v>
      </c>
      <c r="S147" s="335">
        <v>3.5989999999999998</v>
      </c>
      <c r="T147" s="335">
        <v>2.31</v>
      </c>
      <c r="U147" s="335">
        <v>1.3740000000000001</v>
      </c>
      <c r="V147" s="335">
        <v>1.0249999999999999</v>
      </c>
      <c r="W147" s="335">
        <v>0.30900000000000005</v>
      </c>
    </row>
    <row r="148" spans="18:23">
      <c r="R148" s="336">
        <v>43362</v>
      </c>
      <c r="S148" s="335">
        <v>3.6189999999999998</v>
      </c>
      <c r="T148" s="335">
        <v>2.3649999999999998</v>
      </c>
      <c r="U148" s="335">
        <v>1.4049999999999998</v>
      </c>
      <c r="V148" s="335">
        <v>1.04</v>
      </c>
      <c r="W148" s="335">
        <v>0.31300000000000006</v>
      </c>
    </row>
    <row r="149" spans="18:23">
      <c r="R149" s="336">
        <v>43363</v>
      </c>
      <c r="S149" s="335">
        <v>3.6020000000000003</v>
      </c>
      <c r="T149" s="335">
        <v>2.411</v>
      </c>
      <c r="U149" s="335">
        <v>1.4119999999999999</v>
      </c>
      <c r="V149" s="335">
        <v>1.04</v>
      </c>
      <c r="W149" s="335">
        <v>0.31700000000000006</v>
      </c>
    </row>
    <row r="150" spans="18:23">
      <c r="R150" s="336">
        <v>43364</v>
      </c>
      <c r="S150" s="335">
        <v>3.6080000000000001</v>
      </c>
      <c r="T150" s="335">
        <v>2.3679999999999999</v>
      </c>
      <c r="U150" s="335">
        <v>1.407</v>
      </c>
      <c r="V150" s="335">
        <v>1.0330000000000001</v>
      </c>
      <c r="W150" s="335">
        <v>0.317</v>
      </c>
    </row>
    <row r="151" spans="18:23">
      <c r="R151" s="336">
        <v>43367</v>
      </c>
      <c r="S151" s="335">
        <v>3.6030000000000006</v>
      </c>
      <c r="T151" s="335">
        <v>2.4390000000000001</v>
      </c>
      <c r="U151" s="335">
        <v>1.3880000000000001</v>
      </c>
      <c r="V151" s="335">
        <v>1.014</v>
      </c>
      <c r="W151" s="335">
        <v>0.31999999999999995</v>
      </c>
    </row>
    <row r="152" spans="18:23">
      <c r="R152" s="336">
        <v>43368</v>
      </c>
      <c r="S152" s="335">
        <v>3.5289999999999999</v>
      </c>
      <c r="T152" s="335">
        <v>2.335</v>
      </c>
      <c r="U152" s="335">
        <v>1.35</v>
      </c>
      <c r="V152" s="335">
        <v>0.98299999999999998</v>
      </c>
      <c r="W152" s="335">
        <v>0.31299999999999994</v>
      </c>
    </row>
    <row r="153" spans="18:23">
      <c r="R153" s="336">
        <v>43369</v>
      </c>
      <c r="S153" s="335">
        <v>3.5220000000000002</v>
      </c>
      <c r="T153" s="335">
        <v>2.3330000000000002</v>
      </c>
      <c r="U153" s="335">
        <v>1.371</v>
      </c>
      <c r="V153" s="335">
        <v>0.99700000000000011</v>
      </c>
      <c r="W153" s="335">
        <v>0.31699999999999995</v>
      </c>
    </row>
    <row r="154" spans="18:23">
      <c r="R154" s="336">
        <v>43370</v>
      </c>
      <c r="S154" s="335">
        <v>3.5149999999999997</v>
      </c>
      <c r="T154" s="335">
        <v>2.359</v>
      </c>
      <c r="U154" s="335">
        <v>1.339</v>
      </c>
      <c r="V154" s="335">
        <v>0.97599999999999987</v>
      </c>
      <c r="W154" s="335">
        <v>0.31699999999999995</v>
      </c>
    </row>
    <row r="155" spans="18:23">
      <c r="R155" s="336">
        <v>43371</v>
      </c>
      <c r="S155" s="335">
        <v>3.7140000000000004</v>
      </c>
      <c r="T155" s="335">
        <v>2.6769999999999996</v>
      </c>
      <c r="U155" s="335">
        <v>1.4080000000000001</v>
      </c>
      <c r="V155" s="335">
        <v>1.03</v>
      </c>
      <c r="W155" s="335">
        <v>0.33400000000000007</v>
      </c>
    </row>
    <row r="156" spans="18:23">
      <c r="R156" s="336">
        <v>43374</v>
      </c>
      <c r="S156" s="335">
        <v>3.7489999999999997</v>
      </c>
      <c r="T156" s="335">
        <v>2.8279999999999998</v>
      </c>
      <c r="U156" s="335">
        <v>1.4319999999999999</v>
      </c>
      <c r="V156" s="335">
        <v>1.0590000000000002</v>
      </c>
      <c r="W156" s="335">
        <v>0.35499999999999998</v>
      </c>
    </row>
    <row r="157" spans="18:23">
      <c r="R157" s="336">
        <v>43375</v>
      </c>
      <c r="S157" s="335">
        <v>3.8839999999999999</v>
      </c>
      <c r="T157" s="335">
        <v>3.03</v>
      </c>
      <c r="U157" s="335">
        <v>1.478</v>
      </c>
      <c r="V157" s="335">
        <v>1.1170000000000002</v>
      </c>
      <c r="W157" s="335">
        <v>0.36400000000000005</v>
      </c>
    </row>
    <row r="158" spans="18:23">
      <c r="R158" s="336">
        <v>43376</v>
      </c>
      <c r="S158" s="335">
        <v>3.9319999999999999</v>
      </c>
      <c r="T158" s="335">
        <v>2.8380000000000001</v>
      </c>
      <c r="U158" s="335">
        <v>1.419</v>
      </c>
      <c r="V158" s="335">
        <v>1.0609999999999999</v>
      </c>
      <c r="W158" s="335">
        <v>0.34499999999999997</v>
      </c>
    </row>
    <row r="159" spans="18:23">
      <c r="R159" s="336">
        <v>43377</v>
      </c>
      <c r="S159" s="335">
        <v>3.9650000000000003</v>
      </c>
      <c r="T159" s="335">
        <v>2.798</v>
      </c>
      <c r="U159" s="335">
        <v>1.3820000000000001</v>
      </c>
      <c r="V159" s="335">
        <v>1.032</v>
      </c>
      <c r="W159" s="335">
        <v>0.34299999999999997</v>
      </c>
    </row>
    <row r="160" spans="18:23">
      <c r="R160" s="336">
        <v>43378</v>
      </c>
      <c r="S160" s="335">
        <v>3.9380000000000002</v>
      </c>
      <c r="T160" s="335">
        <v>2.851</v>
      </c>
      <c r="U160" s="335">
        <v>1.369</v>
      </c>
      <c r="V160" s="335">
        <v>1.004</v>
      </c>
      <c r="W160" s="335">
        <v>0.33200000000000007</v>
      </c>
    </row>
    <row r="161" spans="18:23">
      <c r="R161" s="336">
        <v>43381</v>
      </c>
      <c r="S161" s="335">
        <v>4.1130000000000004</v>
      </c>
      <c r="T161" s="335">
        <v>3.0390000000000001</v>
      </c>
      <c r="U161" s="335">
        <v>1.4390000000000001</v>
      </c>
      <c r="V161" s="335">
        <v>1.0619999999999998</v>
      </c>
      <c r="W161" s="335">
        <v>0.34599999999999997</v>
      </c>
    </row>
    <row r="162" spans="18:23">
      <c r="R162" s="336">
        <v>43382</v>
      </c>
      <c r="S162" s="335">
        <v>4.0329999999999995</v>
      </c>
      <c r="T162" s="335">
        <v>2.927</v>
      </c>
      <c r="U162" s="335">
        <v>1.4260000000000002</v>
      </c>
      <c r="V162" s="335">
        <v>1.0510000000000002</v>
      </c>
      <c r="W162" s="335">
        <v>0.34099999999999997</v>
      </c>
    </row>
    <row r="163" spans="18:23">
      <c r="R163" s="336">
        <v>43383</v>
      </c>
      <c r="S163" s="335">
        <v>3.9170000000000003</v>
      </c>
      <c r="T163" s="335">
        <v>2.9540000000000002</v>
      </c>
      <c r="U163" s="335">
        <v>1.411</v>
      </c>
      <c r="V163" s="335">
        <v>1.0609999999999999</v>
      </c>
      <c r="W163" s="335">
        <v>0.35</v>
      </c>
    </row>
    <row r="164" spans="18:23">
      <c r="R164" s="336">
        <v>43384</v>
      </c>
      <c r="S164" s="335">
        <v>3.976</v>
      </c>
      <c r="T164" s="335">
        <v>3.0460000000000003</v>
      </c>
      <c r="U164" s="335">
        <v>1.5029999999999999</v>
      </c>
      <c r="V164" s="335">
        <v>1.125</v>
      </c>
      <c r="W164" s="335">
        <v>0.36399999999999999</v>
      </c>
    </row>
    <row r="165" spans="18:23">
      <c r="R165" s="336">
        <v>43385</v>
      </c>
      <c r="S165" s="335">
        <v>3.91</v>
      </c>
      <c r="T165" s="335">
        <v>3.0789999999999997</v>
      </c>
      <c r="U165" s="335">
        <v>1.5450000000000002</v>
      </c>
      <c r="V165" s="335">
        <v>1.1780000000000002</v>
      </c>
      <c r="W165" s="335">
        <v>0.36899999999999999</v>
      </c>
    </row>
    <row r="166" spans="18:23">
      <c r="R166" s="336">
        <v>43388</v>
      </c>
      <c r="S166" s="335">
        <v>3.8860000000000001</v>
      </c>
      <c r="T166" s="335">
        <v>3.0430000000000001</v>
      </c>
      <c r="U166" s="335">
        <v>1.4979999999999998</v>
      </c>
      <c r="V166" s="335">
        <v>1.1760000000000002</v>
      </c>
      <c r="W166" s="335">
        <v>0.36599999999999999</v>
      </c>
    </row>
    <row r="167" spans="18:23">
      <c r="R167" s="336">
        <v>43389</v>
      </c>
      <c r="S167" s="335">
        <v>3.7909999999999999</v>
      </c>
      <c r="T167" s="335">
        <v>2.9619999999999997</v>
      </c>
      <c r="U167" s="335">
        <v>1.4489999999999998</v>
      </c>
      <c r="V167" s="335">
        <v>1.1520000000000001</v>
      </c>
      <c r="W167" s="335">
        <v>0.35199999999999998</v>
      </c>
    </row>
    <row r="168" spans="18:23">
      <c r="R168" s="336">
        <v>43390</v>
      </c>
      <c r="S168" s="335">
        <v>3.8640000000000003</v>
      </c>
      <c r="T168" s="335">
        <v>3.0870000000000002</v>
      </c>
      <c r="U168" s="335">
        <v>1.4869999999999999</v>
      </c>
      <c r="V168" s="335">
        <v>1.1879999999999999</v>
      </c>
      <c r="W168" s="335">
        <v>0.35499999999999993</v>
      </c>
    </row>
    <row r="169" spans="18:23">
      <c r="R169" s="336">
        <v>43391</v>
      </c>
      <c r="S169" s="335">
        <v>4.0189999999999992</v>
      </c>
      <c r="T169" s="335">
        <v>3.27</v>
      </c>
      <c r="U169" s="335">
        <v>1.6150000000000002</v>
      </c>
      <c r="V169" s="335">
        <v>1.3120000000000001</v>
      </c>
      <c r="W169" s="335">
        <v>0.38100000000000006</v>
      </c>
    </row>
    <row r="170" spans="18:23">
      <c r="R170" s="336">
        <v>43392</v>
      </c>
      <c r="S170" s="335">
        <v>3.8920000000000003</v>
      </c>
      <c r="T170" s="335">
        <v>3.0230000000000001</v>
      </c>
      <c r="U170" s="335">
        <v>1.5590000000000002</v>
      </c>
      <c r="V170" s="335">
        <v>1.2749999999999999</v>
      </c>
      <c r="W170" s="335">
        <v>0.37999999999999995</v>
      </c>
    </row>
    <row r="171" spans="18:23">
      <c r="R171" s="336">
        <v>43395</v>
      </c>
      <c r="S171" s="335">
        <v>3.8850000000000002</v>
      </c>
      <c r="T171" s="335">
        <v>3.0420000000000003</v>
      </c>
      <c r="U171" s="335">
        <v>1.5649999999999999</v>
      </c>
      <c r="V171" s="335">
        <v>1.248</v>
      </c>
      <c r="W171" s="335">
        <v>0.37299999999999994</v>
      </c>
    </row>
    <row r="172" spans="18:23">
      <c r="R172" s="336">
        <v>43396</v>
      </c>
      <c r="S172" s="335">
        <v>3.9089999999999998</v>
      </c>
      <c r="T172" s="335">
        <v>3.1830000000000003</v>
      </c>
      <c r="U172" s="335">
        <v>1.5969999999999998</v>
      </c>
      <c r="V172" s="335">
        <v>1.254</v>
      </c>
      <c r="W172" s="335">
        <v>0.37700000000000006</v>
      </c>
    </row>
    <row r="173" spans="18:23">
      <c r="R173" s="336">
        <v>43397</v>
      </c>
      <c r="S173" s="335">
        <v>3.9039999999999999</v>
      </c>
      <c r="T173" s="335">
        <v>3.2090000000000001</v>
      </c>
      <c r="U173" s="335">
        <v>1.5840000000000001</v>
      </c>
      <c r="V173" s="335">
        <v>1.2290000000000001</v>
      </c>
      <c r="W173" s="335">
        <v>0.375</v>
      </c>
    </row>
    <row r="174" spans="18:23">
      <c r="R174" s="336">
        <v>43398</v>
      </c>
      <c r="S174" s="335">
        <v>3.8429999999999995</v>
      </c>
      <c r="T174" s="335">
        <v>3.0939999999999999</v>
      </c>
      <c r="U174" s="335">
        <v>1.5429999999999997</v>
      </c>
      <c r="V174" s="335">
        <v>1.1890000000000001</v>
      </c>
      <c r="W174" s="335">
        <v>0.373</v>
      </c>
    </row>
    <row r="175" spans="18:23">
      <c r="R175" s="336">
        <v>43399</v>
      </c>
      <c r="S175" s="335">
        <v>3.9510000000000001</v>
      </c>
      <c r="T175" s="335">
        <v>3.0940000000000003</v>
      </c>
      <c r="U175" s="335">
        <v>1.5540000000000003</v>
      </c>
      <c r="V175" s="335">
        <v>1.2149999999999999</v>
      </c>
      <c r="W175" s="335">
        <v>0.38600000000000001</v>
      </c>
    </row>
    <row r="176" spans="18:23">
      <c r="R176" s="336">
        <v>43402</v>
      </c>
      <c r="S176" s="335">
        <v>3.8330000000000002</v>
      </c>
      <c r="T176" s="335">
        <v>2.96</v>
      </c>
      <c r="U176" s="335">
        <v>1.4970000000000001</v>
      </c>
      <c r="V176" s="335">
        <v>1.167</v>
      </c>
      <c r="W176" s="335">
        <v>0.36499999999999999</v>
      </c>
    </row>
    <row r="177" spans="18:23">
      <c r="R177" s="336">
        <v>43403</v>
      </c>
      <c r="S177" s="335">
        <v>3.8840000000000003</v>
      </c>
      <c r="T177" s="335">
        <v>3.1059999999999999</v>
      </c>
      <c r="U177" s="335">
        <v>1.514</v>
      </c>
      <c r="V177" s="335">
        <v>1.198</v>
      </c>
      <c r="W177" s="335">
        <v>0.374</v>
      </c>
    </row>
    <row r="178" spans="18:23">
      <c r="R178" s="336">
        <v>43404</v>
      </c>
      <c r="S178" s="335">
        <v>3.8520000000000003</v>
      </c>
      <c r="T178" s="335">
        <v>3.0419999999999998</v>
      </c>
      <c r="U178" s="335">
        <v>1.488</v>
      </c>
      <c r="V178" s="335">
        <v>1.163</v>
      </c>
      <c r="W178" s="335">
        <v>0.36599999999999999</v>
      </c>
    </row>
    <row r="179" spans="18:23">
      <c r="R179" s="336">
        <v>43405</v>
      </c>
      <c r="S179" s="335">
        <v>3.8380000000000001</v>
      </c>
      <c r="T179" s="335">
        <v>2.9809999999999999</v>
      </c>
      <c r="U179" s="335">
        <v>1.4849999999999999</v>
      </c>
      <c r="V179" s="335">
        <v>1.169</v>
      </c>
      <c r="W179" s="335">
        <v>0.36</v>
      </c>
    </row>
    <row r="180" spans="18:23">
      <c r="R180" s="336">
        <v>43406</v>
      </c>
      <c r="S180" s="335">
        <v>3.8760000000000003</v>
      </c>
      <c r="T180" s="335">
        <v>2.8930000000000002</v>
      </c>
      <c r="U180" s="335">
        <v>1.456</v>
      </c>
      <c r="V180" s="335">
        <v>1.145</v>
      </c>
      <c r="W180" s="335">
        <v>0.35700000000000004</v>
      </c>
    </row>
    <row r="181" spans="18:23">
      <c r="R181" s="336">
        <v>43409</v>
      </c>
      <c r="S181" s="335">
        <v>3.8629999999999995</v>
      </c>
      <c r="T181" s="335">
        <v>2.899</v>
      </c>
      <c r="U181" s="335">
        <v>1.458</v>
      </c>
      <c r="V181" s="335">
        <v>1.1399999999999999</v>
      </c>
      <c r="W181" s="335">
        <v>0.36500000000000005</v>
      </c>
    </row>
    <row r="182" spans="18:23">
      <c r="R182" s="336">
        <v>43410</v>
      </c>
      <c r="S182" s="335">
        <v>3.91</v>
      </c>
      <c r="T182" s="335">
        <v>2.9630000000000001</v>
      </c>
      <c r="U182" s="335">
        <v>1.4640000000000002</v>
      </c>
      <c r="V182" s="335">
        <v>1.1500000000000001</v>
      </c>
      <c r="W182" s="335">
        <v>0.36700000000000005</v>
      </c>
    </row>
    <row r="183" spans="18:23">
      <c r="R183" s="336">
        <v>43411</v>
      </c>
      <c r="S183" s="335">
        <v>3.8620000000000001</v>
      </c>
      <c r="T183" s="335">
        <v>2.89</v>
      </c>
      <c r="U183" s="335">
        <v>1.4830000000000001</v>
      </c>
      <c r="V183" s="335">
        <v>1.1549999999999998</v>
      </c>
      <c r="W183" s="335">
        <v>0.36599999999999994</v>
      </c>
    </row>
    <row r="184" spans="18:23">
      <c r="R184" s="336">
        <v>43412</v>
      </c>
      <c r="S184" s="335">
        <v>3.8790000000000004</v>
      </c>
      <c r="T184" s="335">
        <v>2.9390000000000001</v>
      </c>
      <c r="U184" s="335">
        <v>1.4829999999999999</v>
      </c>
      <c r="V184" s="335">
        <v>1.151</v>
      </c>
      <c r="W184" s="335">
        <v>0.36499999999999994</v>
      </c>
    </row>
    <row r="185" spans="18:23">
      <c r="R185" s="336">
        <v>43413</v>
      </c>
      <c r="S185" s="335">
        <v>3.9809999999999999</v>
      </c>
      <c r="T185" s="335">
        <v>2.996</v>
      </c>
      <c r="U185" s="335">
        <v>1.5369999999999999</v>
      </c>
      <c r="V185" s="335">
        <v>1.1909999999999998</v>
      </c>
      <c r="W185" s="335">
        <v>0.38000000000000006</v>
      </c>
    </row>
    <row r="186" spans="18:23">
      <c r="R186" s="336">
        <v>43416</v>
      </c>
      <c r="S186" s="335">
        <v>4.0140000000000002</v>
      </c>
      <c r="T186" s="335">
        <v>3.04</v>
      </c>
      <c r="U186" s="335">
        <v>1.5499999999999998</v>
      </c>
      <c r="V186" s="335">
        <v>1.2029999999999998</v>
      </c>
      <c r="W186" s="335">
        <v>0.38300000000000001</v>
      </c>
    </row>
    <row r="187" spans="18:23">
      <c r="R187" s="336">
        <v>43417</v>
      </c>
      <c r="S187" s="335">
        <v>4.0470000000000006</v>
      </c>
      <c r="T187" s="335">
        <v>3.0370000000000004</v>
      </c>
      <c r="U187" s="335">
        <v>1.5389999999999999</v>
      </c>
      <c r="V187" s="335">
        <v>1.1969999999999998</v>
      </c>
      <c r="W187" s="335">
        <v>0.37700000000000006</v>
      </c>
    </row>
    <row r="188" spans="18:23">
      <c r="R188" s="336">
        <v>43418</v>
      </c>
      <c r="S188" s="335">
        <v>4.1070000000000002</v>
      </c>
      <c r="T188" s="335">
        <v>3.0920000000000001</v>
      </c>
      <c r="U188" s="335">
        <v>1.5649999999999999</v>
      </c>
      <c r="V188" s="335">
        <v>1.2199999999999998</v>
      </c>
      <c r="W188" s="335">
        <v>0.38400000000000001</v>
      </c>
    </row>
    <row r="189" spans="18:23">
      <c r="R189" s="336">
        <v>43419</v>
      </c>
      <c r="S189" s="335">
        <v>4.2229999999999999</v>
      </c>
      <c r="T189" s="335">
        <v>3.133</v>
      </c>
      <c r="U189" s="335">
        <v>1.609</v>
      </c>
      <c r="V189" s="335">
        <v>1.2709999999999999</v>
      </c>
      <c r="W189" s="335">
        <v>0.39100000000000001</v>
      </c>
    </row>
    <row r="190" spans="18:23">
      <c r="R190" s="336">
        <v>43420</v>
      </c>
      <c r="S190" s="335">
        <v>4.2069999999999999</v>
      </c>
      <c r="T190" s="335">
        <v>3.1240000000000001</v>
      </c>
      <c r="U190" s="335">
        <v>1.609</v>
      </c>
      <c r="V190" s="335">
        <v>1.2690000000000001</v>
      </c>
      <c r="W190" s="335">
        <v>0.39700000000000002</v>
      </c>
    </row>
    <row r="191" spans="18:23">
      <c r="R191" s="336">
        <v>43423</v>
      </c>
      <c r="S191" s="335">
        <v>4.2</v>
      </c>
      <c r="T191" s="335">
        <v>3.2240000000000002</v>
      </c>
      <c r="U191" s="335">
        <v>1.613</v>
      </c>
      <c r="V191" s="335">
        <v>1.2769999999999999</v>
      </c>
      <c r="W191" s="335">
        <v>0.40700000000000003</v>
      </c>
    </row>
    <row r="192" spans="18:23">
      <c r="R192" s="336">
        <v>43424</v>
      </c>
      <c r="S192" s="335">
        <v>4.34</v>
      </c>
      <c r="T192" s="335">
        <v>3.2669999999999999</v>
      </c>
      <c r="U192" s="335">
        <v>1.6339999999999999</v>
      </c>
      <c r="V192" s="335">
        <v>1.2970000000000002</v>
      </c>
      <c r="W192" s="335">
        <v>0.40800000000000003</v>
      </c>
    </row>
    <row r="193" spans="18:23">
      <c r="R193" s="336">
        <v>43425</v>
      </c>
      <c r="S193" s="335">
        <v>4.2839999999999998</v>
      </c>
      <c r="T193" s="335">
        <v>3.0950000000000002</v>
      </c>
      <c r="U193" s="335">
        <v>1.589</v>
      </c>
      <c r="V193" s="335">
        <v>1.2589999999999999</v>
      </c>
      <c r="W193" s="335">
        <v>0.39</v>
      </c>
    </row>
    <row r="194" spans="18:23">
      <c r="R194" s="336">
        <v>43426</v>
      </c>
      <c r="S194" s="335">
        <v>4.2279999999999998</v>
      </c>
      <c r="T194" s="335">
        <v>3.0840000000000001</v>
      </c>
      <c r="U194" s="335">
        <v>1.5789999999999997</v>
      </c>
      <c r="V194" s="335">
        <v>1.2669999999999999</v>
      </c>
      <c r="W194" s="335">
        <v>0.38</v>
      </c>
    </row>
    <row r="195" spans="18:23">
      <c r="R195" s="336">
        <v>43427</v>
      </c>
      <c r="S195" s="335">
        <v>4.2140000000000004</v>
      </c>
      <c r="T195" s="335">
        <v>3.0670000000000002</v>
      </c>
      <c r="U195" s="335">
        <v>1.6019999999999999</v>
      </c>
      <c r="V195" s="335">
        <v>1.292</v>
      </c>
      <c r="W195" s="335">
        <v>0.38099999999999995</v>
      </c>
    </row>
    <row r="196" spans="18:23">
      <c r="R196" s="336">
        <v>43430</v>
      </c>
      <c r="S196" s="335">
        <v>4.0330000000000004</v>
      </c>
      <c r="T196" s="335">
        <v>2.9080000000000004</v>
      </c>
      <c r="U196" s="335">
        <v>1.5250000000000001</v>
      </c>
      <c r="V196" s="335">
        <v>1.2010000000000001</v>
      </c>
      <c r="W196" s="335">
        <v>0.378</v>
      </c>
    </row>
    <row r="197" spans="18:23">
      <c r="R197" s="336">
        <v>43431</v>
      </c>
      <c r="S197" s="335">
        <v>4.0360000000000005</v>
      </c>
      <c r="T197" s="335">
        <v>2.9390000000000001</v>
      </c>
      <c r="U197" s="335">
        <v>1.532</v>
      </c>
      <c r="V197" s="335">
        <v>1.2040000000000002</v>
      </c>
      <c r="W197" s="335">
        <v>0.38100000000000001</v>
      </c>
    </row>
    <row r="198" spans="18:23">
      <c r="R198" s="336">
        <v>43432</v>
      </c>
      <c r="S198" s="335">
        <v>3.992</v>
      </c>
      <c r="T198" s="335">
        <v>2.907</v>
      </c>
      <c r="U198" s="335">
        <v>1.522</v>
      </c>
      <c r="V198" s="335">
        <v>1.1940000000000002</v>
      </c>
      <c r="W198" s="335">
        <v>0.38</v>
      </c>
    </row>
    <row r="199" spans="18:23">
      <c r="R199" s="336">
        <v>43433</v>
      </c>
      <c r="S199" s="335">
        <v>3.9540000000000002</v>
      </c>
      <c r="T199" s="335">
        <v>2.883</v>
      </c>
      <c r="U199" s="335">
        <v>1.514</v>
      </c>
      <c r="V199" s="335">
        <v>1.1870000000000001</v>
      </c>
      <c r="W199" s="335">
        <v>0.37699999999999995</v>
      </c>
    </row>
    <row r="200" spans="18:23">
      <c r="R200" s="336">
        <v>43434</v>
      </c>
      <c r="S200" s="335">
        <v>3.9540000000000002</v>
      </c>
      <c r="T200" s="335">
        <v>2.9</v>
      </c>
      <c r="U200" s="335">
        <v>1.514</v>
      </c>
      <c r="V200" s="335">
        <v>1.1890000000000001</v>
      </c>
      <c r="W200" s="335">
        <v>0.37100000000000005</v>
      </c>
    </row>
    <row r="201" spans="18:23">
      <c r="R201" s="336">
        <v>43437</v>
      </c>
      <c r="S201" s="335">
        <v>3.8979999999999997</v>
      </c>
      <c r="T201" s="335">
        <v>2.839</v>
      </c>
      <c r="U201" s="335">
        <v>1.498</v>
      </c>
      <c r="V201" s="335">
        <v>1.1850000000000001</v>
      </c>
      <c r="W201" s="335">
        <v>0.38799999999999996</v>
      </c>
    </row>
    <row r="202" spans="18:23">
      <c r="R202" s="336">
        <v>43438</v>
      </c>
      <c r="S202" s="335">
        <v>3.9749999999999996</v>
      </c>
      <c r="T202" s="335">
        <v>2.8930000000000002</v>
      </c>
      <c r="U202" s="335">
        <v>1.548</v>
      </c>
      <c r="V202" s="335">
        <v>1.222</v>
      </c>
      <c r="W202" s="335">
        <v>0.40400000000000003</v>
      </c>
    </row>
    <row r="203" spans="18:23">
      <c r="R203" s="336">
        <v>43439</v>
      </c>
      <c r="S203" s="335">
        <v>3.8789999999999996</v>
      </c>
      <c r="T203" s="335">
        <v>2.7839999999999998</v>
      </c>
      <c r="U203" s="335">
        <v>1.5179999999999998</v>
      </c>
      <c r="V203" s="335">
        <v>1.1819999999999999</v>
      </c>
      <c r="W203" s="335">
        <v>0.40200000000000002</v>
      </c>
    </row>
    <row r="204" spans="18:23">
      <c r="R204" s="336">
        <v>43440</v>
      </c>
      <c r="S204" s="335">
        <v>4.0220000000000002</v>
      </c>
      <c r="T204" s="335">
        <v>2.9660000000000002</v>
      </c>
      <c r="U204" s="335">
        <v>1.5760000000000001</v>
      </c>
      <c r="V204" s="335">
        <v>1.2250000000000001</v>
      </c>
      <c r="W204" s="335">
        <v>0.42800000000000005</v>
      </c>
    </row>
    <row r="205" spans="18:23">
      <c r="R205" s="336">
        <v>43441</v>
      </c>
      <c r="S205" s="335">
        <v>3.9830000000000001</v>
      </c>
      <c r="T205" s="335">
        <v>2.883</v>
      </c>
      <c r="U205" s="335">
        <v>1.5499999999999998</v>
      </c>
      <c r="V205" s="335">
        <v>1.202</v>
      </c>
      <c r="W205" s="335">
        <v>0.43899999999999995</v>
      </c>
    </row>
    <row r="206" spans="18:23">
      <c r="R206" s="336">
        <v>43444</v>
      </c>
      <c r="S206" s="335">
        <v>4.01</v>
      </c>
      <c r="T206" s="335">
        <v>2.86</v>
      </c>
      <c r="U206" s="335">
        <v>1.5390000000000001</v>
      </c>
      <c r="V206" s="335">
        <v>1.1970000000000001</v>
      </c>
      <c r="W206" s="335">
        <v>0.44799999999999995</v>
      </c>
    </row>
    <row r="207" spans="18:23">
      <c r="R207" s="336">
        <v>43445</v>
      </c>
      <c r="S207" s="335">
        <v>4.0329999999999995</v>
      </c>
      <c r="T207" s="335">
        <v>2.8899999999999997</v>
      </c>
      <c r="U207" s="335">
        <v>1.5250000000000001</v>
      </c>
      <c r="V207" s="335">
        <v>1.2050000000000001</v>
      </c>
      <c r="W207" s="335">
        <v>0.48099999999999998</v>
      </c>
    </row>
    <row r="208" spans="18:23">
      <c r="R208" s="336">
        <v>43446</v>
      </c>
      <c r="S208" s="335">
        <v>3.992</v>
      </c>
      <c r="T208" s="335">
        <v>2.7210000000000001</v>
      </c>
      <c r="U208" s="335">
        <v>1.4430000000000001</v>
      </c>
      <c r="V208" s="335">
        <v>1.1499999999999999</v>
      </c>
      <c r="W208" s="335">
        <v>0.45499999999999996</v>
      </c>
    </row>
    <row r="209" spans="18:23">
      <c r="R209" s="336">
        <v>43447</v>
      </c>
      <c r="S209" s="335">
        <v>3.9550000000000001</v>
      </c>
      <c r="T209" s="335">
        <v>2.6709999999999998</v>
      </c>
      <c r="U209" s="335">
        <v>1.3910000000000002</v>
      </c>
      <c r="V209" s="335">
        <v>1.139</v>
      </c>
      <c r="W209" s="335">
        <v>0.44700000000000001</v>
      </c>
    </row>
    <row r="210" spans="18:23">
      <c r="R210" s="336">
        <v>43448</v>
      </c>
      <c r="S210" s="335">
        <v>3.9940000000000007</v>
      </c>
      <c r="T210" s="335">
        <v>2.6870000000000003</v>
      </c>
      <c r="U210" s="335">
        <v>1.4120000000000001</v>
      </c>
      <c r="V210" s="335">
        <v>1.1599999999999999</v>
      </c>
      <c r="W210" s="335">
        <v>0.45999999999999996</v>
      </c>
    </row>
    <row r="211" spans="18:23">
      <c r="R211" s="336">
        <v>43451</v>
      </c>
      <c r="S211" s="335">
        <v>4.09</v>
      </c>
      <c r="T211" s="335">
        <v>2.7039999999999997</v>
      </c>
      <c r="U211" s="335">
        <v>1.395</v>
      </c>
      <c r="V211" s="335">
        <v>1.143</v>
      </c>
      <c r="W211" s="335">
        <v>0.48199999999999998</v>
      </c>
    </row>
    <row r="212" spans="18:23">
      <c r="R212" s="336">
        <v>43452</v>
      </c>
      <c r="S212" s="335">
        <v>4.1400000000000006</v>
      </c>
      <c r="T212" s="335">
        <v>2.694</v>
      </c>
      <c r="U212" s="335">
        <v>1.391</v>
      </c>
      <c r="V212" s="335">
        <v>1.1340000000000001</v>
      </c>
      <c r="W212" s="335">
        <v>0.46599999999999997</v>
      </c>
    </row>
    <row r="213" spans="18:23">
      <c r="R213" s="336">
        <v>43453</v>
      </c>
      <c r="S213" s="335">
        <v>4.0579999999999998</v>
      </c>
      <c r="T213" s="335">
        <v>2.5330000000000004</v>
      </c>
      <c r="U213" s="335">
        <v>1.4100000000000001</v>
      </c>
      <c r="V213" s="335">
        <v>1.1390000000000002</v>
      </c>
      <c r="W213" s="335">
        <v>0.46499999999999997</v>
      </c>
    </row>
    <row r="214" spans="18:23">
      <c r="R214" s="336">
        <v>43454</v>
      </c>
      <c r="S214" s="335">
        <v>4.0640000000000001</v>
      </c>
      <c r="T214" s="335">
        <v>2.5099999999999998</v>
      </c>
      <c r="U214" s="335">
        <v>1.427</v>
      </c>
      <c r="V214" s="335">
        <v>1.1460000000000001</v>
      </c>
      <c r="W214" s="335">
        <v>0.44900000000000007</v>
      </c>
    </row>
    <row r="215" spans="18:23">
      <c r="R215" s="336">
        <v>43455</v>
      </c>
      <c r="S215" s="335">
        <v>4.1129999999999995</v>
      </c>
      <c r="T215" s="335">
        <v>2.581</v>
      </c>
      <c r="U215" s="335">
        <v>1.4370000000000001</v>
      </c>
      <c r="V215" s="335">
        <v>1.151</v>
      </c>
      <c r="W215" s="335">
        <v>0.44699999999999995</v>
      </c>
    </row>
    <row r="216" spans="18:23">
      <c r="R216" s="336">
        <v>43458</v>
      </c>
      <c r="S216" s="335">
        <v>4.1440000000000001</v>
      </c>
      <c r="T216" s="335">
        <v>2.581</v>
      </c>
      <c r="U216" s="335">
        <v>1.4370000000000001</v>
      </c>
      <c r="V216" s="335">
        <v>1.151</v>
      </c>
      <c r="W216" s="335">
        <v>0.44699999999999995</v>
      </c>
    </row>
    <row r="217" spans="18:23">
      <c r="R217" s="336">
        <v>43459</v>
      </c>
      <c r="S217" s="335">
        <v>4.1440000000000001</v>
      </c>
      <c r="T217" s="335">
        <v>2.581</v>
      </c>
      <c r="U217" s="335">
        <v>1.4370000000000001</v>
      </c>
      <c r="V217" s="335">
        <v>1.151</v>
      </c>
      <c r="W217" s="335">
        <v>0.44699999999999995</v>
      </c>
    </row>
    <row r="218" spans="18:23">
      <c r="R218" s="336">
        <v>43460</v>
      </c>
      <c r="S218" s="335">
        <v>4.1440000000000001</v>
      </c>
      <c r="T218" s="335">
        <v>2.581</v>
      </c>
      <c r="U218" s="335">
        <v>1.4370000000000001</v>
      </c>
      <c r="V218" s="335">
        <v>1.151</v>
      </c>
      <c r="W218" s="335">
        <v>0.44699999999999995</v>
      </c>
    </row>
    <row r="219" spans="18:23">
      <c r="R219" s="336">
        <v>43461</v>
      </c>
      <c r="S219" s="335">
        <v>4.16</v>
      </c>
      <c r="T219" s="335">
        <v>2.5170000000000003</v>
      </c>
      <c r="U219" s="335">
        <v>1.4530000000000001</v>
      </c>
      <c r="V219" s="335">
        <v>1.155</v>
      </c>
      <c r="W219" s="335">
        <v>0.46399999999999997</v>
      </c>
    </row>
    <row r="220" spans="18:23">
      <c r="R220" s="336">
        <v>43462</v>
      </c>
      <c r="S220" s="335">
        <v>4.1290000000000004</v>
      </c>
      <c r="T220" s="335">
        <v>2.5</v>
      </c>
      <c r="U220" s="335">
        <v>1.48</v>
      </c>
      <c r="V220" s="335">
        <v>1.1739999999999999</v>
      </c>
      <c r="W220" s="335">
        <v>0.46799999999999997</v>
      </c>
    </row>
    <row r="221" spans="18:23">
      <c r="R221" s="336">
        <v>43465</v>
      </c>
      <c r="S221" s="335">
        <v>4.1559999999999997</v>
      </c>
      <c r="T221" s="335">
        <v>2.5</v>
      </c>
      <c r="U221" s="335">
        <v>1.48</v>
      </c>
      <c r="V221" s="335">
        <v>1.1739999999999999</v>
      </c>
      <c r="W221" s="335">
        <v>0.46799999999999997</v>
      </c>
    </row>
    <row r="222" spans="18:23">
      <c r="R222" s="336">
        <v>43466</v>
      </c>
      <c r="S222" s="335">
        <v>4.1559999999999997</v>
      </c>
      <c r="T222" s="335">
        <v>2.5</v>
      </c>
      <c r="U222" s="335">
        <v>1.48</v>
      </c>
      <c r="V222" s="335">
        <v>1.1739999999999999</v>
      </c>
      <c r="W222" s="335">
        <v>0.46799999999999997</v>
      </c>
    </row>
    <row r="223" spans="18:23">
      <c r="R223" s="336">
        <v>43467</v>
      </c>
      <c r="S223" s="335">
        <v>4.2240000000000002</v>
      </c>
      <c r="T223" s="335">
        <v>2.5270000000000001</v>
      </c>
      <c r="U223" s="335">
        <v>1.548</v>
      </c>
      <c r="V223" s="335">
        <v>1.236</v>
      </c>
      <c r="W223" s="335">
        <v>0.48599999999999999</v>
      </c>
    </row>
    <row r="224" spans="18:23">
      <c r="R224" s="336">
        <v>43468</v>
      </c>
      <c r="S224" s="335">
        <v>4.2560000000000002</v>
      </c>
      <c r="T224" s="335">
        <v>2.7069999999999999</v>
      </c>
      <c r="U224" s="335">
        <v>1.6139999999999999</v>
      </c>
      <c r="V224" s="335">
        <v>1.276</v>
      </c>
      <c r="W224" s="335">
        <v>0.501</v>
      </c>
    </row>
    <row r="225" spans="18:23">
      <c r="R225" s="336">
        <v>43469</v>
      </c>
      <c r="S225" s="335">
        <v>4.1979999999999995</v>
      </c>
      <c r="T225" s="335">
        <v>2.6909999999999998</v>
      </c>
      <c r="U225" s="335">
        <v>1.6</v>
      </c>
      <c r="V225" s="335">
        <v>1.266</v>
      </c>
      <c r="W225" s="335">
        <v>0.49099999999999999</v>
      </c>
    </row>
    <row r="226" spans="18:23">
      <c r="R226" s="336">
        <v>43472</v>
      </c>
      <c r="S226" s="335">
        <v>4.1619999999999999</v>
      </c>
      <c r="T226" s="335">
        <v>2.6779999999999999</v>
      </c>
      <c r="U226" s="335">
        <v>1.601</v>
      </c>
      <c r="V226" s="335">
        <v>1.2789999999999999</v>
      </c>
      <c r="W226" s="335">
        <v>0.505</v>
      </c>
    </row>
    <row r="227" spans="18:23">
      <c r="R227" s="336">
        <v>43473</v>
      </c>
      <c r="S227" s="335">
        <v>4.1150000000000002</v>
      </c>
      <c r="T227" s="335">
        <v>2.7279999999999998</v>
      </c>
      <c r="U227" s="335">
        <v>1.597</v>
      </c>
      <c r="V227" s="335">
        <v>1.2869999999999999</v>
      </c>
      <c r="W227" s="335">
        <v>0.50700000000000001</v>
      </c>
    </row>
    <row r="228" spans="18:23">
      <c r="R228" s="336">
        <v>43474</v>
      </c>
      <c r="S228" s="335">
        <v>4.0229999999999997</v>
      </c>
      <c r="T228" s="335">
        <v>2.6</v>
      </c>
      <c r="U228" s="335">
        <v>1.4940000000000002</v>
      </c>
      <c r="V228" s="335">
        <v>1.2130000000000001</v>
      </c>
      <c r="W228" s="335">
        <v>0.43499999999999994</v>
      </c>
    </row>
    <row r="229" spans="18:23">
      <c r="R229" s="336">
        <v>43475</v>
      </c>
      <c r="S229" s="335">
        <v>4.0750000000000002</v>
      </c>
      <c r="T229" s="335">
        <v>2.633</v>
      </c>
      <c r="U229" s="335">
        <v>1.4609999999999999</v>
      </c>
      <c r="V229" s="335">
        <v>1.1960000000000002</v>
      </c>
      <c r="W229" s="335">
        <v>0.41900000000000004</v>
      </c>
    </row>
    <row r="230" spans="18:23">
      <c r="R230" s="336">
        <v>43476</v>
      </c>
      <c r="S230" s="335">
        <v>4.0640000000000001</v>
      </c>
      <c r="T230" s="335">
        <v>2.6150000000000002</v>
      </c>
      <c r="U230" s="335">
        <v>1.4660000000000002</v>
      </c>
      <c r="V230" s="335">
        <v>1.206</v>
      </c>
      <c r="W230" s="335">
        <v>0.42500000000000004</v>
      </c>
    </row>
    <row r="231" spans="18:23">
      <c r="R231" s="336">
        <v>43479</v>
      </c>
      <c r="S231" s="335">
        <v>4.07</v>
      </c>
      <c r="T231" s="335">
        <v>2.6120000000000001</v>
      </c>
      <c r="U231" s="335">
        <v>1.452</v>
      </c>
      <c r="V231" s="335">
        <v>1.1879999999999999</v>
      </c>
      <c r="W231" s="335">
        <v>0.40900000000000003</v>
      </c>
    </row>
    <row r="232" spans="18:23">
      <c r="R232" s="336">
        <v>43480</v>
      </c>
      <c r="S232" s="335">
        <v>4.0649999999999995</v>
      </c>
      <c r="T232" s="335">
        <v>2.6680000000000001</v>
      </c>
      <c r="U232" s="335">
        <v>1.4530000000000001</v>
      </c>
      <c r="V232" s="335">
        <v>1.1840000000000002</v>
      </c>
      <c r="W232" s="335">
        <v>0.41800000000000004</v>
      </c>
    </row>
    <row r="233" spans="18:23">
      <c r="R233" s="336">
        <v>43481</v>
      </c>
      <c r="S233" s="335">
        <v>4.0179999999999998</v>
      </c>
      <c r="T233" s="335">
        <v>2.5309999999999997</v>
      </c>
      <c r="U233" s="335">
        <v>1.5650000000000002</v>
      </c>
      <c r="V233" s="335">
        <v>1.151</v>
      </c>
      <c r="W233" s="335">
        <v>0.41200000000000003</v>
      </c>
    </row>
    <row r="234" spans="18:23">
      <c r="R234" s="336">
        <v>43482</v>
      </c>
      <c r="S234" s="335">
        <v>3.9790000000000005</v>
      </c>
      <c r="T234" s="335">
        <v>2.5220000000000002</v>
      </c>
      <c r="U234" s="335">
        <v>1.5140000000000002</v>
      </c>
      <c r="V234" s="335">
        <v>1.121</v>
      </c>
      <c r="W234" s="335">
        <v>0.4</v>
      </c>
    </row>
    <row r="235" spans="18:23">
      <c r="R235" s="336">
        <v>43483</v>
      </c>
      <c r="S235" s="335">
        <v>3.9200000000000004</v>
      </c>
      <c r="T235" s="335">
        <v>2.468</v>
      </c>
      <c r="U235" s="335">
        <v>1.4649999999999999</v>
      </c>
      <c r="V235" s="335">
        <v>1.0840000000000001</v>
      </c>
      <c r="W235" s="335">
        <v>0.39800000000000002</v>
      </c>
    </row>
    <row r="236" spans="18:23">
      <c r="R236" s="336">
        <v>43486</v>
      </c>
      <c r="S236" s="335">
        <v>3.9030000000000005</v>
      </c>
      <c r="T236" s="335">
        <v>2.504</v>
      </c>
      <c r="U236" s="335">
        <v>1.496</v>
      </c>
      <c r="V236" s="335">
        <v>1.1110000000000002</v>
      </c>
      <c r="W236" s="335">
        <v>0.4</v>
      </c>
    </row>
    <row r="237" spans="18:23">
      <c r="R237" s="336">
        <v>43487</v>
      </c>
      <c r="S237" s="335">
        <v>3.8900000000000006</v>
      </c>
      <c r="T237" s="335">
        <v>2.5049999999999999</v>
      </c>
      <c r="U237" s="335">
        <v>1.4930000000000001</v>
      </c>
      <c r="V237" s="335">
        <v>1.0980000000000001</v>
      </c>
      <c r="W237" s="335">
        <v>0.40700000000000003</v>
      </c>
    </row>
    <row r="238" spans="18:23">
      <c r="R238" s="336">
        <v>43488</v>
      </c>
      <c r="S238" s="335">
        <v>3.9549999999999996</v>
      </c>
      <c r="T238" s="335">
        <v>2.5269999999999997</v>
      </c>
      <c r="U238" s="335">
        <v>1.4889999999999999</v>
      </c>
      <c r="V238" s="335">
        <v>1.0879999999999999</v>
      </c>
      <c r="W238" s="335">
        <v>0.41000000000000003</v>
      </c>
    </row>
    <row r="239" spans="18:23">
      <c r="R239" s="336">
        <v>43489</v>
      </c>
      <c r="S239" s="335">
        <v>3.9659999999999997</v>
      </c>
      <c r="T239" s="335">
        <v>2.48</v>
      </c>
      <c r="U239" s="335">
        <v>1.4710000000000001</v>
      </c>
      <c r="V239" s="335">
        <v>1.06</v>
      </c>
      <c r="W239" s="335">
        <v>0.40499999999999997</v>
      </c>
    </row>
    <row r="240" spans="18:23">
      <c r="R240" s="336">
        <v>43490</v>
      </c>
      <c r="S240" s="335">
        <v>3.8909999999999996</v>
      </c>
      <c r="T240" s="335">
        <v>2.456</v>
      </c>
      <c r="U240" s="335">
        <v>1.456</v>
      </c>
      <c r="V240" s="335">
        <v>1.038</v>
      </c>
      <c r="W240" s="335">
        <v>0.40499999999999997</v>
      </c>
    </row>
    <row r="241" spans="18:23">
      <c r="R241" s="336">
        <v>43493</v>
      </c>
      <c r="S241" s="335">
        <v>3.8520000000000003</v>
      </c>
      <c r="T241" s="335">
        <v>2.46</v>
      </c>
      <c r="U241" s="335">
        <v>1.4430000000000001</v>
      </c>
      <c r="V241" s="335">
        <v>1.0149999999999999</v>
      </c>
      <c r="W241" s="335">
        <v>0.40300000000000002</v>
      </c>
    </row>
    <row r="242" spans="18:23">
      <c r="R242" s="336">
        <v>43494</v>
      </c>
      <c r="S242" s="335">
        <v>3.7779999999999996</v>
      </c>
      <c r="T242" s="335">
        <v>2.4329999999999998</v>
      </c>
      <c r="U242" s="335">
        <v>1.4680000000000002</v>
      </c>
      <c r="V242" s="335">
        <v>1.038</v>
      </c>
      <c r="W242" s="335">
        <v>0.41099999999999998</v>
      </c>
    </row>
    <row r="243" spans="18:23">
      <c r="R243" s="336">
        <v>43495</v>
      </c>
      <c r="S243" s="335">
        <v>3.7389999999999999</v>
      </c>
      <c r="T243" s="335">
        <v>2.411</v>
      </c>
      <c r="U243" s="335">
        <v>1.4790000000000001</v>
      </c>
      <c r="V243" s="335">
        <v>1.0660000000000001</v>
      </c>
      <c r="W243" s="335">
        <v>0.40899999999999997</v>
      </c>
    </row>
    <row r="244" spans="18:23">
      <c r="R244" s="336">
        <v>43496</v>
      </c>
      <c r="S244" s="335">
        <v>3.7240000000000002</v>
      </c>
      <c r="T244" s="335">
        <v>2.44</v>
      </c>
      <c r="U244" s="335">
        <v>1.4710000000000001</v>
      </c>
      <c r="V244" s="335">
        <v>1.0469999999999999</v>
      </c>
      <c r="W244" s="335">
        <v>0.40500000000000003</v>
      </c>
    </row>
    <row r="245" spans="18:23">
      <c r="R245" s="336">
        <v>43497</v>
      </c>
      <c r="S245" s="335">
        <v>3.7570000000000001</v>
      </c>
      <c r="T245" s="335">
        <v>2.581</v>
      </c>
      <c r="U245" s="335">
        <v>1.4750000000000001</v>
      </c>
      <c r="V245" s="335">
        <v>1.0570000000000002</v>
      </c>
      <c r="W245" s="335">
        <v>0.40699999999999992</v>
      </c>
    </row>
    <row r="246" spans="18:23">
      <c r="R246" s="336">
        <v>43500</v>
      </c>
      <c r="S246" s="335">
        <v>3.7280000000000002</v>
      </c>
      <c r="T246" s="335">
        <v>2.5569999999999999</v>
      </c>
      <c r="U246" s="335">
        <v>1.48</v>
      </c>
      <c r="V246" s="335">
        <v>1.0669999999999999</v>
      </c>
      <c r="W246" s="335">
        <v>0.40699999999999997</v>
      </c>
    </row>
    <row r="247" spans="18:23">
      <c r="R247" s="336">
        <v>43501</v>
      </c>
      <c r="S247" s="335">
        <v>3.7280000000000002</v>
      </c>
      <c r="T247" s="335">
        <v>2.6240000000000001</v>
      </c>
      <c r="U247" s="335">
        <v>1.4930000000000001</v>
      </c>
      <c r="V247" s="335">
        <v>1.0860000000000001</v>
      </c>
      <c r="W247" s="335">
        <v>0.41099999999999992</v>
      </c>
    </row>
    <row r="248" spans="18:23">
      <c r="R248" s="336">
        <v>43502</v>
      </c>
      <c r="S248" s="335">
        <v>3.7370000000000001</v>
      </c>
      <c r="T248" s="335">
        <v>2.698</v>
      </c>
      <c r="U248" s="335">
        <v>1.5</v>
      </c>
      <c r="V248" s="335">
        <v>1.0950000000000002</v>
      </c>
      <c r="W248" s="335">
        <v>0.41499999999999992</v>
      </c>
    </row>
    <row r="249" spans="18:23">
      <c r="R249" s="336">
        <v>43503</v>
      </c>
      <c r="S249" s="335">
        <v>3.8849999999999998</v>
      </c>
      <c r="T249" s="335">
        <v>2.8359999999999999</v>
      </c>
      <c r="U249" s="335">
        <v>1.544</v>
      </c>
      <c r="V249" s="335">
        <v>1.127</v>
      </c>
      <c r="W249" s="335">
        <v>0.43600000000000005</v>
      </c>
    </row>
    <row r="250" spans="18:23">
      <c r="R250" s="336">
        <v>43504</v>
      </c>
      <c r="S250" s="335">
        <v>3.93</v>
      </c>
      <c r="T250" s="335">
        <v>2.871</v>
      </c>
      <c r="U250" s="335">
        <v>1.5640000000000001</v>
      </c>
      <c r="V250" s="335">
        <v>1.1460000000000001</v>
      </c>
      <c r="W250" s="335">
        <v>0.45400000000000007</v>
      </c>
    </row>
    <row r="251" spans="18:23">
      <c r="R251" s="336">
        <v>43507</v>
      </c>
      <c r="S251" s="335">
        <v>3.8879999999999999</v>
      </c>
      <c r="T251" s="335">
        <v>2.78</v>
      </c>
      <c r="U251" s="335">
        <v>1.5350000000000001</v>
      </c>
      <c r="V251" s="335">
        <v>1.1219999999999999</v>
      </c>
      <c r="W251" s="335">
        <v>0.44499999999999995</v>
      </c>
    </row>
    <row r="252" spans="18:23">
      <c r="R252" s="336">
        <v>43508</v>
      </c>
      <c r="S252" s="335">
        <v>3.8059999999999996</v>
      </c>
      <c r="T252" s="335">
        <v>2.7119999999999997</v>
      </c>
      <c r="U252" s="335">
        <v>1.5059999999999998</v>
      </c>
      <c r="V252" s="335">
        <v>1.1069999999999998</v>
      </c>
      <c r="W252" s="335">
        <v>0.43299999999999994</v>
      </c>
    </row>
    <row r="253" spans="18:23">
      <c r="R253" s="336">
        <v>43509</v>
      </c>
      <c r="S253" s="335">
        <v>3.782</v>
      </c>
      <c r="T253" s="335">
        <v>2.6609999999999996</v>
      </c>
      <c r="U253" s="335">
        <v>1.472</v>
      </c>
      <c r="V253" s="335">
        <v>1.111</v>
      </c>
      <c r="W253" s="335">
        <v>0.42800000000000005</v>
      </c>
    </row>
    <row r="254" spans="18:23">
      <c r="R254" s="336">
        <v>43510</v>
      </c>
      <c r="S254" s="335">
        <v>3.76</v>
      </c>
      <c r="T254" s="335">
        <v>2.6999999999999997</v>
      </c>
      <c r="U254" s="335">
        <v>1.4709999999999999</v>
      </c>
      <c r="V254" s="335">
        <v>1.139</v>
      </c>
      <c r="W254" s="335">
        <v>0.42600000000000005</v>
      </c>
    </row>
    <row r="255" spans="18:23">
      <c r="R255" s="336">
        <v>43511</v>
      </c>
      <c r="S255" s="335">
        <v>3.7250000000000001</v>
      </c>
      <c r="T255" s="335">
        <v>2.698</v>
      </c>
      <c r="U255" s="335">
        <v>1.4610000000000001</v>
      </c>
      <c r="V255" s="335">
        <v>1.139</v>
      </c>
      <c r="W255" s="335">
        <v>0.43500000000000005</v>
      </c>
    </row>
    <row r="256" spans="18:23">
      <c r="R256" s="336">
        <v>43514</v>
      </c>
      <c r="S256" s="335">
        <v>3.6670000000000003</v>
      </c>
      <c r="T256" s="335">
        <v>2.6560000000000001</v>
      </c>
      <c r="U256" s="335">
        <v>1.4039999999999999</v>
      </c>
      <c r="V256" s="335">
        <v>1.117</v>
      </c>
      <c r="W256" s="335">
        <v>0.43500000000000005</v>
      </c>
    </row>
    <row r="257" spans="18:23">
      <c r="R257" s="336">
        <v>43515</v>
      </c>
      <c r="S257" s="335">
        <v>3.67</v>
      </c>
      <c r="T257" s="335">
        <v>2.6830000000000003</v>
      </c>
      <c r="U257" s="335">
        <v>1.4020000000000001</v>
      </c>
      <c r="V257" s="335">
        <v>1.103</v>
      </c>
      <c r="W257" s="335">
        <v>0.42800000000000005</v>
      </c>
    </row>
    <row r="258" spans="18:23">
      <c r="R258" s="336">
        <v>43516</v>
      </c>
      <c r="S258" s="335">
        <v>3.68</v>
      </c>
      <c r="T258" s="335">
        <v>2.76</v>
      </c>
      <c r="U258" s="335">
        <v>1.419</v>
      </c>
      <c r="V258" s="335">
        <v>1.0999999999999999</v>
      </c>
      <c r="W258" s="335">
        <v>0.42600000000000005</v>
      </c>
    </row>
    <row r="259" spans="18:23">
      <c r="R259" s="336">
        <v>43517</v>
      </c>
      <c r="S259" s="335">
        <v>3.6690000000000005</v>
      </c>
      <c r="T259" s="335">
        <v>2.7060000000000004</v>
      </c>
      <c r="U259" s="335">
        <v>1.385</v>
      </c>
      <c r="V259" s="335">
        <v>1.0760000000000001</v>
      </c>
      <c r="W259" s="335">
        <v>0.41500000000000004</v>
      </c>
    </row>
    <row r="260" spans="18:23">
      <c r="R260" s="336">
        <v>43518</v>
      </c>
      <c r="S260" s="335">
        <v>3.7149999999999999</v>
      </c>
      <c r="T260" s="335">
        <v>2.7509999999999999</v>
      </c>
      <c r="U260" s="335">
        <v>1.3889999999999998</v>
      </c>
      <c r="V260" s="335">
        <v>1.079</v>
      </c>
      <c r="W260" s="335">
        <v>0.42000000000000004</v>
      </c>
    </row>
    <row r="261" spans="18:23">
      <c r="R261" s="336">
        <v>43521</v>
      </c>
      <c r="S261" s="335">
        <v>3.6759999999999997</v>
      </c>
      <c r="T261" s="335">
        <v>2.665</v>
      </c>
      <c r="U261" s="335">
        <v>1.3579999999999999</v>
      </c>
      <c r="V261" s="335">
        <v>1.0549999999999999</v>
      </c>
      <c r="W261" s="335">
        <v>0.41600000000000004</v>
      </c>
    </row>
    <row r="262" spans="18:23">
      <c r="R262" s="336">
        <v>43522</v>
      </c>
      <c r="S262" s="335">
        <v>3.613</v>
      </c>
      <c r="T262" s="335">
        <v>2.5859999999999999</v>
      </c>
      <c r="U262" s="335">
        <v>1.3140000000000001</v>
      </c>
      <c r="V262" s="335">
        <v>1.02</v>
      </c>
      <c r="W262" s="335">
        <v>0.40800000000000003</v>
      </c>
    </row>
    <row r="263" spans="18:23">
      <c r="R263" s="336">
        <v>43523</v>
      </c>
      <c r="S263" s="335">
        <v>3.5549999999999997</v>
      </c>
      <c r="T263" s="335">
        <v>2.637</v>
      </c>
      <c r="U263" s="335">
        <v>1.3030000000000002</v>
      </c>
      <c r="V263" s="335">
        <v>1.0110000000000001</v>
      </c>
      <c r="W263" s="335">
        <v>0.40300000000000002</v>
      </c>
    </row>
    <row r="264" spans="18:23">
      <c r="R264" s="336">
        <v>43524</v>
      </c>
      <c r="S264" s="335">
        <v>3.4810000000000003</v>
      </c>
      <c r="T264" s="335">
        <v>2.569</v>
      </c>
      <c r="U264" s="335">
        <v>1.2869999999999999</v>
      </c>
      <c r="V264" s="335">
        <v>0.99</v>
      </c>
      <c r="W264" s="335">
        <v>0.38599999999999995</v>
      </c>
    </row>
    <row r="265" spans="18:23">
      <c r="R265" s="336">
        <v>43525</v>
      </c>
      <c r="S265" s="335">
        <v>3.4670000000000001</v>
      </c>
      <c r="T265" s="335">
        <v>2.5500000000000003</v>
      </c>
      <c r="U265" s="335">
        <v>1.3069999999999999</v>
      </c>
      <c r="V265" s="335">
        <v>1.014</v>
      </c>
      <c r="W265" s="335">
        <v>0.39499999999999996</v>
      </c>
    </row>
    <row r="266" spans="18:23">
      <c r="R266" s="336">
        <v>43528</v>
      </c>
      <c r="S266" s="335">
        <v>3.5180000000000002</v>
      </c>
      <c r="T266" s="335">
        <v>2.58</v>
      </c>
      <c r="U266" s="335">
        <v>1.3070000000000002</v>
      </c>
      <c r="V266" s="335">
        <v>1.014</v>
      </c>
      <c r="W266" s="335">
        <v>0.40100000000000002</v>
      </c>
    </row>
    <row r="267" spans="18:23">
      <c r="R267" s="484">
        <v>43529</v>
      </c>
      <c r="S267" s="485">
        <v>3.5419999999999998</v>
      </c>
      <c r="T267" s="485">
        <v>2.5389999999999997</v>
      </c>
      <c r="U267" s="485">
        <v>1.29</v>
      </c>
      <c r="V267" s="485">
        <v>0.98599999999999988</v>
      </c>
      <c r="W267" s="485">
        <v>0.39300000000000002</v>
      </c>
    </row>
    <row r="268" spans="18:23">
      <c r="R268" s="484">
        <v>43530</v>
      </c>
      <c r="S268" s="485">
        <v>3.6239999999999997</v>
      </c>
      <c r="T268" s="485">
        <v>2.4619999999999997</v>
      </c>
      <c r="U268" s="485">
        <v>1.294</v>
      </c>
      <c r="V268" s="485">
        <v>0.98499999999999999</v>
      </c>
      <c r="W268" s="485">
        <v>0.38400000000000001</v>
      </c>
    </row>
    <row r="269" spans="18:23">
      <c r="R269" s="484">
        <v>43531</v>
      </c>
      <c r="S269" s="485">
        <v>3.7649999999999997</v>
      </c>
      <c r="T269" s="485">
        <v>2.4019999999999997</v>
      </c>
      <c r="U269" s="485">
        <v>1.2750000000000001</v>
      </c>
      <c r="V269" s="485">
        <v>0.97700000000000009</v>
      </c>
      <c r="W269" s="485">
        <v>0.35499999999999998</v>
      </c>
    </row>
    <row r="270" spans="18:23">
      <c r="R270" s="484">
        <v>43532</v>
      </c>
      <c r="S270" s="485">
        <v>3.7110000000000003</v>
      </c>
      <c r="T270" s="485">
        <v>2.4350000000000001</v>
      </c>
      <c r="U270" s="485">
        <v>1.2789999999999999</v>
      </c>
      <c r="V270" s="485">
        <v>0.98199999999999998</v>
      </c>
      <c r="W270" s="485">
        <v>0.33799999999999997</v>
      </c>
    </row>
    <row r="271" spans="18:23">
      <c r="R271" s="484">
        <v>43535</v>
      </c>
      <c r="S271" s="485">
        <v>3.6539999999999999</v>
      </c>
      <c r="T271" s="485">
        <v>2.492</v>
      </c>
      <c r="U271" s="485">
        <v>1.248</v>
      </c>
      <c r="V271" s="485">
        <v>1.085</v>
      </c>
      <c r="W271" s="485">
        <v>0.33999999999999997</v>
      </c>
    </row>
    <row r="272" spans="18:23">
      <c r="R272" s="484">
        <v>43536</v>
      </c>
      <c r="S272" s="485">
        <v>3.827</v>
      </c>
      <c r="T272" s="485">
        <v>2.4849999999999999</v>
      </c>
      <c r="U272" s="485">
        <v>1.2810000000000001</v>
      </c>
      <c r="V272" s="485">
        <v>1.115</v>
      </c>
      <c r="W272" s="485">
        <v>0.41899999999999998</v>
      </c>
    </row>
    <row r="273" spans="18:23">
      <c r="R273" s="484">
        <v>43537</v>
      </c>
      <c r="S273" s="485">
        <v>3.7629999999999999</v>
      </c>
      <c r="T273" s="485">
        <v>2.4870000000000001</v>
      </c>
      <c r="U273" s="485">
        <v>1.2789999999999999</v>
      </c>
      <c r="V273" s="485">
        <v>1.123</v>
      </c>
      <c r="W273" s="485">
        <v>0.4</v>
      </c>
    </row>
    <row r="274" spans="18:23">
      <c r="R274" s="484">
        <v>43538</v>
      </c>
      <c r="S274" s="485">
        <v>3.7330000000000001</v>
      </c>
      <c r="T274" s="485">
        <v>2.415</v>
      </c>
      <c r="U274" s="485">
        <v>1.246</v>
      </c>
      <c r="V274" s="485">
        <v>1.105</v>
      </c>
      <c r="W274" s="485">
        <v>0.38200000000000001</v>
      </c>
    </row>
    <row r="275" spans="18:23">
      <c r="R275" s="484">
        <v>43539</v>
      </c>
      <c r="S275" s="485">
        <v>3.7109999999999999</v>
      </c>
      <c r="T275" s="485">
        <v>2.4119999999999999</v>
      </c>
      <c r="U275" s="485">
        <v>1.226</v>
      </c>
      <c r="V275" s="485">
        <v>1.105</v>
      </c>
      <c r="W275" s="485">
        <v>0.375</v>
      </c>
    </row>
    <row r="276" spans="18:23">
      <c r="R276" s="484">
        <v>43542</v>
      </c>
      <c r="S276" s="485">
        <v>3.6599999999999997</v>
      </c>
      <c r="T276" s="485">
        <v>2.371</v>
      </c>
      <c r="U276" s="485">
        <v>1.179</v>
      </c>
      <c r="V276" s="485">
        <v>1.0760000000000001</v>
      </c>
      <c r="W276" s="485">
        <v>0.372</v>
      </c>
    </row>
    <row r="277" spans="18:23">
      <c r="R277" s="484">
        <v>43543</v>
      </c>
      <c r="S277" s="485">
        <v>3.657</v>
      </c>
      <c r="T277" s="485">
        <v>2.3969999999999998</v>
      </c>
      <c r="U277" s="485">
        <v>1.2050000000000001</v>
      </c>
      <c r="V277" s="485">
        <v>1.075</v>
      </c>
      <c r="W277" s="485">
        <v>0.37</v>
      </c>
    </row>
    <row r="278" spans="18:23">
      <c r="R278" s="484">
        <v>43544</v>
      </c>
      <c r="S278" s="485">
        <v>3.702</v>
      </c>
      <c r="T278" s="485">
        <v>2.4419999999999997</v>
      </c>
      <c r="U278" s="485">
        <v>1.234</v>
      </c>
      <c r="V278" s="485">
        <v>1.0799999999999998</v>
      </c>
      <c r="W278" s="485">
        <v>0.374</v>
      </c>
    </row>
    <row r="279" spans="18:23">
      <c r="R279" s="484">
        <v>43545</v>
      </c>
      <c r="S279" s="485">
        <v>3.6910000000000003</v>
      </c>
      <c r="T279" s="485">
        <v>2.415</v>
      </c>
      <c r="U279" s="485">
        <v>1.2410000000000001</v>
      </c>
      <c r="V279" s="485">
        <v>1.06</v>
      </c>
      <c r="W279" s="485">
        <v>0.36200000000000004</v>
      </c>
    </row>
    <row r="280" spans="18:23">
      <c r="R280" s="484">
        <v>43546</v>
      </c>
      <c r="S280" s="485">
        <v>3.7790000000000004</v>
      </c>
      <c r="T280" s="485">
        <v>2.4630000000000001</v>
      </c>
      <c r="U280" s="485">
        <v>1.2779999999999998</v>
      </c>
      <c r="V280" s="485">
        <v>1.087</v>
      </c>
      <c r="W280" s="485">
        <v>0.36899999999999999</v>
      </c>
    </row>
    <row r="281" spans="18:23">
      <c r="R281" s="484">
        <v>43549</v>
      </c>
      <c r="S281" s="485">
        <v>3.7970000000000002</v>
      </c>
      <c r="T281" s="485">
        <v>2.5299999999999998</v>
      </c>
      <c r="U281" s="485">
        <v>1.323</v>
      </c>
      <c r="V281" s="485">
        <v>1.129</v>
      </c>
      <c r="W281" s="485">
        <v>0.38200000000000001</v>
      </c>
    </row>
    <row r="282" spans="18:23">
      <c r="R282" s="484">
        <v>43550</v>
      </c>
      <c r="S282" s="485">
        <v>3.8050000000000002</v>
      </c>
      <c r="T282" s="485">
        <v>2.4820000000000002</v>
      </c>
      <c r="U282" s="485">
        <v>1.3069999999999999</v>
      </c>
      <c r="V282" s="485">
        <v>1.107</v>
      </c>
      <c r="W282" s="485">
        <v>0.371</v>
      </c>
    </row>
    <row r="283" spans="18:23">
      <c r="R283" s="484">
        <v>43551</v>
      </c>
      <c r="S283" s="485">
        <v>3.8620000000000001</v>
      </c>
      <c r="T283" s="485">
        <v>2.5339999999999998</v>
      </c>
      <c r="U283" s="485">
        <v>1.3399999999999999</v>
      </c>
      <c r="V283" s="485">
        <v>1.137</v>
      </c>
      <c r="W283" s="485">
        <v>0.38200000000000001</v>
      </c>
    </row>
    <row r="284" spans="18:23">
      <c r="R284" s="484">
        <v>43552</v>
      </c>
      <c r="S284" s="485">
        <v>3.8490000000000002</v>
      </c>
      <c r="T284" s="485">
        <v>2.5539999999999998</v>
      </c>
      <c r="U284" s="485">
        <v>1.341</v>
      </c>
      <c r="V284" s="485">
        <v>1.159</v>
      </c>
      <c r="W284" s="485">
        <v>0.38100000000000001</v>
      </c>
    </row>
    <row r="285" spans="18:23">
      <c r="R285" s="484">
        <v>43553</v>
      </c>
      <c r="S285" s="485">
        <v>3.8059999999999996</v>
      </c>
      <c r="T285" s="485">
        <v>2.5579999999999998</v>
      </c>
      <c r="U285" s="485">
        <v>1.321</v>
      </c>
      <c r="V285" s="485">
        <v>1.167</v>
      </c>
      <c r="W285" s="485">
        <v>0.38800000000000001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2A569-0AE1-495E-9098-3F1B09978636}">
  <sheetPr codeName="Sheet18">
    <tabColor theme="5" tint="0.59999389629810485"/>
  </sheetPr>
  <dimension ref="N6:U19"/>
  <sheetViews>
    <sheetView workbookViewId="0">
      <selection activeCell="J15" sqref="J15"/>
    </sheetView>
  </sheetViews>
  <sheetFormatPr defaultRowHeight="15"/>
  <cols>
    <col min="1" max="14" width="9.140625" style="337"/>
    <col min="15" max="15" width="18.5703125" style="337" bestFit="1" customWidth="1"/>
    <col min="16" max="16" width="12.140625" style="337" bestFit="1" customWidth="1"/>
    <col min="17" max="17" width="18.5703125" style="337" bestFit="1" customWidth="1"/>
    <col min="18" max="18" width="18.140625" style="337" bestFit="1" customWidth="1"/>
    <col min="19" max="20" width="9.140625" style="337"/>
    <col min="21" max="21" width="19.28515625" style="337" bestFit="1" customWidth="1"/>
    <col min="22" max="16384" width="9.140625" style="337"/>
  </cols>
  <sheetData>
    <row r="6" spans="14:21">
      <c r="N6" s="204"/>
    </row>
    <row r="7" spans="14:21">
      <c r="N7" s="326" t="s">
        <v>608</v>
      </c>
      <c r="O7" s="338" t="s">
        <v>601</v>
      </c>
      <c r="P7" s="338" t="s">
        <v>602</v>
      </c>
      <c r="Q7" s="338" t="s">
        <v>603</v>
      </c>
      <c r="R7" s="338" t="s">
        <v>604</v>
      </c>
      <c r="S7" s="338" t="s">
        <v>605</v>
      </c>
      <c r="T7" s="338" t="s">
        <v>606</v>
      </c>
      <c r="U7" s="338" t="s">
        <v>607</v>
      </c>
    </row>
    <row r="8" spans="14:21">
      <c r="N8" s="339" t="s">
        <v>609</v>
      </c>
      <c r="O8" s="340">
        <v>31.689194000000001</v>
      </c>
      <c r="P8" s="340">
        <v>18.048593</v>
      </c>
      <c r="Q8" s="340">
        <v>9.5820334000000003</v>
      </c>
      <c r="R8" s="340">
        <v>14.444432000000001</v>
      </c>
      <c r="S8" s="340">
        <v>-7.6183565</v>
      </c>
      <c r="T8" s="340">
        <v>-3.1455465999999999</v>
      </c>
      <c r="U8" s="340">
        <v>-2.7619400000000001E-3</v>
      </c>
    </row>
    <row r="9" spans="14:21">
      <c r="N9" s="339" t="s">
        <v>610</v>
      </c>
      <c r="O9" s="340">
        <v>3.2596533000000001</v>
      </c>
      <c r="P9" s="340">
        <v>3.1582151999999999</v>
      </c>
      <c r="Q9" s="340">
        <v>2.5021486999999998</v>
      </c>
      <c r="R9" s="340">
        <v>8.4644455999999995</v>
      </c>
      <c r="S9" s="340">
        <v>-3.9871775</v>
      </c>
      <c r="T9" s="340">
        <v>-7.0196228999999999</v>
      </c>
      <c r="U9" s="340">
        <v>2.4863909999999999E-2</v>
      </c>
    </row>
    <row r="10" spans="14:21">
      <c r="N10" s="339" t="s">
        <v>611</v>
      </c>
      <c r="O10" s="340">
        <v>-1.4057435</v>
      </c>
      <c r="P10" s="340">
        <v>0.78210407000000004</v>
      </c>
      <c r="Q10" s="340">
        <v>1.6915343</v>
      </c>
      <c r="R10" s="340">
        <v>3.9816915000000002</v>
      </c>
      <c r="S10" s="340">
        <v>-3.5192271000000002</v>
      </c>
      <c r="T10" s="340">
        <v>-4.4378418000000002</v>
      </c>
      <c r="U10" s="340">
        <v>-1.2750289999999999E-2</v>
      </c>
    </row>
    <row r="17" spans="15:21">
      <c r="O17" s="397"/>
      <c r="P17" s="397"/>
      <c r="Q17" s="397"/>
      <c r="R17" s="397"/>
      <c r="S17" s="397"/>
      <c r="T17" s="397"/>
      <c r="U17" s="397"/>
    </row>
    <row r="18" spans="15:21">
      <c r="O18" s="397"/>
      <c r="P18" s="397"/>
      <c r="Q18" s="397"/>
      <c r="R18" s="397"/>
      <c r="S18" s="397"/>
      <c r="T18" s="397"/>
      <c r="U18" s="397"/>
    </row>
    <row r="19" spans="15:21">
      <c r="O19" s="397"/>
      <c r="P19" s="397"/>
      <c r="Q19" s="397"/>
      <c r="R19" s="397"/>
      <c r="S19" s="397"/>
      <c r="T19" s="397"/>
      <c r="U19" s="397"/>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EE6F-AE22-426B-8601-5E4C0F4EFBD8}">
  <sheetPr codeName="Sheet19">
    <tabColor theme="5" tint="0.59999389629810485"/>
  </sheetPr>
  <dimension ref="O5:AA29"/>
  <sheetViews>
    <sheetView workbookViewId="0">
      <selection activeCell="S27" sqref="S27"/>
    </sheetView>
  </sheetViews>
  <sheetFormatPr defaultRowHeight="15"/>
  <cols>
    <col min="1" max="14" width="9.140625" style="337"/>
    <col min="15" max="15" width="46.42578125" style="337" bestFit="1" customWidth="1"/>
    <col min="16" max="16384" width="9.140625" style="337"/>
  </cols>
  <sheetData>
    <row r="5" spans="15:27">
      <c r="O5" s="343" t="s">
        <v>615</v>
      </c>
      <c r="P5" s="347">
        <v>2007</v>
      </c>
      <c r="Q5" s="347">
        <v>2008</v>
      </c>
      <c r="R5" s="347">
        <v>2009</v>
      </c>
      <c r="S5" s="347">
        <v>2010</v>
      </c>
      <c r="T5" s="347">
        <v>2011</v>
      </c>
      <c r="U5" s="347">
        <v>2012</v>
      </c>
      <c r="V5" s="347">
        <v>2013</v>
      </c>
      <c r="W5" s="347">
        <v>2014</v>
      </c>
      <c r="X5" s="347">
        <v>2015</v>
      </c>
      <c r="Y5" s="347">
        <v>2016</v>
      </c>
      <c r="Z5" s="347">
        <v>2017</v>
      </c>
      <c r="AA5" s="347">
        <v>2018</v>
      </c>
    </row>
    <row r="6" spans="15:27">
      <c r="O6" s="343" t="s">
        <v>616</v>
      </c>
      <c r="P6" s="344">
        <v>39.536177235873133</v>
      </c>
      <c r="Q6" s="344">
        <v>39.344505676205451</v>
      </c>
      <c r="R6" s="344">
        <v>38.636870356830443</v>
      </c>
      <c r="S6" s="344">
        <v>38.106071375531748</v>
      </c>
      <c r="T6" s="344">
        <v>38.666473137167038</v>
      </c>
      <c r="U6" s="344">
        <v>39.106766023158322</v>
      </c>
      <c r="V6" s="344">
        <v>39.961966188697822</v>
      </c>
      <c r="W6" s="344">
        <v>40.129564632359724</v>
      </c>
      <c r="X6" s="344">
        <v>39.908864491059951</v>
      </c>
      <c r="Y6" s="344">
        <v>39.939238070810461</v>
      </c>
      <c r="Z6" s="344">
        <v>40.175299577272632</v>
      </c>
      <c r="AA6" s="344">
        <v>40.35987381363617</v>
      </c>
    </row>
    <row r="7" spans="15:27">
      <c r="O7" s="345" t="s">
        <v>617</v>
      </c>
      <c r="P7" s="344">
        <v>25.320923770792326</v>
      </c>
      <c r="Q7" s="344">
        <v>24.704038949109485</v>
      </c>
      <c r="R7" s="344">
        <v>24.038152416318201</v>
      </c>
      <c r="S7" s="344">
        <v>23.884990957172203</v>
      </c>
      <c r="T7" s="344">
        <v>24.253406892593688</v>
      </c>
      <c r="U7" s="344">
        <v>24.873483961137822</v>
      </c>
      <c r="V7" s="344">
        <v>25.331017834017075</v>
      </c>
      <c r="W7" s="344">
        <v>25.319776790921019</v>
      </c>
      <c r="X7" s="344">
        <v>25.22856846657783</v>
      </c>
      <c r="Y7" s="344">
        <v>25.369805248215293</v>
      </c>
      <c r="Z7" s="344">
        <v>25.572688726103745</v>
      </c>
      <c r="AA7" s="344">
        <v>25.591736290309345</v>
      </c>
    </row>
    <row r="8" spans="15:27">
      <c r="O8" s="343" t="s">
        <v>618</v>
      </c>
      <c r="P8" s="344">
        <v>39.914464370466035</v>
      </c>
      <c r="Q8" s="344">
        <v>41.292120996437788</v>
      </c>
      <c r="R8" s="344">
        <v>44.954259613564574</v>
      </c>
      <c r="S8" s="344">
        <v>44.056943581992144</v>
      </c>
      <c r="T8" s="344">
        <v>43.27385852941056</v>
      </c>
      <c r="U8" s="344">
        <v>43.23293108147633</v>
      </c>
      <c r="V8" s="344">
        <v>43.213944689769981</v>
      </c>
      <c r="W8" s="344">
        <v>42.677908208691626</v>
      </c>
      <c r="X8" s="344">
        <v>41.887053507256802</v>
      </c>
      <c r="Y8" s="344">
        <v>41.440507158097695</v>
      </c>
      <c r="Z8" s="344">
        <v>41.024073057030506</v>
      </c>
      <c r="AA8" s="344">
        <v>41.050852246671106</v>
      </c>
    </row>
    <row r="9" spans="15:27">
      <c r="O9" s="346" t="s">
        <v>619</v>
      </c>
      <c r="P9" s="344">
        <v>2.5003573645716246</v>
      </c>
      <c r="Q9" s="344">
        <v>2.5348379213422709</v>
      </c>
      <c r="R9" s="344">
        <v>2.4416018205349657</v>
      </c>
      <c r="S9" s="344">
        <v>2.4613001606490874</v>
      </c>
      <c r="T9" s="344">
        <v>2.5949614076485865</v>
      </c>
      <c r="U9" s="344">
        <v>2.5438745770642983</v>
      </c>
      <c r="V9" s="344">
        <v>2.4234104635536946</v>
      </c>
      <c r="W9" s="344">
        <v>2.287712261109256</v>
      </c>
      <c r="X9" s="344">
        <v>2.0863140474314625</v>
      </c>
      <c r="Y9" s="344">
        <v>1.9734306871505027</v>
      </c>
      <c r="Z9" s="344">
        <v>1.87859256748461</v>
      </c>
      <c r="AA9" s="344">
        <v>1.7974670160301836</v>
      </c>
    </row>
    <row r="10" spans="15:27">
      <c r="O10" s="346" t="s">
        <v>620</v>
      </c>
      <c r="P10" s="344">
        <v>35.426334213975473</v>
      </c>
      <c r="Q10" s="344">
        <v>36.638253407534684</v>
      </c>
      <c r="R10" s="344">
        <v>40.372066412734917</v>
      </c>
      <c r="S10" s="344">
        <v>39.698573339399537</v>
      </c>
      <c r="T10" s="344">
        <v>38.968621626833979</v>
      </c>
      <c r="U10" s="344">
        <v>38.9853011520077</v>
      </c>
      <c r="V10" s="344">
        <v>39.013358894763705</v>
      </c>
      <c r="W10" s="344">
        <v>38.521014154051471</v>
      </c>
      <c r="X10" s="344">
        <v>37.875482471363945</v>
      </c>
      <c r="Y10" s="344">
        <v>37.624425397135511</v>
      </c>
      <c r="Z10" s="344">
        <v>37.264322964139019</v>
      </c>
      <c r="AA10" s="344">
        <v>37.312144961997788</v>
      </c>
    </row>
    <row r="11" spans="15:27">
      <c r="O11" s="345" t="s">
        <v>621</v>
      </c>
      <c r="P11" s="344">
        <v>1.0023975745191793</v>
      </c>
      <c r="Q11" s="344">
        <v>1.1513759762923839</v>
      </c>
      <c r="R11" s="344">
        <v>1.2755979127922898</v>
      </c>
      <c r="S11" s="344">
        <v>1.0995485898035608</v>
      </c>
      <c r="T11" s="344">
        <v>0.90654912302342927</v>
      </c>
      <c r="U11" s="344">
        <v>0.91949431611584809</v>
      </c>
      <c r="V11" s="344">
        <v>0.88719995867187895</v>
      </c>
      <c r="W11" s="344">
        <v>0.88494242471281814</v>
      </c>
      <c r="X11" s="344">
        <v>0.90482643021213527</v>
      </c>
      <c r="Y11" s="344">
        <v>0.80075606355574624</v>
      </c>
      <c r="Z11" s="344">
        <v>0.84824603493497153</v>
      </c>
      <c r="AA11" s="344">
        <v>0.86716585315437655</v>
      </c>
    </row>
    <row r="12" spans="15:27">
      <c r="O12" s="341"/>
    </row>
    <row r="16" spans="15:27">
      <c r="O16" s="348"/>
    </row>
    <row r="17" spans="15:27">
      <c r="O17" s="342"/>
    </row>
    <row r="20" spans="15:27">
      <c r="P20" s="397"/>
      <c r="Q20" s="397"/>
      <c r="R20" s="397"/>
      <c r="S20" s="397"/>
      <c r="T20" s="397"/>
      <c r="U20" s="397"/>
      <c r="V20" s="397"/>
      <c r="W20" s="397"/>
      <c r="X20" s="397"/>
      <c r="Y20" s="397"/>
      <c r="Z20" s="397"/>
      <c r="AA20" s="397"/>
    </row>
    <row r="21" spans="15:27">
      <c r="P21" s="397"/>
      <c r="Q21" s="397"/>
      <c r="R21" s="397"/>
      <c r="S21" s="397"/>
      <c r="T21" s="397"/>
      <c r="U21" s="397"/>
      <c r="V21" s="397"/>
      <c r="W21" s="397"/>
      <c r="X21" s="397"/>
      <c r="Y21" s="397"/>
      <c r="Z21" s="397"/>
      <c r="AA21" s="397"/>
    </row>
    <row r="22" spans="15:27">
      <c r="P22" s="397"/>
      <c r="Q22" s="397"/>
      <c r="R22" s="397"/>
      <c r="S22" s="397"/>
      <c r="T22" s="397"/>
      <c r="U22" s="397"/>
      <c r="V22" s="397"/>
      <c r="W22" s="397"/>
      <c r="X22" s="397"/>
      <c r="Y22" s="397"/>
      <c r="Z22" s="397"/>
      <c r="AA22" s="397"/>
    </row>
    <row r="23" spans="15:27">
      <c r="P23" s="397"/>
      <c r="Q23" s="397"/>
      <c r="R23" s="397"/>
      <c r="S23" s="397"/>
      <c r="T23" s="397"/>
      <c r="U23" s="397"/>
      <c r="V23" s="397"/>
      <c r="W23" s="397"/>
      <c r="X23" s="397"/>
      <c r="Y23" s="397"/>
      <c r="Z23" s="397"/>
      <c r="AA23" s="397"/>
    </row>
    <row r="24" spans="15:27">
      <c r="P24" s="397"/>
      <c r="Q24" s="397"/>
      <c r="R24" s="397"/>
      <c r="S24" s="397"/>
      <c r="T24" s="397"/>
      <c r="U24" s="397"/>
      <c r="V24" s="397"/>
      <c r="W24" s="397"/>
      <c r="X24" s="397"/>
      <c r="Y24" s="397"/>
      <c r="Z24" s="397"/>
      <c r="AA24" s="397"/>
    </row>
    <row r="25" spans="15:27">
      <c r="P25" s="397"/>
      <c r="Q25" s="397"/>
      <c r="R25" s="397"/>
      <c r="S25" s="397"/>
      <c r="T25" s="397"/>
      <c r="U25" s="397"/>
      <c r="V25" s="397"/>
      <c r="W25" s="397"/>
      <c r="X25" s="397"/>
      <c r="Y25" s="397"/>
      <c r="Z25" s="397"/>
      <c r="AA25" s="397"/>
    </row>
    <row r="26" spans="15:27">
      <c r="P26" s="397"/>
      <c r="Q26" s="397"/>
      <c r="R26" s="397"/>
      <c r="S26" s="397"/>
      <c r="T26" s="397"/>
      <c r="U26" s="397"/>
      <c r="V26" s="397"/>
      <c r="W26" s="397"/>
      <c r="X26" s="397"/>
      <c r="Y26" s="397"/>
      <c r="Z26" s="397"/>
      <c r="AA26" s="397"/>
    </row>
    <row r="27" spans="15:27">
      <c r="P27" s="397"/>
      <c r="Q27" s="397"/>
      <c r="R27" s="397"/>
      <c r="S27" s="397"/>
      <c r="T27" s="397"/>
      <c r="U27" s="397"/>
      <c r="V27" s="397"/>
      <c r="W27" s="397"/>
      <c r="X27" s="397"/>
      <c r="Y27" s="397"/>
      <c r="Z27" s="397"/>
      <c r="AA27" s="397"/>
    </row>
    <row r="28" spans="15:27">
      <c r="P28" s="397"/>
      <c r="Q28" s="397"/>
      <c r="R28" s="397"/>
      <c r="S28" s="397"/>
      <c r="T28" s="397"/>
      <c r="U28" s="397"/>
      <c r="V28" s="397"/>
      <c r="W28" s="397"/>
      <c r="X28" s="397"/>
      <c r="Y28" s="397"/>
      <c r="Z28" s="397"/>
      <c r="AA28" s="397"/>
    </row>
    <row r="29" spans="15:27">
      <c r="P29" s="397"/>
      <c r="Q29" s="397"/>
      <c r="R29" s="397"/>
      <c r="S29" s="397"/>
      <c r="T29" s="397"/>
      <c r="U29" s="397"/>
      <c r="V29" s="397"/>
      <c r="W29" s="397"/>
      <c r="X29" s="397"/>
      <c r="Y29" s="397"/>
      <c r="Z29" s="397"/>
      <c r="AA29" s="397"/>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9523-1B4F-4A96-8D74-3C9BF9B71EFE}">
  <sheetPr codeName="Sheet20">
    <tabColor theme="5" tint="0.59999389629810485"/>
  </sheetPr>
  <dimension ref="O5:X29"/>
  <sheetViews>
    <sheetView showGridLines="0" zoomScale="115" zoomScaleNormal="115" workbookViewId="0">
      <selection activeCell="J10" sqref="J10"/>
    </sheetView>
  </sheetViews>
  <sheetFormatPr defaultRowHeight="15"/>
  <cols>
    <col min="1" max="16" width="9.140625" style="349"/>
    <col min="17" max="17" width="28" style="349" bestFit="1" customWidth="1"/>
    <col min="18" max="18" width="25.28515625" style="349" customWidth="1"/>
    <col min="19" max="16384" width="9.140625" style="349"/>
  </cols>
  <sheetData>
    <row r="5" spans="15:24">
      <c r="O5" s="350"/>
      <c r="P5" s="351" t="s">
        <v>622</v>
      </c>
      <c r="Q5" s="351" t="s">
        <v>625</v>
      </c>
      <c r="R5" s="351" t="s">
        <v>625</v>
      </c>
    </row>
    <row r="6" spans="15:24">
      <c r="O6" s="350" t="s">
        <v>254</v>
      </c>
      <c r="P6" s="351">
        <v>2018</v>
      </c>
      <c r="Q6" s="350" t="s">
        <v>623</v>
      </c>
      <c r="R6" s="350" t="s">
        <v>624</v>
      </c>
    </row>
    <row r="7" spans="15:24">
      <c r="O7" s="350" t="s">
        <v>168</v>
      </c>
      <c r="P7" s="478">
        <v>40.696848259461078</v>
      </c>
      <c r="Q7" s="478">
        <v>-0.23845475413491785</v>
      </c>
      <c r="R7" s="478">
        <v>1.111418741285308</v>
      </c>
      <c r="V7" s="398"/>
      <c r="W7" s="398"/>
      <c r="X7" s="398"/>
    </row>
    <row r="8" spans="15:24">
      <c r="O8" s="350" t="s">
        <v>167</v>
      </c>
      <c r="P8" s="478">
        <v>90.630428180522642</v>
      </c>
      <c r="Q8" s="478">
        <v>-0.18583186038149788</v>
      </c>
      <c r="R8" s="478">
        <v>0.32747480240591592</v>
      </c>
      <c r="V8" s="398"/>
      <c r="W8" s="398"/>
      <c r="X8" s="398"/>
    </row>
    <row r="9" spans="15:24">
      <c r="O9" s="350"/>
      <c r="P9" s="478"/>
      <c r="Q9" s="478"/>
      <c r="R9" s="478"/>
      <c r="V9" s="398"/>
      <c r="W9" s="398"/>
      <c r="X9" s="398"/>
    </row>
    <row r="10" spans="15:24">
      <c r="O10" s="350" t="s">
        <v>172</v>
      </c>
      <c r="P10" s="478">
        <v>98.594192881500263</v>
      </c>
      <c r="Q10" s="478">
        <v>-3.2920577810469087E-2</v>
      </c>
      <c r="R10" s="478">
        <v>-4.724499905678603E-2</v>
      </c>
      <c r="V10" s="398"/>
      <c r="W10" s="398"/>
      <c r="X10" s="398"/>
    </row>
    <row r="11" spans="15:24">
      <c r="O11" s="350" t="s">
        <v>186</v>
      </c>
      <c r="P11" s="478">
        <v>59.753957471943295</v>
      </c>
      <c r="Q11" s="478">
        <v>-0.67728611900364877</v>
      </c>
      <c r="R11" s="478">
        <v>-6.7094309073952418E-2</v>
      </c>
      <c r="V11" s="398"/>
      <c r="W11" s="398"/>
      <c r="X11" s="398"/>
    </row>
    <row r="12" spans="15:24">
      <c r="O12" s="350" t="s">
        <v>174</v>
      </c>
      <c r="P12" s="478">
        <v>132.08462731812614</v>
      </c>
      <c r="Q12" s="478">
        <v>-0.32230286929322527</v>
      </c>
      <c r="R12" s="478">
        <v>-1.245459754124236</v>
      </c>
      <c r="V12" s="398"/>
      <c r="W12" s="398"/>
      <c r="X12" s="398"/>
    </row>
    <row r="13" spans="15:24">
      <c r="O13" s="350" t="s">
        <v>175</v>
      </c>
      <c r="P13" s="478">
        <v>237.11537963430769</v>
      </c>
      <c r="Q13" s="478">
        <v>9.4807704572442475E-2</v>
      </c>
      <c r="R13" s="478">
        <v>0.57157646144885588</v>
      </c>
      <c r="V13" s="398"/>
      <c r="W13" s="398"/>
      <c r="X13" s="398"/>
    </row>
    <row r="14" spans="15:24">
      <c r="O14" s="350" t="s">
        <v>243</v>
      </c>
      <c r="P14" s="478">
        <v>40.710995490074474</v>
      </c>
      <c r="Q14" s="478">
        <v>-0.67077744779061632</v>
      </c>
      <c r="R14" s="478">
        <v>-1.0292932825146344</v>
      </c>
      <c r="V14" s="398"/>
      <c r="W14" s="398"/>
      <c r="X14" s="398"/>
    </row>
    <row r="15" spans="15:24">
      <c r="O15" s="350" t="s">
        <v>177</v>
      </c>
      <c r="P15" s="478">
        <v>97.016066791618556</v>
      </c>
      <c r="Q15" s="478">
        <v>-7.3512461130119666E-2</v>
      </c>
      <c r="R15" s="478">
        <v>-0.16534417948604069</v>
      </c>
      <c r="V15" s="398"/>
      <c r="W15" s="398"/>
      <c r="X15" s="398"/>
    </row>
    <row r="16" spans="15:24">
      <c r="O16" s="350" t="s">
        <v>183</v>
      </c>
      <c r="P16" s="478">
        <v>86.857083838169657</v>
      </c>
      <c r="Q16" s="478">
        <v>0.12675664752404359</v>
      </c>
      <c r="R16" s="478">
        <v>0.27032255782115039</v>
      </c>
      <c r="V16" s="398"/>
      <c r="W16" s="398"/>
      <c r="X16" s="398"/>
    </row>
    <row r="17" spans="15:24">
      <c r="O17" s="350" t="s">
        <v>184</v>
      </c>
      <c r="P17" s="478">
        <v>105.7366166704859</v>
      </c>
      <c r="Q17" s="478">
        <v>-0.35675505582879019</v>
      </c>
      <c r="R17" s="478">
        <v>1.6054673431688675</v>
      </c>
      <c r="V17" s="398"/>
      <c r="W17" s="398"/>
      <c r="X17" s="398"/>
    </row>
    <row r="19" spans="15:24">
      <c r="T19" s="398"/>
      <c r="U19" s="398"/>
      <c r="V19" s="398"/>
    </row>
    <row r="20" spans="15:24">
      <c r="T20" s="398"/>
      <c r="U20" s="398"/>
      <c r="V20" s="398"/>
    </row>
    <row r="21" spans="15:24">
      <c r="T21" s="398"/>
      <c r="U21" s="398"/>
      <c r="V21" s="398"/>
    </row>
    <row r="22" spans="15:24">
      <c r="T22" s="398"/>
      <c r="U22" s="398"/>
      <c r="V22" s="398"/>
    </row>
    <row r="23" spans="15:24">
      <c r="T23" s="398"/>
      <c r="U23" s="398"/>
      <c r="V23" s="398"/>
    </row>
    <row r="24" spans="15:24">
      <c r="T24" s="398"/>
      <c r="U24" s="398"/>
      <c r="V24" s="398"/>
    </row>
    <row r="25" spans="15:24">
      <c r="T25" s="398"/>
      <c r="U25" s="398"/>
      <c r="V25" s="398"/>
    </row>
    <row r="26" spans="15:24">
      <c r="T26" s="398"/>
      <c r="U26" s="398"/>
      <c r="V26" s="398"/>
    </row>
    <row r="27" spans="15:24">
      <c r="T27" s="398"/>
      <c r="U27" s="398"/>
      <c r="V27" s="398"/>
    </row>
    <row r="28" spans="15:24">
      <c r="T28" s="398"/>
      <c r="U28" s="398"/>
      <c r="V28" s="398"/>
    </row>
    <row r="29" spans="15:24">
      <c r="T29" s="398"/>
      <c r="U29" s="398"/>
      <c r="V29" s="398"/>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DA621-9019-4173-B64A-D91F6BDCA0C9}">
  <sheetPr codeName="Sheet21">
    <tabColor theme="5" tint="0.59999389629810485"/>
  </sheetPr>
  <dimension ref="N4:U40"/>
  <sheetViews>
    <sheetView showGridLines="0" zoomScale="115" zoomScaleNormal="115" workbookViewId="0">
      <selection activeCell="M24" sqref="M24"/>
    </sheetView>
  </sheetViews>
  <sheetFormatPr defaultRowHeight="15"/>
  <cols>
    <col min="1" max="15" width="9.140625" style="349"/>
    <col min="16" max="16" width="10.28515625" style="349" customWidth="1"/>
    <col min="17" max="16384" width="9.140625" style="349"/>
  </cols>
  <sheetData>
    <row r="4" spans="14:21">
      <c r="N4" s="352"/>
      <c r="O4" s="352"/>
      <c r="P4" s="352" t="s">
        <v>62</v>
      </c>
      <c r="Q4" s="352" t="s">
        <v>627</v>
      </c>
    </row>
    <row r="5" spans="14:21">
      <c r="N5" s="353" t="s">
        <v>168</v>
      </c>
      <c r="O5" s="353" t="s">
        <v>6</v>
      </c>
      <c r="P5" s="479">
        <v>-4.724068484845894</v>
      </c>
      <c r="Q5" s="479">
        <v>-8.654415791411707E-2</v>
      </c>
      <c r="T5" s="398"/>
      <c r="U5" s="398"/>
    </row>
    <row r="6" spans="14:21">
      <c r="N6" s="353" t="s">
        <v>167</v>
      </c>
      <c r="O6" s="353" t="s">
        <v>9</v>
      </c>
      <c r="P6" s="479">
        <v>-15.966761987461908</v>
      </c>
      <c r="Q6" s="479">
        <v>0.40727891752642575</v>
      </c>
      <c r="T6" s="398"/>
      <c r="U6" s="398"/>
    </row>
    <row r="7" spans="14:21">
      <c r="N7" s="353" t="s">
        <v>172</v>
      </c>
      <c r="O7" s="353" t="s">
        <v>14</v>
      </c>
      <c r="P7" s="479">
        <v>-2.9710547238067164</v>
      </c>
      <c r="Q7" s="479">
        <v>7.0695572837310205E-2</v>
      </c>
      <c r="T7" s="398"/>
      <c r="U7" s="398"/>
    </row>
    <row r="8" spans="14:21">
      <c r="N8" s="353" t="s">
        <v>186</v>
      </c>
      <c r="O8" s="353" t="s">
        <v>15</v>
      </c>
      <c r="P8" s="479">
        <v>-13.231393328123133</v>
      </c>
      <c r="Q8" s="479">
        <v>-0.16764868038529623</v>
      </c>
      <c r="T8" s="398"/>
      <c r="U8" s="398"/>
    </row>
    <row r="9" spans="14:21">
      <c r="N9" s="353" t="s">
        <v>174</v>
      </c>
      <c r="O9" s="353" t="s">
        <v>19</v>
      </c>
      <c r="P9" s="479">
        <v>5.0868574709000427</v>
      </c>
      <c r="Q9" s="479">
        <v>0.66505951842725652</v>
      </c>
      <c r="T9" s="398"/>
      <c r="U9" s="398"/>
    </row>
    <row r="10" spans="14:21">
      <c r="N10" s="353" t="s">
        <v>175</v>
      </c>
      <c r="O10" s="353" t="s">
        <v>20</v>
      </c>
      <c r="P10" s="479">
        <v>0.76457949006370995</v>
      </c>
      <c r="Q10" s="479">
        <v>-0.15940142986838124</v>
      </c>
      <c r="T10" s="398"/>
      <c r="U10" s="398"/>
    </row>
    <row r="11" spans="14:21">
      <c r="N11" s="353" t="s">
        <v>243</v>
      </c>
      <c r="O11" s="353" t="s">
        <v>21</v>
      </c>
      <c r="P11" s="479">
        <v>1.8762860400995649</v>
      </c>
      <c r="Q11" s="479">
        <v>0.52621838478085925</v>
      </c>
      <c r="T11" s="398"/>
      <c r="U11" s="398"/>
    </row>
    <row r="12" spans="14:21">
      <c r="N12" s="353" t="s">
        <v>177</v>
      </c>
      <c r="O12" s="353" t="s">
        <v>29</v>
      </c>
      <c r="P12" s="479">
        <v>-3.680601017295615</v>
      </c>
      <c r="Q12" s="479">
        <v>0.30608157322389307</v>
      </c>
      <c r="T12" s="398"/>
      <c r="U12" s="398"/>
    </row>
    <row r="13" spans="14:21">
      <c r="N13" s="353" t="s">
        <v>183</v>
      </c>
      <c r="O13" s="353" t="s">
        <v>32</v>
      </c>
      <c r="P13" s="479">
        <v>-5.3361099007006629</v>
      </c>
      <c r="Q13" s="479">
        <v>-0.35285013688614209</v>
      </c>
      <c r="T13" s="398"/>
      <c r="U13" s="398"/>
    </row>
    <row r="14" spans="14:21">
      <c r="N14" s="353" t="s">
        <v>184</v>
      </c>
      <c r="O14" s="353" t="s">
        <v>33</v>
      </c>
      <c r="P14" s="479">
        <v>3.6461197282528843</v>
      </c>
      <c r="Q14" s="479">
        <v>0.52282034213953965</v>
      </c>
      <c r="T14" s="398"/>
      <c r="U14" s="398"/>
    </row>
    <row r="15" spans="14:21">
      <c r="N15" s="353" t="s">
        <v>628</v>
      </c>
      <c r="O15" s="353" t="s">
        <v>44</v>
      </c>
      <c r="P15" s="479">
        <v>-3.5782448524952102</v>
      </c>
      <c r="Q15" s="479">
        <v>-4.2886083546878062E-4</v>
      </c>
      <c r="T15" s="398"/>
      <c r="U15" s="398"/>
    </row>
    <row r="16" spans="14:21">
      <c r="N16" s="354" t="s">
        <v>178</v>
      </c>
      <c r="O16" s="354" t="s">
        <v>7</v>
      </c>
      <c r="P16" s="480">
        <v>-10.007821856211848</v>
      </c>
      <c r="Q16" s="480">
        <v>-0.33550622010950315</v>
      </c>
      <c r="T16" s="398"/>
      <c r="U16" s="398"/>
    </row>
    <row r="17" spans="14:21">
      <c r="N17" s="354" t="s">
        <v>179</v>
      </c>
      <c r="O17" s="354" t="s">
        <v>8</v>
      </c>
      <c r="P17" s="480">
        <v>-8.5704865616110908</v>
      </c>
      <c r="Q17" s="480">
        <v>-0.19325290336190326</v>
      </c>
      <c r="T17" s="398"/>
      <c r="U17" s="398"/>
    </row>
    <row r="18" spans="14:21">
      <c r="N18" s="354" t="s">
        <v>265</v>
      </c>
      <c r="O18" s="354" t="s">
        <v>88</v>
      </c>
      <c r="P18" s="480">
        <v>-33.778984900647842</v>
      </c>
      <c r="Q18" s="480">
        <v>-0.65327857941425527</v>
      </c>
      <c r="T18" s="398"/>
      <c r="U18" s="398"/>
    </row>
    <row r="19" spans="14:21">
      <c r="N19" s="354" t="s">
        <v>258</v>
      </c>
      <c r="O19" s="354" t="s">
        <v>10</v>
      </c>
      <c r="P19" s="480">
        <v>-6.4986379139892456</v>
      </c>
      <c r="Q19" s="480">
        <v>0.14531233081842387</v>
      </c>
      <c r="T19" s="398"/>
      <c r="U19" s="398"/>
    </row>
    <row r="20" spans="14:21">
      <c r="N20" s="354" t="s">
        <v>180</v>
      </c>
      <c r="O20" s="354" t="s">
        <v>11</v>
      </c>
      <c r="P20" s="480">
        <v>5.838169702769413</v>
      </c>
      <c r="Q20" s="480">
        <v>-3.7747582837255322E-15</v>
      </c>
      <c r="T20" s="398"/>
      <c r="U20" s="398"/>
    </row>
    <row r="21" spans="14:21">
      <c r="N21" s="354" t="s">
        <v>259</v>
      </c>
      <c r="O21" s="354" t="s">
        <v>12</v>
      </c>
      <c r="P21" s="480">
        <v>-1.8397957716067452</v>
      </c>
      <c r="Q21" s="480">
        <v>-1.9428902930940239E-16</v>
      </c>
      <c r="T21" s="398"/>
      <c r="U21" s="398"/>
    </row>
    <row r="22" spans="14:21">
      <c r="N22" s="354" t="s">
        <v>171</v>
      </c>
      <c r="O22" s="354" t="s">
        <v>13</v>
      </c>
      <c r="P22" s="480">
        <v>-6.589477580684914</v>
      </c>
      <c r="Q22" s="480">
        <v>0.19333577858884088</v>
      </c>
      <c r="T22" s="398"/>
      <c r="U22" s="398"/>
    </row>
    <row r="23" spans="14:21">
      <c r="N23" s="354" t="s">
        <v>173</v>
      </c>
      <c r="O23" s="354" t="s">
        <v>16</v>
      </c>
      <c r="P23" s="480">
        <v>-30.954809159131997</v>
      </c>
      <c r="Q23" s="480">
        <v>-0.22421106198055529</v>
      </c>
      <c r="T23" s="398"/>
      <c r="U23" s="398"/>
    </row>
    <row r="24" spans="14:21">
      <c r="N24" s="354" t="s">
        <v>340</v>
      </c>
      <c r="O24" s="354" t="s">
        <v>89</v>
      </c>
      <c r="P24" s="480">
        <v>0</v>
      </c>
      <c r="Q24" s="480">
        <v>-2.519054966896674E-3</v>
      </c>
      <c r="T24" s="398"/>
      <c r="U24" s="398"/>
    </row>
    <row r="25" spans="14:21">
      <c r="N25" s="354" t="s">
        <v>260</v>
      </c>
      <c r="O25" s="354" t="s">
        <v>64</v>
      </c>
      <c r="P25" s="480">
        <v>-11.09450420658246</v>
      </c>
      <c r="Q25" s="480">
        <v>-1.0841657002087557</v>
      </c>
      <c r="T25" s="398"/>
      <c r="U25" s="398"/>
    </row>
    <row r="26" spans="14:21">
      <c r="N26" s="354" t="s">
        <v>261</v>
      </c>
      <c r="O26" s="354" t="s">
        <v>17</v>
      </c>
      <c r="P26" s="480">
        <v>-14.596295920716727</v>
      </c>
      <c r="Q26" s="480">
        <v>-0.49268730169523156</v>
      </c>
      <c r="T26" s="398"/>
      <c r="U26" s="398"/>
    </row>
    <row r="27" spans="14:21">
      <c r="N27" s="354" t="s">
        <v>190</v>
      </c>
      <c r="O27" s="354" t="s">
        <v>18</v>
      </c>
      <c r="P27" s="480">
        <v>-4.0693354790758178</v>
      </c>
      <c r="Q27" s="480">
        <v>0.16306741113607215</v>
      </c>
      <c r="T27" s="398"/>
      <c r="U27" s="398"/>
    </row>
    <row r="28" spans="14:21">
      <c r="N28" s="354" t="s">
        <v>193</v>
      </c>
      <c r="O28" s="354" t="s">
        <v>90</v>
      </c>
      <c r="P28" s="480">
        <v>-6.1356678849458959</v>
      </c>
      <c r="Q28" s="480">
        <v>-0.13035770967462634</v>
      </c>
      <c r="T28" s="398"/>
      <c r="U28" s="398"/>
    </row>
    <row r="29" spans="14:21">
      <c r="N29" s="354" t="s">
        <v>191</v>
      </c>
      <c r="O29" s="354" t="s">
        <v>65</v>
      </c>
      <c r="P29" s="480">
        <v>-8.3708270487956078</v>
      </c>
      <c r="Q29" s="480">
        <v>-0.26112500645918724</v>
      </c>
      <c r="T29" s="398"/>
      <c r="U29" s="398"/>
    </row>
    <row r="30" spans="14:21">
      <c r="N30" s="354" t="s">
        <v>189</v>
      </c>
      <c r="O30" s="354" t="s">
        <v>22</v>
      </c>
      <c r="P30" s="480">
        <v>-2.0384561254135534</v>
      </c>
      <c r="Q30" s="480">
        <v>-0.17105307053356619</v>
      </c>
      <c r="T30" s="398"/>
      <c r="U30" s="398"/>
    </row>
    <row r="31" spans="14:21">
      <c r="N31" s="354" t="s">
        <v>266</v>
      </c>
      <c r="O31" s="354" t="s">
        <v>66</v>
      </c>
      <c r="P31" s="480">
        <v>-14.252070574121362</v>
      </c>
      <c r="Q31" s="480">
        <v>-0.19480884407116306</v>
      </c>
      <c r="T31" s="398"/>
      <c r="U31" s="398"/>
    </row>
    <row r="32" spans="14:21">
      <c r="N32" s="354" t="s">
        <v>181</v>
      </c>
      <c r="O32" s="354" t="s">
        <v>23</v>
      </c>
      <c r="P32" s="480">
        <v>-12.251294663628919</v>
      </c>
      <c r="Q32" s="480">
        <v>-8.1316882796856893E-3</v>
      </c>
      <c r="T32" s="398"/>
      <c r="U32" s="398"/>
    </row>
    <row r="33" spans="14:21">
      <c r="N33" s="354" t="s">
        <v>185</v>
      </c>
      <c r="O33" s="354" t="s">
        <v>24</v>
      </c>
      <c r="P33" s="480">
        <v>-6.8891943110117637</v>
      </c>
      <c r="Q33" s="480">
        <v>-0.12726925319692217</v>
      </c>
      <c r="T33" s="398"/>
      <c r="U33" s="398"/>
    </row>
    <row r="34" spans="14:21">
      <c r="N34" s="354" t="s">
        <v>262</v>
      </c>
      <c r="O34" s="354" t="s">
        <v>25</v>
      </c>
      <c r="P34" s="480">
        <v>0</v>
      </c>
      <c r="Q34" s="480">
        <v>6.3507322378010267E-3</v>
      </c>
      <c r="T34" s="398"/>
      <c r="U34" s="398"/>
    </row>
    <row r="35" spans="14:21">
      <c r="N35" s="354" t="s">
        <v>182</v>
      </c>
      <c r="O35" s="354" t="s">
        <v>26</v>
      </c>
      <c r="P35" s="480">
        <v>-16.710548666328236</v>
      </c>
      <c r="Q35" s="480">
        <v>-0.43025143691034184</v>
      </c>
      <c r="T35" s="398"/>
      <c r="U35" s="398"/>
    </row>
    <row r="36" spans="14:21">
      <c r="N36" s="354" t="s">
        <v>341</v>
      </c>
      <c r="O36" s="354" t="s">
        <v>91</v>
      </c>
      <c r="P36" s="480">
        <v>7.675425062372625</v>
      </c>
      <c r="Q36" s="480" t="e">
        <v>#N/A</v>
      </c>
      <c r="T36" s="398"/>
      <c r="U36" s="398"/>
    </row>
    <row r="37" spans="14:21">
      <c r="N37" s="354" t="s">
        <v>194</v>
      </c>
      <c r="O37" s="354" t="s">
        <v>27</v>
      </c>
      <c r="P37" s="480">
        <v>-8.2836003174513024</v>
      </c>
      <c r="Q37" s="480">
        <v>-0.17077629210500034</v>
      </c>
      <c r="T37" s="398"/>
      <c r="U37" s="398"/>
    </row>
    <row r="38" spans="14:21">
      <c r="N38" s="354" t="s">
        <v>176</v>
      </c>
      <c r="O38" s="354" t="s">
        <v>28</v>
      </c>
      <c r="P38" s="480">
        <v>-10.589298178660016</v>
      </c>
      <c r="Q38" s="480">
        <v>1.7134566584184885E-3</v>
      </c>
      <c r="T38" s="398"/>
      <c r="U38" s="398"/>
    </row>
    <row r="39" spans="14:21">
      <c r="N39" s="354" t="s">
        <v>263</v>
      </c>
      <c r="O39" s="354" t="s">
        <v>30</v>
      </c>
      <c r="P39" s="480">
        <v>-7.837517191808903</v>
      </c>
      <c r="Q39" s="480">
        <v>-2.2106067290031506E-2</v>
      </c>
      <c r="T39" s="398"/>
      <c r="U39" s="398"/>
    </row>
    <row r="40" spans="14:21">
      <c r="N40" s="354" t="s">
        <v>192</v>
      </c>
      <c r="O40" s="354" t="s">
        <v>31</v>
      </c>
      <c r="P40" s="480">
        <v>-6.061482190196692</v>
      </c>
      <c r="Q40" s="480">
        <v>-8.1848477578578716E-2</v>
      </c>
      <c r="T40" s="398"/>
      <c r="U40" s="39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0">
    <tabColor theme="5" tint="0.39997558519241921"/>
  </sheetPr>
  <dimension ref="B4:L116"/>
  <sheetViews>
    <sheetView topLeftCell="A16" zoomScaleNormal="100" workbookViewId="0">
      <selection activeCell="B47" sqref="B47:L47"/>
    </sheetView>
  </sheetViews>
  <sheetFormatPr defaultColWidth="9.140625" defaultRowHeight="15"/>
  <cols>
    <col min="1" max="1" width="9.140625" style="26"/>
    <col min="2" max="2" width="7" style="26" customWidth="1"/>
    <col min="3" max="9" width="11.7109375" style="26" customWidth="1"/>
    <col min="10" max="10" width="10.5703125" style="26" customWidth="1"/>
    <col min="11" max="11" width="19.7109375" style="26" customWidth="1"/>
    <col min="12" max="12" width="13" style="26" customWidth="1"/>
    <col min="13" max="16384" width="9.140625" style="26"/>
  </cols>
  <sheetData>
    <row r="4" spans="2:12" ht="15.75" thickBot="1"/>
    <row r="5" spans="2:12">
      <c r="B5" s="27"/>
      <c r="C5" s="28"/>
      <c r="D5" s="28"/>
      <c r="E5" s="28"/>
      <c r="F5" s="28"/>
      <c r="G5" s="28"/>
      <c r="H5" s="28"/>
      <c r="I5" s="28"/>
      <c r="J5" s="28"/>
      <c r="K5" s="28"/>
      <c r="L5" s="29"/>
    </row>
    <row r="6" spans="2:12">
      <c r="B6" s="30"/>
      <c r="C6" s="31"/>
      <c r="D6" s="31"/>
      <c r="E6" s="31"/>
      <c r="F6" s="31"/>
      <c r="G6" s="31"/>
      <c r="H6" s="31"/>
      <c r="I6" s="31"/>
      <c r="J6" s="31"/>
      <c r="K6" s="31"/>
      <c r="L6" s="41"/>
    </row>
    <row r="7" spans="2:12">
      <c r="B7" s="610" t="s">
        <v>0</v>
      </c>
      <c r="C7" s="611"/>
      <c r="D7" s="611"/>
      <c r="E7" s="611"/>
      <c r="F7" s="611"/>
      <c r="G7" s="611"/>
      <c r="H7" s="611"/>
      <c r="I7" s="611"/>
      <c r="J7" s="611"/>
      <c r="K7" s="611"/>
      <c r="L7" s="612"/>
    </row>
    <row r="8" spans="2:12">
      <c r="B8" s="610" t="s">
        <v>1</v>
      </c>
      <c r="C8" s="611"/>
      <c r="D8" s="611"/>
      <c r="E8" s="611"/>
      <c r="F8" s="611"/>
      <c r="G8" s="611"/>
      <c r="H8" s="611"/>
      <c r="I8" s="611"/>
      <c r="J8" s="611"/>
      <c r="K8" s="611"/>
      <c r="L8" s="612"/>
    </row>
    <row r="9" spans="2:12">
      <c r="B9" s="32"/>
      <c r="C9" s="33"/>
      <c r="D9" s="33"/>
      <c r="E9" s="33"/>
      <c r="F9" s="33"/>
      <c r="G9" s="33"/>
      <c r="H9" s="33"/>
      <c r="I9" s="33"/>
      <c r="J9" s="33"/>
      <c r="K9" s="33"/>
      <c r="L9" s="42"/>
    </row>
    <row r="10" spans="2:12">
      <c r="B10" s="32"/>
      <c r="C10" s="33"/>
      <c r="D10" s="33"/>
      <c r="E10" s="33"/>
      <c r="F10" s="33"/>
      <c r="G10" s="33"/>
      <c r="H10" s="33"/>
      <c r="I10" s="33"/>
      <c r="J10" s="33"/>
      <c r="K10" s="33"/>
      <c r="L10" s="42"/>
    </row>
    <row r="11" spans="2:12">
      <c r="B11" s="32"/>
      <c r="C11" s="33"/>
      <c r="D11" s="33"/>
      <c r="E11" s="33"/>
      <c r="F11" s="33"/>
      <c r="G11" s="33"/>
      <c r="H11" s="33"/>
      <c r="I11" s="33"/>
      <c r="J11" s="33"/>
      <c r="K11" s="33"/>
      <c r="L11" s="42"/>
    </row>
    <row r="12" spans="2:12">
      <c r="B12" s="613" t="str">
        <f>'FM Database Apr. 2019'!B25:J25</f>
        <v>April 2019 Fiscal Monitor "Curbing Corruption"</v>
      </c>
      <c r="C12" s="614"/>
      <c r="D12" s="614"/>
      <c r="E12" s="614"/>
      <c r="F12" s="614"/>
      <c r="G12" s="614"/>
      <c r="H12" s="614"/>
      <c r="I12" s="614"/>
      <c r="J12" s="614"/>
      <c r="K12" s="614"/>
      <c r="L12" s="615"/>
    </row>
    <row r="13" spans="2:12">
      <c r="B13" s="34"/>
      <c r="C13" s="35"/>
      <c r="D13" s="35"/>
      <c r="E13" s="35"/>
      <c r="F13" s="35"/>
      <c r="G13" s="35"/>
      <c r="H13" s="35"/>
      <c r="I13" s="35"/>
      <c r="J13" s="35"/>
      <c r="K13" s="35"/>
      <c r="L13" s="40"/>
    </row>
    <row r="14" spans="2:12">
      <c r="B14" s="607" t="s">
        <v>161</v>
      </c>
      <c r="C14" s="608"/>
      <c r="D14" s="608"/>
      <c r="E14" s="608"/>
      <c r="F14" s="608"/>
      <c r="G14" s="608"/>
      <c r="H14" s="608"/>
      <c r="I14" s="608"/>
      <c r="J14" s="608"/>
      <c r="K14" s="608"/>
      <c r="L14" s="609"/>
    </row>
    <row r="15" spans="2:12">
      <c r="B15" s="38"/>
      <c r="C15" s="39"/>
      <c r="D15" s="39"/>
      <c r="E15" s="39"/>
      <c r="F15" s="39"/>
      <c r="G15" s="39"/>
      <c r="H15" s="39"/>
      <c r="I15" s="39"/>
      <c r="J15" s="39"/>
      <c r="K15" s="39"/>
      <c r="L15" s="43"/>
    </row>
    <row r="16" spans="2:12">
      <c r="B16" s="30"/>
      <c r="C16" s="31"/>
      <c r="D16" s="31"/>
      <c r="E16" s="31"/>
      <c r="F16" s="31"/>
      <c r="G16" s="31"/>
      <c r="H16" s="31"/>
      <c r="I16" s="31"/>
      <c r="J16" s="31"/>
      <c r="K16" s="31"/>
      <c r="L16" s="41"/>
    </row>
    <row r="17" spans="2:12">
      <c r="B17" s="37"/>
      <c r="C17" s="44"/>
      <c r="D17" s="44"/>
      <c r="E17" s="44"/>
      <c r="F17" s="44"/>
      <c r="G17" s="44"/>
      <c r="H17" s="44"/>
      <c r="I17" s="44"/>
      <c r="J17" s="44"/>
      <c r="K17" s="44"/>
      <c r="L17" s="45"/>
    </row>
    <row r="18" spans="2:12">
      <c r="B18" s="37"/>
      <c r="C18" s="44"/>
      <c r="D18" s="44"/>
      <c r="E18" s="44"/>
      <c r="F18" s="44"/>
      <c r="G18" s="44"/>
      <c r="H18" s="44"/>
      <c r="I18" s="44"/>
      <c r="J18" s="44"/>
      <c r="K18" s="44"/>
      <c r="L18" s="45"/>
    </row>
    <row r="19" spans="2:12">
      <c r="B19" s="37"/>
      <c r="C19" s="44"/>
      <c r="D19" s="44"/>
      <c r="E19" s="44"/>
      <c r="F19" s="44"/>
      <c r="G19" s="44"/>
      <c r="H19" s="44"/>
      <c r="I19" s="44"/>
      <c r="J19" s="44"/>
      <c r="K19" s="44"/>
      <c r="L19" s="45"/>
    </row>
    <row r="20" spans="2:12">
      <c r="B20" s="34" t="s">
        <v>195</v>
      </c>
      <c r="C20" s="35"/>
      <c r="D20" s="35"/>
      <c r="E20" s="35"/>
      <c r="F20" s="35"/>
      <c r="G20" s="35"/>
      <c r="H20" s="35"/>
      <c r="I20" s="35"/>
      <c r="J20" s="35"/>
      <c r="K20" s="35"/>
      <c r="L20" s="40"/>
    </row>
    <row r="21" spans="2:12" ht="15" customHeight="1">
      <c r="B21" s="600" t="s">
        <v>546</v>
      </c>
      <c r="C21" s="601"/>
      <c r="D21" s="601"/>
      <c r="E21" s="601"/>
      <c r="F21" s="601"/>
      <c r="G21" s="601"/>
      <c r="H21" s="601"/>
      <c r="I21" s="601"/>
      <c r="J21" s="601"/>
      <c r="K21" s="601"/>
      <c r="L21" s="602"/>
    </row>
    <row r="22" spans="2:12" ht="15" customHeight="1">
      <c r="B22" s="600" t="s">
        <v>547</v>
      </c>
      <c r="C22" s="601"/>
      <c r="D22" s="601"/>
      <c r="E22" s="601"/>
      <c r="F22" s="601"/>
      <c r="G22" s="601"/>
      <c r="H22" s="601"/>
      <c r="I22" s="601"/>
      <c r="J22" s="601"/>
      <c r="K22" s="601"/>
      <c r="L22" s="602"/>
    </row>
    <row r="23" spans="2:12" ht="15" customHeight="1">
      <c r="B23" s="600" t="s">
        <v>888</v>
      </c>
      <c r="C23" s="601"/>
      <c r="D23" s="601"/>
      <c r="E23" s="601"/>
      <c r="F23" s="601"/>
      <c r="G23" s="601"/>
      <c r="H23" s="601"/>
      <c r="I23" s="601"/>
      <c r="J23" s="601"/>
      <c r="K23" s="601"/>
      <c r="L23" s="602"/>
    </row>
    <row r="24" spans="2:12" ht="15" customHeight="1">
      <c r="B24" s="600" t="s">
        <v>887</v>
      </c>
      <c r="C24" s="601"/>
      <c r="D24" s="601"/>
      <c r="E24" s="601"/>
      <c r="F24" s="601"/>
      <c r="G24" s="601"/>
      <c r="H24" s="601"/>
      <c r="I24" s="601"/>
      <c r="J24" s="601"/>
      <c r="K24" s="601"/>
      <c r="L24" s="602"/>
    </row>
    <row r="25" spans="2:12" ht="15" customHeight="1">
      <c r="B25" s="600" t="s">
        <v>553</v>
      </c>
      <c r="C25" s="601"/>
      <c r="D25" s="601"/>
      <c r="E25" s="601"/>
      <c r="F25" s="601"/>
      <c r="G25" s="601"/>
      <c r="H25" s="601"/>
      <c r="I25" s="601"/>
      <c r="J25" s="601"/>
      <c r="K25" s="601"/>
      <c r="L25" s="602"/>
    </row>
    <row r="26" spans="2:12" ht="15" customHeight="1">
      <c r="B26" s="600"/>
      <c r="C26" s="601"/>
      <c r="D26" s="601"/>
      <c r="E26" s="601"/>
      <c r="F26" s="601"/>
      <c r="G26" s="601"/>
      <c r="H26" s="601"/>
      <c r="I26" s="601"/>
      <c r="J26" s="601"/>
      <c r="K26" s="601"/>
      <c r="L26" s="602"/>
    </row>
    <row r="27" spans="2:12">
      <c r="B27" s="34" t="s">
        <v>170</v>
      </c>
      <c r="C27" s="35"/>
      <c r="D27" s="35"/>
      <c r="E27" s="35"/>
      <c r="F27" s="35"/>
      <c r="G27" s="35"/>
      <c r="H27" s="35"/>
      <c r="I27" s="35"/>
      <c r="J27" s="35"/>
      <c r="K27" s="35"/>
      <c r="L27" s="40"/>
    </row>
    <row r="28" spans="2:12" ht="15" customHeight="1">
      <c r="B28" s="600" t="s">
        <v>573</v>
      </c>
      <c r="C28" s="605"/>
      <c r="D28" s="605"/>
      <c r="E28" s="605"/>
      <c r="F28" s="605"/>
      <c r="G28" s="605"/>
      <c r="H28" s="605"/>
      <c r="I28" s="605"/>
      <c r="J28" s="605"/>
      <c r="K28" s="605"/>
      <c r="L28" s="606"/>
    </row>
    <row r="29" spans="2:12" ht="15" customHeight="1">
      <c r="B29" s="600" t="s">
        <v>889</v>
      </c>
      <c r="C29" s="605"/>
      <c r="D29" s="605"/>
      <c r="E29" s="605"/>
      <c r="F29" s="605"/>
      <c r="G29" s="605"/>
      <c r="H29" s="605"/>
      <c r="I29" s="605"/>
      <c r="J29" s="605"/>
      <c r="K29" s="605"/>
      <c r="L29" s="606"/>
    </row>
    <row r="30" spans="2:12" ht="15" customHeight="1">
      <c r="B30" s="600" t="s">
        <v>577</v>
      </c>
      <c r="C30" s="605"/>
      <c r="D30" s="605"/>
      <c r="E30" s="605"/>
      <c r="F30" s="605"/>
      <c r="G30" s="605"/>
      <c r="H30" s="605"/>
      <c r="I30" s="605"/>
      <c r="J30" s="605"/>
      <c r="K30" s="605"/>
      <c r="L30" s="606"/>
    </row>
    <row r="31" spans="2:12" ht="15" customHeight="1">
      <c r="B31" s="600" t="s">
        <v>597</v>
      </c>
      <c r="C31" s="605"/>
      <c r="D31" s="605"/>
      <c r="E31" s="605"/>
      <c r="F31" s="605"/>
      <c r="G31" s="605"/>
      <c r="H31" s="605"/>
      <c r="I31" s="605"/>
      <c r="J31" s="605"/>
      <c r="K31" s="605"/>
      <c r="L31" s="606"/>
    </row>
    <row r="32" spans="2:12" ht="15" customHeight="1">
      <c r="B32" s="600" t="s">
        <v>596</v>
      </c>
      <c r="C32" s="605"/>
      <c r="D32" s="605"/>
      <c r="E32" s="605"/>
      <c r="F32" s="605"/>
      <c r="G32" s="605"/>
      <c r="H32" s="605"/>
      <c r="I32" s="605"/>
      <c r="J32" s="605"/>
      <c r="K32" s="605"/>
      <c r="L32" s="606"/>
    </row>
    <row r="33" spans="2:12" ht="15" customHeight="1">
      <c r="B33" s="600" t="s">
        <v>595</v>
      </c>
      <c r="C33" s="605"/>
      <c r="D33" s="605"/>
      <c r="E33" s="605"/>
      <c r="F33" s="605"/>
      <c r="G33" s="605"/>
      <c r="H33" s="605"/>
      <c r="I33" s="605"/>
      <c r="J33" s="605"/>
      <c r="K33" s="605"/>
      <c r="L33" s="606"/>
    </row>
    <row r="34" spans="2:12" ht="15" customHeight="1">
      <c r="B34" s="600" t="s">
        <v>600</v>
      </c>
      <c r="C34" s="605"/>
      <c r="D34" s="605"/>
      <c r="E34" s="605"/>
      <c r="F34" s="605"/>
      <c r="G34" s="605"/>
      <c r="H34" s="605"/>
      <c r="I34" s="605"/>
      <c r="J34" s="605"/>
      <c r="K34" s="605"/>
      <c r="L34" s="606"/>
    </row>
    <row r="35" spans="2:12" ht="15" customHeight="1">
      <c r="B35" s="600" t="s">
        <v>613</v>
      </c>
      <c r="C35" s="605"/>
      <c r="D35" s="605"/>
      <c r="E35" s="605"/>
      <c r="F35" s="605"/>
      <c r="G35" s="605"/>
      <c r="H35" s="605"/>
      <c r="I35" s="605"/>
      <c r="J35" s="605"/>
      <c r="K35" s="605"/>
      <c r="L35" s="606"/>
    </row>
    <row r="36" spans="2:12" ht="15" customHeight="1">
      <c r="B36" s="600" t="s">
        <v>612</v>
      </c>
      <c r="C36" s="601"/>
      <c r="D36" s="601"/>
      <c r="E36" s="601"/>
      <c r="F36" s="601"/>
      <c r="G36" s="601"/>
      <c r="H36" s="601"/>
      <c r="I36" s="601"/>
      <c r="J36" s="601"/>
      <c r="K36" s="601"/>
      <c r="L36" s="602"/>
    </row>
    <row r="37" spans="2:12" ht="15" customHeight="1">
      <c r="B37" s="600" t="s">
        <v>614</v>
      </c>
      <c r="C37" s="601"/>
      <c r="D37" s="601"/>
      <c r="E37" s="601"/>
      <c r="F37" s="601"/>
      <c r="G37" s="601"/>
      <c r="H37" s="601"/>
      <c r="I37" s="601"/>
      <c r="J37" s="601"/>
      <c r="K37" s="601"/>
      <c r="L37" s="602"/>
    </row>
    <row r="38" spans="2:12" ht="15" customHeight="1">
      <c r="B38" s="600" t="s">
        <v>626</v>
      </c>
      <c r="C38" s="605"/>
      <c r="D38" s="605"/>
      <c r="E38" s="605"/>
      <c r="F38" s="605"/>
      <c r="G38" s="605"/>
      <c r="H38" s="605"/>
      <c r="I38" s="605"/>
      <c r="J38" s="605"/>
      <c r="K38" s="605"/>
      <c r="L38" s="606"/>
    </row>
    <row r="39" spans="2:12" ht="15" customHeight="1">
      <c r="B39" s="600" t="s">
        <v>631</v>
      </c>
      <c r="C39" s="605"/>
      <c r="D39" s="605"/>
      <c r="E39" s="605"/>
      <c r="F39" s="605"/>
      <c r="G39" s="605"/>
      <c r="H39" s="605"/>
      <c r="I39" s="605"/>
      <c r="J39" s="605"/>
      <c r="K39" s="605"/>
      <c r="L39" s="606"/>
    </row>
    <row r="40" spans="2:12" ht="15" customHeight="1">
      <c r="B40" s="600" t="s">
        <v>890</v>
      </c>
      <c r="C40" s="601"/>
      <c r="D40" s="601"/>
      <c r="E40" s="601"/>
      <c r="F40" s="601"/>
      <c r="G40" s="601"/>
      <c r="H40" s="601"/>
      <c r="I40" s="601"/>
      <c r="J40" s="601"/>
      <c r="K40" s="601"/>
      <c r="L40" s="602"/>
    </row>
    <row r="41" spans="2:12" ht="15" customHeight="1">
      <c r="B41" s="600" t="s">
        <v>891</v>
      </c>
      <c r="C41" s="601"/>
      <c r="D41" s="601"/>
      <c r="E41" s="601"/>
      <c r="F41" s="601"/>
      <c r="G41" s="601"/>
      <c r="H41" s="601"/>
      <c r="I41" s="601"/>
      <c r="J41" s="601"/>
      <c r="K41" s="601"/>
      <c r="L41" s="602"/>
    </row>
    <row r="42" spans="2:12" ht="15" customHeight="1">
      <c r="B42" s="600" t="s">
        <v>892</v>
      </c>
      <c r="C42" s="601"/>
      <c r="D42" s="601"/>
      <c r="E42" s="601"/>
      <c r="F42" s="601"/>
      <c r="G42" s="601"/>
      <c r="H42" s="601"/>
      <c r="I42" s="601"/>
      <c r="J42" s="601"/>
      <c r="K42" s="601"/>
      <c r="L42" s="602"/>
    </row>
    <row r="43" spans="2:12" ht="15" customHeight="1">
      <c r="B43" s="600" t="s">
        <v>893</v>
      </c>
      <c r="C43" s="601"/>
      <c r="D43" s="601"/>
      <c r="E43" s="601"/>
      <c r="F43" s="601"/>
      <c r="G43" s="601"/>
      <c r="H43" s="601"/>
      <c r="I43" s="601"/>
      <c r="J43" s="601"/>
      <c r="K43" s="601"/>
      <c r="L43" s="602"/>
    </row>
    <row r="44" spans="2:12" ht="15" customHeight="1">
      <c r="B44" s="600" t="s">
        <v>894</v>
      </c>
      <c r="C44" s="601"/>
      <c r="D44" s="601"/>
      <c r="E44" s="601"/>
      <c r="F44" s="601"/>
      <c r="G44" s="601"/>
      <c r="H44" s="601"/>
      <c r="I44" s="601"/>
      <c r="J44" s="601"/>
      <c r="K44" s="601"/>
      <c r="L44" s="602"/>
    </row>
    <row r="45" spans="2:12" ht="15" customHeight="1">
      <c r="B45" s="600" t="s">
        <v>895</v>
      </c>
      <c r="C45" s="601"/>
      <c r="D45" s="601"/>
      <c r="E45" s="601"/>
      <c r="F45" s="601"/>
      <c r="G45" s="601"/>
      <c r="H45" s="601"/>
      <c r="I45" s="601"/>
      <c r="J45" s="601"/>
      <c r="K45" s="601"/>
      <c r="L45" s="602"/>
    </row>
    <row r="46" spans="2:12" ht="15" customHeight="1">
      <c r="B46" s="600" t="s">
        <v>896</v>
      </c>
      <c r="C46" s="601"/>
      <c r="D46" s="601"/>
      <c r="E46" s="601"/>
      <c r="F46" s="601"/>
      <c r="G46" s="601"/>
      <c r="H46" s="601"/>
      <c r="I46" s="601"/>
      <c r="J46" s="601"/>
      <c r="K46" s="601"/>
      <c r="L46" s="602"/>
    </row>
    <row r="47" spans="2:12" ht="15" customHeight="1">
      <c r="B47" s="600" t="s">
        <v>897</v>
      </c>
      <c r="C47" s="601"/>
      <c r="D47" s="601"/>
      <c r="E47" s="601"/>
      <c r="F47" s="601"/>
      <c r="G47" s="601"/>
      <c r="H47" s="601"/>
      <c r="I47" s="601"/>
      <c r="J47" s="601"/>
      <c r="K47" s="601"/>
      <c r="L47" s="602"/>
    </row>
    <row r="48" spans="2:12" ht="15" customHeight="1">
      <c r="B48" s="600" t="s">
        <v>898</v>
      </c>
      <c r="C48" s="601"/>
      <c r="D48" s="601"/>
      <c r="E48" s="601"/>
      <c r="F48" s="601"/>
      <c r="G48" s="601"/>
      <c r="H48" s="601"/>
      <c r="I48" s="601"/>
      <c r="J48" s="601"/>
      <c r="K48" s="601"/>
      <c r="L48" s="602"/>
    </row>
    <row r="49" spans="2:12" ht="15" customHeight="1">
      <c r="B49" s="600" t="s">
        <v>899</v>
      </c>
      <c r="C49" s="601"/>
      <c r="D49" s="601"/>
      <c r="E49" s="601"/>
      <c r="F49" s="601"/>
      <c r="G49" s="601"/>
      <c r="H49" s="601"/>
      <c r="I49" s="601"/>
      <c r="J49" s="601"/>
      <c r="K49" s="601"/>
      <c r="L49" s="602"/>
    </row>
    <row r="50" spans="2:12" ht="15" customHeight="1">
      <c r="B50" s="600" t="s">
        <v>900</v>
      </c>
      <c r="C50" s="601"/>
      <c r="D50" s="601"/>
      <c r="E50" s="601"/>
      <c r="F50" s="601"/>
      <c r="G50" s="601"/>
      <c r="H50" s="601"/>
      <c r="I50" s="601"/>
      <c r="J50" s="601"/>
      <c r="K50" s="601"/>
      <c r="L50" s="602"/>
    </row>
    <row r="51" spans="2:12" ht="15" customHeight="1">
      <c r="B51" s="600" t="s">
        <v>901</v>
      </c>
      <c r="C51" s="601"/>
      <c r="D51" s="601"/>
      <c r="E51" s="601"/>
      <c r="F51" s="601"/>
      <c r="G51" s="601"/>
      <c r="H51" s="601"/>
      <c r="I51" s="601"/>
      <c r="J51" s="601"/>
      <c r="K51" s="601"/>
      <c r="L51" s="602"/>
    </row>
    <row r="52" spans="2:12" ht="15" customHeight="1">
      <c r="B52" s="600" t="s">
        <v>902</v>
      </c>
      <c r="C52" s="601"/>
      <c r="D52" s="601"/>
      <c r="E52" s="601"/>
      <c r="F52" s="601"/>
      <c r="G52" s="601"/>
      <c r="H52" s="601"/>
      <c r="I52" s="601"/>
      <c r="J52" s="601"/>
      <c r="K52" s="601"/>
      <c r="L52" s="602"/>
    </row>
    <row r="53" spans="2:12" ht="15" customHeight="1">
      <c r="B53" s="597" t="s">
        <v>903</v>
      </c>
      <c r="C53" s="598"/>
      <c r="D53" s="598"/>
      <c r="E53" s="598"/>
      <c r="F53" s="598"/>
      <c r="G53" s="598"/>
      <c r="H53" s="598"/>
      <c r="I53" s="598"/>
      <c r="J53" s="598"/>
      <c r="K53" s="598"/>
      <c r="L53" s="599"/>
    </row>
    <row r="54" spans="2:12" ht="15" customHeight="1">
      <c r="B54" s="597" t="s">
        <v>904</v>
      </c>
      <c r="C54" s="598"/>
      <c r="D54" s="598"/>
      <c r="E54" s="598"/>
      <c r="F54" s="598"/>
      <c r="G54" s="598"/>
      <c r="H54" s="598"/>
      <c r="I54" s="598"/>
      <c r="J54" s="598"/>
      <c r="K54" s="598"/>
      <c r="L54" s="599"/>
    </row>
    <row r="55" spans="2:12" ht="15" customHeight="1">
      <c r="B55" s="597" t="s">
        <v>905</v>
      </c>
      <c r="C55" s="598"/>
      <c r="D55" s="598"/>
      <c r="E55" s="598"/>
      <c r="F55" s="598"/>
      <c r="G55" s="598"/>
      <c r="H55" s="598"/>
      <c r="I55" s="598"/>
      <c r="J55" s="598"/>
      <c r="K55" s="598"/>
      <c r="L55" s="599"/>
    </row>
    <row r="56" spans="2:12" ht="15" customHeight="1">
      <c r="B56" s="597" t="s">
        <v>906</v>
      </c>
      <c r="C56" s="598"/>
      <c r="D56" s="598"/>
      <c r="E56" s="598"/>
      <c r="F56" s="598"/>
      <c r="G56" s="598"/>
      <c r="H56" s="598"/>
      <c r="I56" s="598"/>
      <c r="J56" s="598"/>
      <c r="K56" s="598"/>
      <c r="L56" s="599"/>
    </row>
    <row r="57" spans="2:12" ht="15" customHeight="1">
      <c r="B57" s="597" t="s">
        <v>907</v>
      </c>
      <c r="C57" s="598"/>
      <c r="D57" s="598"/>
      <c r="E57" s="598"/>
      <c r="F57" s="598"/>
      <c r="G57" s="598"/>
      <c r="H57" s="598"/>
      <c r="I57" s="598"/>
      <c r="J57" s="598"/>
      <c r="K57" s="598"/>
      <c r="L57" s="599"/>
    </row>
    <row r="58" spans="2:12" ht="15" customHeight="1">
      <c r="B58" s="597" t="s">
        <v>908</v>
      </c>
      <c r="C58" s="598"/>
      <c r="D58" s="598"/>
      <c r="E58" s="598"/>
      <c r="F58" s="598"/>
      <c r="G58" s="598"/>
      <c r="H58" s="598"/>
      <c r="I58" s="598"/>
      <c r="J58" s="598"/>
      <c r="K58" s="598"/>
      <c r="L58" s="599"/>
    </row>
    <row r="59" spans="2:12" ht="15" customHeight="1">
      <c r="B59" s="597" t="s">
        <v>909</v>
      </c>
      <c r="C59" s="598"/>
      <c r="D59" s="598"/>
      <c r="E59" s="598"/>
      <c r="F59" s="598"/>
      <c r="G59" s="598"/>
      <c r="H59" s="598"/>
      <c r="I59" s="598"/>
      <c r="J59" s="598"/>
      <c r="K59" s="598"/>
      <c r="L59" s="599"/>
    </row>
    <row r="60" spans="2:12" ht="15" customHeight="1">
      <c r="B60" s="597" t="s">
        <v>982</v>
      </c>
      <c r="C60" s="598"/>
      <c r="D60" s="598"/>
      <c r="E60" s="598"/>
      <c r="F60" s="598"/>
      <c r="G60" s="598"/>
      <c r="H60" s="598"/>
      <c r="I60" s="598"/>
      <c r="J60" s="598"/>
      <c r="K60" s="598"/>
      <c r="L60" s="599"/>
    </row>
    <row r="61" spans="2:12" ht="15" customHeight="1">
      <c r="B61" s="597" t="s">
        <v>983</v>
      </c>
      <c r="C61" s="598"/>
      <c r="D61" s="598"/>
      <c r="E61" s="598"/>
      <c r="F61" s="598"/>
      <c r="G61" s="598"/>
      <c r="H61" s="598"/>
      <c r="I61" s="598"/>
      <c r="J61" s="598"/>
      <c r="K61" s="598"/>
      <c r="L61" s="599"/>
    </row>
    <row r="62" spans="2:12" ht="15" customHeight="1">
      <c r="B62" s="597" t="s">
        <v>984</v>
      </c>
      <c r="C62" s="598"/>
      <c r="D62" s="598"/>
      <c r="E62" s="598"/>
      <c r="F62" s="598"/>
      <c r="G62" s="598"/>
      <c r="H62" s="598"/>
      <c r="I62" s="598"/>
      <c r="J62" s="598"/>
      <c r="K62" s="598"/>
      <c r="L62" s="599"/>
    </row>
    <row r="63" spans="2:12" ht="15" customHeight="1">
      <c r="B63" s="597" t="s">
        <v>985</v>
      </c>
      <c r="C63" s="598"/>
      <c r="D63" s="598"/>
      <c r="E63" s="598"/>
      <c r="F63" s="598"/>
      <c r="G63" s="598"/>
      <c r="H63" s="598"/>
      <c r="I63" s="598"/>
      <c r="J63" s="598"/>
      <c r="K63" s="598"/>
      <c r="L63" s="599"/>
    </row>
    <row r="64" spans="2:12" ht="15" customHeight="1">
      <c r="B64" s="597" t="s">
        <v>986</v>
      </c>
      <c r="C64" s="598"/>
      <c r="D64" s="598"/>
      <c r="E64" s="598"/>
      <c r="F64" s="598"/>
      <c r="G64" s="598"/>
      <c r="H64" s="598"/>
      <c r="I64" s="598"/>
      <c r="J64" s="598"/>
      <c r="K64" s="598"/>
      <c r="L64" s="599"/>
    </row>
    <row r="65" spans="2:12" ht="15" customHeight="1">
      <c r="B65" s="597" t="s">
        <v>987</v>
      </c>
      <c r="C65" s="598"/>
      <c r="D65" s="598"/>
      <c r="E65" s="598"/>
      <c r="F65" s="598"/>
      <c r="G65" s="598"/>
      <c r="H65" s="598"/>
      <c r="I65" s="598"/>
      <c r="J65" s="598"/>
      <c r="K65" s="598"/>
      <c r="L65" s="599"/>
    </row>
    <row r="66" spans="2:12" ht="15" customHeight="1">
      <c r="B66" s="597" t="s">
        <v>988</v>
      </c>
      <c r="C66" s="598"/>
      <c r="D66" s="598"/>
      <c r="E66" s="598"/>
      <c r="F66" s="598"/>
      <c r="G66" s="598"/>
      <c r="H66" s="598"/>
      <c r="I66" s="598"/>
      <c r="J66" s="598"/>
      <c r="K66" s="598"/>
      <c r="L66" s="599"/>
    </row>
    <row r="67" spans="2:12" ht="15" customHeight="1">
      <c r="B67" s="597" t="s">
        <v>989</v>
      </c>
      <c r="C67" s="598"/>
      <c r="D67" s="598"/>
      <c r="E67" s="598"/>
      <c r="F67" s="598"/>
      <c r="G67" s="598"/>
      <c r="H67" s="598"/>
      <c r="I67" s="598"/>
      <c r="J67" s="598"/>
      <c r="K67" s="598"/>
      <c r="L67" s="599"/>
    </row>
    <row r="68" spans="2:12" ht="15" customHeight="1">
      <c r="B68" s="597" t="s">
        <v>990</v>
      </c>
      <c r="C68" s="598"/>
      <c r="D68" s="598"/>
      <c r="E68" s="598"/>
      <c r="F68" s="598"/>
      <c r="G68" s="598"/>
      <c r="H68" s="598"/>
      <c r="I68" s="598"/>
      <c r="J68" s="598"/>
      <c r="K68" s="598"/>
      <c r="L68" s="599"/>
    </row>
    <row r="69" spans="2:12" ht="15" customHeight="1">
      <c r="B69" s="597" t="s">
        <v>991</v>
      </c>
      <c r="C69" s="603"/>
      <c r="D69" s="603"/>
      <c r="E69" s="603"/>
      <c r="F69" s="603"/>
      <c r="G69" s="603"/>
      <c r="H69" s="603"/>
      <c r="I69" s="603"/>
      <c r="J69" s="603"/>
      <c r="K69" s="603"/>
      <c r="L69" s="604"/>
    </row>
    <row r="70" spans="2:12" ht="15" customHeight="1">
      <c r="B70" s="597" t="s">
        <v>992</v>
      </c>
      <c r="C70" s="603"/>
      <c r="D70" s="603"/>
      <c r="E70" s="603"/>
      <c r="F70" s="603"/>
      <c r="G70" s="603"/>
      <c r="H70" s="603"/>
      <c r="I70" s="603"/>
      <c r="J70" s="603"/>
      <c r="K70" s="603"/>
      <c r="L70" s="604"/>
    </row>
    <row r="71" spans="2:12" ht="15" customHeight="1">
      <c r="B71" s="597" t="s">
        <v>993</v>
      </c>
      <c r="C71" s="603"/>
      <c r="D71" s="603"/>
      <c r="E71" s="603"/>
      <c r="F71" s="603"/>
      <c r="G71" s="603"/>
      <c r="H71" s="603"/>
      <c r="I71" s="603"/>
      <c r="J71" s="603"/>
      <c r="K71" s="603"/>
      <c r="L71" s="604"/>
    </row>
    <row r="72" spans="2:12" ht="15" customHeight="1">
      <c r="B72" s="597" t="s">
        <v>994</v>
      </c>
      <c r="C72" s="603"/>
      <c r="D72" s="603"/>
      <c r="E72" s="603"/>
      <c r="F72" s="603"/>
      <c r="G72" s="603"/>
      <c r="H72" s="603"/>
      <c r="I72" s="603"/>
      <c r="J72" s="603"/>
      <c r="K72" s="603"/>
      <c r="L72" s="604"/>
    </row>
    <row r="73" spans="2:12" ht="15" customHeight="1">
      <c r="B73" s="597" t="s">
        <v>995</v>
      </c>
      <c r="C73" s="598"/>
      <c r="D73" s="598"/>
      <c r="E73" s="598"/>
      <c r="F73" s="598"/>
      <c r="G73" s="598"/>
      <c r="H73" s="598"/>
      <c r="I73" s="598"/>
      <c r="J73" s="598"/>
      <c r="K73" s="598"/>
      <c r="L73" s="599"/>
    </row>
    <row r="74" spans="2:12" ht="15" customHeight="1">
      <c r="B74" s="597" t="s">
        <v>996</v>
      </c>
      <c r="C74" s="598"/>
      <c r="D74" s="598"/>
      <c r="E74" s="598"/>
      <c r="F74" s="598"/>
      <c r="G74" s="598"/>
      <c r="H74" s="598"/>
      <c r="I74" s="598"/>
      <c r="J74" s="598"/>
      <c r="K74" s="598"/>
      <c r="L74" s="599"/>
    </row>
    <row r="75" spans="2:12" ht="15" customHeight="1">
      <c r="B75" s="597" t="s">
        <v>997</v>
      </c>
      <c r="C75" s="598"/>
      <c r="D75" s="598"/>
      <c r="E75" s="598"/>
      <c r="F75" s="598"/>
      <c r="G75" s="598"/>
      <c r="H75" s="598"/>
      <c r="I75" s="598"/>
      <c r="J75" s="598"/>
      <c r="K75" s="598"/>
      <c r="L75" s="599"/>
    </row>
    <row r="76" spans="2:12" ht="15" customHeight="1">
      <c r="B76" s="597" t="s">
        <v>998</v>
      </c>
      <c r="C76" s="598"/>
      <c r="D76" s="598"/>
      <c r="E76" s="598"/>
      <c r="F76" s="598"/>
      <c r="G76" s="598"/>
      <c r="H76" s="598"/>
      <c r="I76" s="598"/>
      <c r="J76" s="598"/>
      <c r="K76" s="598"/>
      <c r="L76" s="599"/>
    </row>
    <row r="77" spans="2:12" ht="15" customHeight="1">
      <c r="B77" s="597" t="s">
        <v>999</v>
      </c>
      <c r="C77" s="598"/>
      <c r="D77" s="598"/>
      <c r="E77" s="598"/>
      <c r="F77" s="598"/>
      <c r="G77" s="598"/>
      <c r="H77" s="598"/>
      <c r="I77" s="598"/>
      <c r="J77" s="598"/>
      <c r="K77" s="598"/>
      <c r="L77" s="599"/>
    </row>
    <row r="78" spans="2:12">
      <c r="B78" s="208"/>
      <c r="C78" s="209"/>
      <c r="D78" s="209"/>
      <c r="E78" s="209"/>
      <c r="F78" s="209"/>
      <c r="G78" s="209"/>
      <c r="H78" s="209"/>
      <c r="I78" s="209"/>
      <c r="J78" s="209"/>
      <c r="K78" s="209"/>
      <c r="L78" s="210"/>
    </row>
    <row r="79" spans="2:12">
      <c r="B79" s="36"/>
      <c r="C79" s="44"/>
      <c r="D79" s="44"/>
      <c r="E79" s="44"/>
      <c r="F79" s="44"/>
      <c r="G79" s="44"/>
      <c r="H79" s="44"/>
      <c r="I79" s="44"/>
      <c r="J79" s="44"/>
      <c r="K79" s="44"/>
      <c r="L79" s="45"/>
    </row>
    <row r="80" spans="2:12">
      <c r="B80" s="34" t="s">
        <v>162</v>
      </c>
      <c r="C80" s="44"/>
      <c r="D80" s="44"/>
      <c r="E80" s="44"/>
      <c r="F80" s="44"/>
      <c r="G80" s="44"/>
      <c r="H80" s="44"/>
      <c r="I80" s="44"/>
      <c r="J80" s="44"/>
      <c r="K80" s="44"/>
      <c r="L80" s="45"/>
    </row>
    <row r="81" spans="2:12" ht="15" customHeight="1">
      <c r="B81" s="600" t="s">
        <v>910</v>
      </c>
      <c r="C81" s="601"/>
      <c r="D81" s="601"/>
      <c r="E81" s="601"/>
      <c r="F81" s="601"/>
      <c r="G81" s="601"/>
      <c r="H81" s="601"/>
      <c r="I81" s="601"/>
      <c r="J81" s="601"/>
      <c r="K81" s="601"/>
      <c r="L81" s="602"/>
    </row>
    <row r="82" spans="2:12" ht="15" customHeight="1">
      <c r="B82" s="597" t="s">
        <v>911</v>
      </c>
      <c r="C82" s="598"/>
      <c r="D82" s="598"/>
      <c r="E82" s="598"/>
      <c r="F82" s="598"/>
      <c r="G82" s="598"/>
      <c r="H82" s="598"/>
      <c r="I82" s="598"/>
      <c r="J82" s="598"/>
      <c r="K82" s="598"/>
      <c r="L82" s="599"/>
    </row>
    <row r="83" spans="2:12" ht="15" customHeight="1">
      <c r="B83" s="597" t="s">
        <v>913</v>
      </c>
      <c r="C83" s="598"/>
      <c r="D83" s="598"/>
      <c r="E83" s="598"/>
      <c r="F83" s="598"/>
      <c r="G83" s="598"/>
      <c r="H83" s="598"/>
      <c r="I83" s="598"/>
      <c r="J83" s="598"/>
      <c r="K83" s="598"/>
      <c r="L83" s="599"/>
    </row>
    <row r="84" spans="2:12" ht="15" customHeight="1">
      <c r="B84" s="597" t="s">
        <v>912</v>
      </c>
      <c r="C84" s="598"/>
      <c r="D84" s="598"/>
      <c r="E84" s="598"/>
      <c r="F84" s="598"/>
      <c r="G84" s="598"/>
      <c r="H84" s="598"/>
      <c r="I84" s="598"/>
      <c r="J84" s="598"/>
      <c r="K84" s="598"/>
      <c r="L84" s="599"/>
    </row>
    <row r="85" spans="2:12" ht="15" customHeight="1">
      <c r="B85" s="167"/>
      <c r="C85" s="168"/>
      <c r="D85" s="168"/>
      <c r="E85" s="168"/>
      <c r="F85" s="168"/>
      <c r="G85" s="168"/>
      <c r="H85" s="168"/>
      <c r="I85" s="168"/>
      <c r="J85" s="168"/>
      <c r="K85" s="168"/>
      <c r="L85" s="169"/>
    </row>
    <row r="86" spans="2:12">
      <c r="B86" s="34" t="s">
        <v>163</v>
      </c>
      <c r="C86" s="31"/>
      <c r="D86" s="31"/>
      <c r="E86" s="31"/>
      <c r="F86" s="31"/>
      <c r="G86" s="31"/>
      <c r="H86" s="31"/>
      <c r="I86" s="31"/>
      <c r="J86" s="31"/>
      <c r="K86" s="31"/>
      <c r="L86" s="41"/>
    </row>
    <row r="87" spans="2:12" ht="15" customHeight="1">
      <c r="B87" s="600" t="s">
        <v>206</v>
      </c>
      <c r="C87" s="601"/>
      <c r="D87" s="601"/>
      <c r="E87" s="601"/>
      <c r="F87" s="601"/>
      <c r="G87" s="601"/>
      <c r="H87" s="601"/>
      <c r="I87" s="601"/>
      <c r="J87" s="601"/>
      <c r="K87" s="601"/>
      <c r="L87" s="602"/>
    </row>
    <row r="88" spans="2:12" ht="15" customHeight="1">
      <c r="B88" s="600" t="s">
        <v>207</v>
      </c>
      <c r="C88" s="601"/>
      <c r="D88" s="601"/>
      <c r="E88" s="601"/>
      <c r="F88" s="601"/>
      <c r="G88" s="601"/>
      <c r="H88" s="601"/>
      <c r="I88" s="601"/>
      <c r="J88" s="601"/>
      <c r="K88" s="601"/>
      <c r="L88" s="602"/>
    </row>
    <row r="89" spans="2:12" ht="15" customHeight="1">
      <c r="B89" s="597" t="s">
        <v>208</v>
      </c>
      <c r="C89" s="598"/>
      <c r="D89" s="598"/>
      <c r="E89" s="598"/>
      <c r="F89" s="598"/>
      <c r="G89" s="598"/>
      <c r="H89" s="598"/>
      <c r="I89" s="598"/>
      <c r="J89" s="598"/>
      <c r="K89" s="598"/>
      <c r="L89" s="599"/>
    </row>
    <row r="90" spans="2:12" ht="15" customHeight="1">
      <c r="B90" s="597" t="s">
        <v>209</v>
      </c>
      <c r="C90" s="598"/>
      <c r="D90" s="598"/>
      <c r="E90" s="598"/>
      <c r="F90" s="598"/>
      <c r="G90" s="598"/>
      <c r="H90" s="598"/>
      <c r="I90" s="598"/>
      <c r="J90" s="598"/>
      <c r="K90" s="598"/>
      <c r="L90" s="599"/>
    </row>
    <row r="91" spans="2:12" ht="15" customHeight="1">
      <c r="B91" s="597" t="s">
        <v>210</v>
      </c>
      <c r="C91" s="598"/>
      <c r="D91" s="598"/>
      <c r="E91" s="598"/>
      <c r="F91" s="598"/>
      <c r="G91" s="598"/>
      <c r="H91" s="598"/>
      <c r="I91" s="598"/>
      <c r="J91" s="598"/>
      <c r="K91" s="598"/>
      <c r="L91" s="599"/>
    </row>
    <row r="92" spans="2:12" ht="15" customHeight="1">
      <c r="B92" s="597" t="s">
        <v>211</v>
      </c>
      <c r="C92" s="598"/>
      <c r="D92" s="598"/>
      <c r="E92" s="598"/>
      <c r="F92" s="598"/>
      <c r="G92" s="598"/>
      <c r="H92" s="598"/>
      <c r="I92" s="598"/>
      <c r="J92" s="598"/>
      <c r="K92" s="598"/>
      <c r="L92" s="599"/>
    </row>
    <row r="93" spans="2:12" ht="15" customHeight="1">
      <c r="B93" s="600" t="s">
        <v>212</v>
      </c>
      <c r="C93" s="601"/>
      <c r="D93" s="601"/>
      <c r="E93" s="601"/>
      <c r="F93" s="601"/>
      <c r="G93" s="601"/>
      <c r="H93" s="601"/>
      <c r="I93" s="601"/>
      <c r="J93" s="601"/>
      <c r="K93" s="601"/>
      <c r="L93" s="602"/>
    </row>
    <row r="94" spans="2:12" ht="15" customHeight="1">
      <c r="B94" s="600" t="s">
        <v>213</v>
      </c>
      <c r="C94" s="601"/>
      <c r="D94" s="601"/>
      <c r="E94" s="601"/>
      <c r="F94" s="601"/>
      <c r="G94" s="601"/>
      <c r="H94" s="601"/>
      <c r="I94" s="601"/>
      <c r="J94" s="601"/>
      <c r="K94" s="601"/>
      <c r="L94" s="602"/>
    </row>
    <row r="95" spans="2:12" ht="15" customHeight="1">
      <c r="B95" s="600" t="s">
        <v>215</v>
      </c>
      <c r="C95" s="601"/>
      <c r="D95" s="601"/>
      <c r="E95" s="601"/>
      <c r="F95" s="601"/>
      <c r="G95" s="601"/>
      <c r="H95" s="601"/>
      <c r="I95" s="601"/>
      <c r="J95" s="601"/>
      <c r="K95" s="601"/>
      <c r="L95" s="602"/>
    </row>
    <row r="96" spans="2:12" ht="15" customHeight="1">
      <c r="B96" s="600" t="s">
        <v>216</v>
      </c>
      <c r="C96" s="601"/>
      <c r="D96" s="601"/>
      <c r="E96" s="601"/>
      <c r="F96" s="601"/>
      <c r="G96" s="601"/>
      <c r="H96" s="601"/>
      <c r="I96" s="601"/>
      <c r="J96" s="601"/>
      <c r="K96" s="601"/>
      <c r="L96" s="602"/>
    </row>
    <row r="97" spans="2:12" ht="15" customHeight="1">
      <c r="B97" s="600" t="s">
        <v>217</v>
      </c>
      <c r="C97" s="601"/>
      <c r="D97" s="601"/>
      <c r="E97" s="601"/>
      <c r="F97" s="601"/>
      <c r="G97" s="601"/>
      <c r="H97" s="601"/>
      <c r="I97" s="601"/>
      <c r="J97" s="601"/>
      <c r="K97" s="601"/>
      <c r="L97" s="602"/>
    </row>
    <row r="98" spans="2:12" ht="15" customHeight="1">
      <c r="B98" s="600" t="s">
        <v>218</v>
      </c>
      <c r="C98" s="601"/>
      <c r="D98" s="601"/>
      <c r="E98" s="601"/>
      <c r="F98" s="601"/>
      <c r="G98" s="601"/>
      <c r="H98" s="601"/>
      <c r="I98" s="601"/>
      <c r="J98" s="601"/>
      <c r="K98" s="601"/>
      <c r="L98" s="602"/>
    </row>
    <row r="99" spans="2:12" ht="15" customHeight="1">
      <c r="B99" s="600" t="s">
        <v>219</v>
      </c>
      <c r="C99" s="601"/>
      <c r="D99" s="601"/>
      <c r="E99" s="601"/>
      <c r="F99" s="601"/>
      <c r="G99" s="601"/>
      <c r="H99" s="601"/>
      <c r="I99" s="601"/>
      <c r="J99" s="601"/>
      <c r="K99" s="601"/>
      <c r="L99" s="602"/>
    </row>
    <row r="100" spans="2:12" ht="15" customHeight="1">
      <c r="B100" s="600" t="s">
        <v>220</v>
      </c>
      <c r="C100" s="601"/>
      <c r="D100" s="601"/>
      <c r="E100" s="601"/>
      <c r="F100" s="601"/>
      <c r="G100" s="601"/>
      <c r="H100" s="601"/>
      <c r="I100" s="601"/>
      <c r="J100" s="601"/>
      <c r="K100" s="601"/>
      <c r="L100" s="602"/>
    </row>
    <row r="101" spans="2:12" ht="15" customHeight="1">
      <c r="B101" s="600" t="s">
        <v>221</v>
      </c>
      <c r="C101" s="601"/>
      <c r="D101" s="601"/>
      <c r="E101" s="601"/>
      <c r="F101" s="601"/>
      <c r="G101" s="601"/>
      <c r="H101" s="601"/>
      <c r="I101" s="601"/>
      <c r="J101" s="601"/>
      <c r="K101" s="601"/>
      <c r="L101" s="602"/>
    </row>
    <row r="102" spans="2:12" ht="15" customHeight="1">
      <c r="B102" s="600" t="s">
        <v>222</v>
      </c>
      <c r="C102" s="601"/>
      <c r="D102" s="601"/>
      <c r="E102" s="601"/>
      <c r="F102" s="601"/>
      <c r="G102" s="601"/>
      <c r="H102" s="601"/>
      <c r="I102" s="601"/>
      <c r="J102" s="601"/>
      <c r="K102" s="601"/>
      <c r="L102" s="602"/>
    </row>
    <row r="103" spans="2:12" ht="15" customHeight="1">
      <c r="B103" s="600" t="s">
        <v>229</v>
      </c>
      <c r="C103" s="601"/>
      <c r="D103" s="601"/>
      <c r="E103" s="601"/>
      <c r="F103" s="601"/>
      <c r="G103" s="601"/>
      <c r="H103" s="601"/>
      <c r="I103" s="601"/>
      <c r="J103" s="601"/>
      <c r="K103" s="601"/>
      <c r="L103" s="602"/>
    </row>
    <row r="104" spans="2:12" ht="15" customHeight="1">
      <c r="B104" s="600" t="s">
        <v>230</v>
      </c>
      <c r="C104" s="601"/>
      <c r="D104" s="601"/>
      <c r="E104" s="601"/>
      <c r="F104" s="601"/>
      <c r="G104" s="601"/>
      <c r="H104" s="601"/>
      <c r="I104" s="601"/>
      <c r="J104" s="601"/>
      <c r="K104" s="601"/>
      <c r="L104" s="602"/>
    </row>
    <row r="105" spans="2:12" ht="15" customHeight="1">
      <c r="B105" s="600" t="s">
        <v>231</v>
      </c>
      <c r="C105" s="601"/>
      <c r="D105" s="601"/>
      <c r="E105" s="601"/>
      <c r="F105" s="601"/>
      <c r="G105" s="601"/>
      <c r="H105" s="601"/>
      <c r="I105" s="601"/>
      <c r="J105" s="601"/>
      <c r="K105" s="601"/>
      <c r="L105" s="602"/>
    </row>
    <row r="106" spans="2:12" ht="15" customHeight="1">
      <c r="B106" s="600" t="s">
        <v>232</v>
      </c>
      <c r="C106" s="601"/>
      <c r="D106" s="601"/>
      <c r="E106" s="601"/>
      <c r="F106" s="601"/>
      <c r="G106" s="601"/>
      <c r="H106" s="601"/>
      <c r="I106" s="601"/>
      <c r="J106" s="601"/>
      <c r="K106" s="601"/>
      <c r="L106" s="602"/>
    </row>
    <row r="107" spans="2:12" ht="15" customHeight="1">
      <c r="B107" s="600" t="s">
        <v>233</v>
      </c>
      <c r="C107" s="601"/>
      <c r="D107" s="601"/>
      <c r="E107" s="601"/>
      <c r="F107" s="601"/>
      <c r="G107" s="601"/>
      <c r="H107" s="601"/>
      <c r="I107" s="601"/>
      <c r="J107" s="601"/>
      <c r="K107" s="601"/>
      <c r="L107" s="602"/>
    </row>
    <row r="108" spans="2:12" ht="15" customHeight="1">
      <c r="B108" s="600" t="s">
        <v>234</v>
      </c>
      <c r="C108" s="601"/>
      <c r="D108" s="601"/>
      <c r="E108" s="601"/>
      <c r="F108" s="601"/>
      <c r="G108" s="601"/>
      <c r="H108" s="601"/>
      <c r="I108" s="601"/>
      <c r="J108" s="601"/>
      <c r="K108" s="601"/>
      <c r="L108" s="602"/>
    </row>
    <row r="109" spans="2:12" ht="15" customHeight="1">
      <c r="B109" s="600" t="s">
        <v>397</v>
      </c>
      <c r="C109" s="601"/>
      <c r="D109" s="601"/>
      <c r="E109" s="601"/>
      <c r="F109" s="601"/>
      <c r="G109" s="601"/>
      <c r="H109" s="601"/>
      <c r="I109" s="601"/>
      <c r="J109" s="601"/>
      <c r="K109" s="601"/>
      <c r="L109" s="602"/>
    </row>
    <row r="110" spans="2:12" ht="15" customHeight="1">
      <c r="B110" s="600" t="s">
        <v>398</v>
      </c>
      <c r="C110" s="601"/>
      <c r="D110" s="601"/>
      <c r="E110" s="601"/>
      <c r="F110" s="601"/>
      <c r="G110" s="601"/>
      <c r="H110" s="601"/>
      <c r="I110" s="601"/>
      <c r="J110" s="601"/>
      <c r="K110" s="601"/>
      <c r="L110" s="602"/>
    </row>
    <row r="111" spans="2:12" ht="15" customHeight="1">
      <c r="B111" s="600" t="s">
        <v>399</v>
      </c>
      <c r="C111" s="601"/>
      <c r="D111" s="601"/>
      <c r="E111" s="601"/>
      <c r="F111" s="601"/>
      <c r="G111" s="601"/>
      <c r="H111" s="601"/>
      <c r="I111" s="601"/>
      <c r="J111" s="601"/>
      <c r="K111" s="601"/>
      <c r="L111" s="602"/>
    </row>
    <row r="112" spans="2:12" ht="15" customHeight="1">
      <c r="B112" s="600" t="s">
        <v>239</v>
      </c>
      <c r="C112" s="601"/>
      <c r="D112" s="601"/>
      <c r="E112" s="601"/>
      <c r="F112" s="601"/>
      <c r="G112" s="601"/>
      <c r="H112" s="601"/>
      <c r="I112" s="601"/>
      <c r="J112" s="601"/>
      <c r="K112" s="601"/>
      <c r="L112" s="602"/>
    </row>
    <row r="113" spans="2:12" ht="15" customHeight="1">
      <c r="B113" s="600" t="s">
        <v>240</v>
      </c>
      <c r="C113" s="601"/>
      <c r="D113" s="601"/>
      <c r="E113" s="601"/>
      <c r="F113" s="601"/>
      <c r="G113" s="601"/>
      <c r="H113" s="601"/>
      <c r="I113" s="601"/>
      <c r="J113" s="601"/>
      <c r="K113" s="601"/>
      <c r="L113" s="602"/>
    </row>
    <row r="114" spans="2:12" ht="15" customHeight="1">
      <c r="B114" s="600" t="s">
        <v>241</v>
      </c>
      <c r="C114" s="601"/>
      <c r="D114" s="601"/>
      <c r="E114" s="601"/>
      <c r="F114" s="601"/>
      <c r="G114" s="601"/>
      <c r="H114" s="601"/>
      <c r="I114" s="601"/>
      <c r="J114" s="601"/>
      <c r="K114" s="601"/>
      <c r="L114" s="602"/>
    </row>
    <row r="115" spans="2:12" ht="15" customHeight="1">
      <c r="B115" s="173"/>
      <c r="C115" s="174"/>
      <c r="D115" s="174"/>
      <c r="E115" s="174"/>
      <c r="F115" s="174"/>
      <c r="G115" s="174"/>
      <c r="H115" s="174"/>
      <c r="I115" s="174"/>
      <c r="J115" s="174"/>
      <c r="K115" s="174"/>
      <c r="L115" s="175"/>
    </row>
    <row r="116" spans="2:12" ht="15" customHeight="1" thickBot="1">
      <c r="B116" s="170"/>
      <c r="C116" s="171"/>
      <c r="D116" s="171"/>
      <c r="E116" s="171"/>
      <c r="F116" s="171"/>
      <c r="G116" s="171"/>
      <c r="H116" s="171"/>
      <c r="I116" s="171"/>
      <c r="J116" s="171"/>
      <c r="K116" s="171"/>
      <c r="L116" s="172"/>
    </row>
  </sheetData>
  <mergeCells count="92">
    <mergeCell ref="B114:L114"/>
    <mergeCell ref="B88:L88"/>
    <mergeCell ref="B89:L89"/>
    <mergeCell ref="B90:L90"/>
    <mergeCell ref="B99:L99"/>
    <mergeCell ref="B94:L94"/>
    <mergeCell ref="B95:L95"/>
    <mergeCell ref="B96:L96"/>
    <mergeCell ref="B91:L91"/>
    <mergeCell ref="B92:L92"/>
    <mergeCell ref="B93:L93"/>
    <mergeCell ref="B97:L97"/>
    <mergeCell ref="B98:L98"/>
    <mergeCell ref="B112:L112"/>
    <mergeCell ref="B113:L113"/>
    <mergeCell ref="B111:L111"/>
    <mergeCell ref="B31:L31"/>
    <mergeCell ref="B35:L35"/>
    <mergeCell ref="B36:L36"/>
    <mergeCell ref="B37:L37"/>
    <mergeCell ref="B32:L32"/>
    <mergeCell ref="B33:L33"/>
    <mergeCell ref="B34:L34"/>
    <mergeCell ref="B14:L14"/>
    <mergeCell ref="B7:L7"/>
    <mergeCell ref="B8:L8"/>
    <mergeCell ref="B12:L12"/>
    <mergeCell ref="B30:L30"/>
    <mergeCell ref="B29:L29"/>
    <mergeCell ref="B21:L21"/>
    <mergeCell ref="B22:L22"/>
    <mergeCell ref="B23:L23"/>
    <mergeCell ref="B24:L24"/>
    <mergeCell ref="B25:L25"/>
    <mergeCell ref="B28:L28"/>
    <mergeCell ref="B26:L26"/>
    <mergeCell ref="B107:L107"/>
    <mergeCell ref="B108:L108"/>
    <mergeCell ref="B109:L109"/>
    <mergeCell ref="B110:L110"/>
    <mergeCell ref="B40:L40"/>
    <mergeCell ref="B87:L87"/>
    <mergeCell ref="B103:L103"/>
    <mergeCell ref="B104:L104"/>
    <mergeCell ref="B105:L105"/>
    <mergeCell ref="B100:L100"/>
    <mergeCell ref="B101:L101"/>
    <mergeCell ref="B102:L102"/>
    <mergeCell ref="B106:L106"/>
    <mergeCell ref="B68:L68"/>
    <mergeCell ref="B42:L42"/>
    <mergeCell ref="B43:L43"/>
    <mergeCell ref="B44:L44"/>
    <mergeCell ref="B47:L47"/>
    <mergeCell ref="B67:L67"/>
    <mergeCell ref="B66:L66"/>
    <mergeCell ref="B65:L65"/>
    <mergeCell ref="B64:L64"/>
    <mergeCell ref="B63:L63"/>
    <mergeCell ref="B62:L62"/>
    <mergeCell ref="B61:L61"/>
    <mergeCell ref="B60:L60"/>
    <mergeCell ref="B50:L50"/>
    <mergeCell ref="B51:L51"/>
    <mergeCell ref="B52:L52"/>
    <mergeCell ref="B38:L38"/>
    <mergeCell ref="B39:L39"/>
    <mergeCell ref="B49:L49"/>
    <mergeCell ref="B70:L70"/>
    <mergeCell ref="B45:L45"/>
    <mergeCell ref="B46:L46"/>
    <mergeCell ref="B41:L41"/>
    <mergeCell ref="B53:L53"/>
    <mergeCell ref="B54:L54"/>
    <mergeCell ref="B55:L55"/>
    <mergeCell ref="B56:L56"/>
    <mergeCell ref="B57:L57"/>
    <mergeCell ref="B58:L58"/>
    <mergeCell ref="B59:L59"/>
    <mergeCell ref="B48:L48"/>
    <mergeCell ref="B69:L69"/>
    <mergeCell ref="B82:L82"/>
    <mergeCell ref="B84:L84"/>
    <mergeCell ref="B81:L81"/>
    <mergeCell ref="B71:L71"/>
    <mergeCell ref="B72:L72"/>
    <mergeCell ref="B73:L73"/>
    <mergeCell ref="B74:L74"/>
    <mergeCell ref="B75:L75"/>
    <mergeCell ref="B76:L76"/>
    <mergeCell ref="B77:L77"/>
    <mergeCell ref="B83:L83"/>
  </mergeCells>
  <hyperlinks>
    <hyperlink ref="B28" location="'Figure 2.1'!A1" display="Figure 2.1" xr:uid="{00000000-0004-0000-0100-000000000000}"/>
    <hyperlink ref="B29" location="'Figure 2.2'!A1" display="Figure 2.2" xr:uid="{00000000-0004-0000-0100-000001000000}"/>
    <hyperlink ref="B30" location="'Figure 2.3'!A1" display="Figure 2.3" xr:uid="{00000000-0004-0000-0100-000002000000}"/>
    <hyperlink ref="B31" location="'Figure 2.4'!A1" display="Figure 2.4" xr:uid="{00000000-0004-0000-0100-000003000000}"/>
    <hyperlink ref="B32" location="'Figure 2.5'!A1" display="Figure 2.5" xr:uid="{00000000-0004-0000-0100-000004000000}"/>
    <hyperlink ref="B33" location="'Figure 2.6'!A1" display="Figure 2.6" xr:uid="{00000000-0004-0000-0100-000005000000}"/>
    <hyperlink ref="B34" location="'Figure 2.7'!A1" display="Figure 2.7" xr:uid="{00000000-0004-0000-0100-000006000000}"/>
    <hyperlink ref="B35" location="'Figure 2.8'!A1" display="Figure 2.8" xr:uid="{00000000-0004-0000-0100-000007000000}"/>
    <hyperlink ref="B87" location="'Table A1'!A1" display="Table A1" xr:uid="{00000000-0004-0000-0100-000008000000}"/>
    <hyperlink ref="B88" location="'Table A2'!A1" display="Table A2" xr:uid="{00000000-0004-0000-0100-000009000000}"/>
    <hyperlink ref="B89" location="'Table A3'!A1" display="Table A3" xr:uid="{00000000-0004-0000-0100-00000A000000}"/>
    <hyperlink ref="B90" location="'Table A4'!A1" display="Table A4" xr:uid="{00000000-0004-0000-0100-00000B000000}"/>
    <hyperlink ref="B91" location="'Table A5'!A1" display="Table A5" xr:uid="{00000000-0004-0000-0100-00000C000000}"/>
    <hyperlink ref="B92" location="'Table A6'!A1" display="Table A6" xr:uid="{00000000-0004-0000-0100-00000D000000}"/>
    <hyperlink ref="B93" location="'Table A7'!A1" display="Table A7" xr:uid="{00000000-0004-0000-0100-00000E000000}"/>
    <hyperlink ref="B94" location="'Table A8'!A1" display="Table A8" xr:uid="{00000000-0004-0000-0100-00000F000000}"/>
    <hyperlink ref="B95" location="'Table A9'!A1" display="Table A9" xr:uid="{00000000-0004-0000-0100-000010000000}"/>
    <hyperlink ref="B96" location="'Table A10'!A1" display="Table A10" xr:uid="{00000000-0004-0000-0100-000011000000}"/>
    <hyperlink ref="B97" location="'Table A11'!A1" display="Table A11" xr:uid="{00000000-0004-0000-0100-000012000000}"/>
    <hyperlink ref="B98" location="'Table A12'!A1" display="Table A12" xr:uid="{00000000-0004-0000-0100-000013000000}"/>
    <hyperlink ref="B99" location="'Table A13'!A1" display="Table A13" xr:uid="{00000000-0004-0000-0100-000014000000}"/>
    <hyperlink ref="B100" location="'Table A14'!A1" display="Table A14" xr:uid="{00000000-0004-0000-0100-000015000000}"/>
    <hyperlink ref="B101" location="'Table A15'!A1" display="Table A15" xr:uid="{00000000-0004-0000-0100-000016000000}"/>
    <hyperlink ref="B102" location="'Table A16'!A1" display="Table A16" xr:uid="{00000000-0004-0000-0100-000017000000}"/>
    <hyperlink ref="B103" location="'Table A17'!A1" display="Table A17" xr:uid="{00000000-0004-0000-0100-000018000000}"/>
    <hyperlink ref="B105" location="'Table A19'!A1" display="Table A19" xr:uid="{00000000-0004-0000-0100-000019000000}"/>
    <hyperlink ref="B106" location="'Table A20'!A1" display="Table A20" xr:uid="{00000000-0004-0000-0100-00001A000000}"/>
    <hyperlink ref="B107" location="'Table A21'!A1" display="Table A21" xr:uid="{00000000-0004-0000-0100-00001B000000}"/>
    <hyperlink ref="B108" location="'Table A22'!A1" display="Table A22" xr:uid="{00000000-0004-0000-0100-00001C000000}"/>
    <hyperlink ref="B112" location="'Table A'!A1" display="Table A" xr:uid="{00000000-0004-0000-0100-00001D000000}"/>
    <hyperlink ref="B113" location="'Table B'!A1" display="Table B" xr:uid="{00000000-0004-0000-0100-00001E000000}"/>
    <hyperlink ref="B28:L28" location="'Figure 1.1.'!A1" display="Figure 1.1. Global Gross Debt" xr:uid="{00000000-0004-0000-0100-00001F000000}"/>
    <hyperlink ref="B29:L29" location="'Figure 1.2.'!A1" display="Figure 1.2. Gross Debt by Country Groups" xr:uid="{00000000-0004-0000-0100-000020000000}"/>
    <hyperlink ref="B30:L30" location="'figure 1.3.'!A1" display="Figure 1.3. Sectoral Decomposition of Changes in Debt" xr:uid="{00000000-0004-0000-0100-000021000000}"/>
    <hyperlink ref="B31:L31" location="'Figure 1.4.'!A1" display="Figure 1.4. Fiscal Trends in Emerging Market and Middle-Income Economies" xr:uid="{00000000-0004-0000-0100-000022000000}"/>
    <hyperlink ref="B32:L32" location="'Figure 1.5.'!A1" display="Figure 1.5. Fiscal Trends in Low-Income Developing Countries" xr:uid="{00000000-0004-0000-0100-000023000000}"/>
    <hyperlink ref="B33:L33" location="'Figure 1.6.'!A1" display="Figure 1.6. Indicators of Fiscal Space in Advanced Economies and Emerging Market and Middle-Income Economies" xr:uid="{00000000-0004-0000-0100-000024000000}"/>
    <hyperlink ref="B34:L34" location="'Figure 1.7.'!A1" display="Figure 1.7. Additional Real Growth in 2016–25 Needed to Bring the Debt Ratio Back to the 2007 Level" xr:uid="{00000000-0004-0000-0100-000025000000}"/>
    <hyperlink ref="B35:L35" location="'Figure 1.8.'!A1" display="Figure 1.8. Difference in EMBI Spreads: Oil Exporters Minus Non-Commodity Exporters" xr:uid="{00000000-0004-0000-0100-000026000000}"/>
    <hyperlink ref="B114" location="'Table C'!A1" display="Table C" xr:uid="{00000000-0004-0000-0100-000027000000}"/>
    <hyperlink ref="B82:L82" location="'Box 1.2.1.'!A1" display="Box 1.2.1. China: General Government Net Financial Worth after the Investment-Led Stimulus" xr:uid="{00000000-0004-0000-0100-000028000000}"/>
    <hyperlink ref="B81:L81" location="'Box 1.1.1.'!A1" display="Box 1.1.1. Global Private and Public Debt" xr:uid="{00000000-0004-0000-0100-000029000000}"/>
    <hyperlink ref="B84:L84" location="'Box Table 1.2.1.'!A1" display="Box Table 1.2.1. China: Long Shadows of Investment-Led Stimulus during the Global Financial Crisis" xr:uid="{00000000-0004-0000-0100-00002A000000}"/>
    <hyperlink ref="B21" location="'Figure 2.1'!A1" display="Figure 2.1" xr:uid="{00000000-0004-0000-0100-00002C000000}"/>
    <hyperlink ref="B22" location="'Figure 2.2'!A1" display="Figure 2.2" xr:uid="{00000000-0004-0000-0100-00002D000000}"/>
    <hyperlink ref="B21:L21" location="'Table 1.1.'!A1" display="Table 1.1. General Government Debt, 2012–23" xr:uid="{00000000-0004-0000-0100-00002E000000}"/>
    <hyperlink ref="B23" location="'Figure 2.2'!A1" display="Figure 2.2" xr:uid="{00000000-0004-0000-0100-00002F000000}"/>
    <hyperlink ref="B23:L23" location="'Table 1.3.'!A1" display="Table 1.3. Selected Advanced Economies: Gross Financing Need, 2018–20 (Percent of GDP)" xr:uid="{00000000-0004-0000-0100-000030000000}"/>
    <hyperlink ref="B24" location="'Figure 2.2'!A1" display="Figure 2.2" xr:uid="{00000000-0004-0000-0100-000031000000}"/>
    <hyperlink ref="B24:L24" location="'Table 1.4.'!A1" display="Table 1.4. Selected Emerging Market and Middle-Income Economies: Gross Financing Need, 2018-19" xr:uid="{00000000-0004-0000-0100-000032000000}"/>
    <hyperlink ref="B25" location="'Figure 2.2'!A1" display="Figure 2.2" xr:uid="{00000000-0004-0000-0100-000033000000}"/>
    <hyperlink ref="B25:L25" location="'Table 1.5.'!A1" display="Table 1.5. General Government Fiscal Balance, 2012–23: Overall Balance" xr:uid="{00000000-0004-0000-0100-000034000000}"/>
    <hyperlink ref="B87:L87" location="'Table A1.'!A1" display="'Table A1.'!A1" xr:uid="{00000000-0004-0000-0100-000035000000}"/>
    <hyperlink ref="B88:L88" location="'Table A2.'!A1" display="'Table A2.'!A1" xr:uid="{00000000-0004-0000-0100-000036000000}"/>
    <hyperlink ref="B89:L89" location="'Table A3.'!A1" display="'Table A3.'!A1" xr:uid="{00000000-0004-0000-0100-000037000000}"/>
    <hyperlink ref="B90:L90" location="'Table A4.'!A1" display="'Table A4.'!A1" xr:uid="{00000000-0004-0000-0100-000038000000}"/>
    <hyperlink ref="B91:L91" location="'Table A5.'!A1" display="'Table A5.'!A1" xr:uid="{00000000-0004-0000-0100-000039000000}"/>
    <hyperlink ref="B92:L92" location="'Table A6.'!A1" display="'Table A6.'!A1" xr:uid="{00000000-0004-0000-0100-00003A000000}"/>
    <hyperlink ref="B93:L93" location="'Table A7.'!A1" display="'Table A7.'!A1" xr:uid="{00000000-0004-0000-0100-00003B000000}"/>
    <hyperlink ref="B94:L94" location="'Table A8.'!A1" display="'Table A8.'!A1" xr:uid="{00000000-0004-0000-0100-00003C000000}"/>
    <hyperlink ref="B95:L95" location="'Table A9.'!A1" display="'Table A9.'!A1" xr:uid="{00000000-0004-0000-0100-00003D000000}"/>
    <hyperlink ref="B96:L96" location="'Table A10.'!A1" display="'Table A10.'!A1" xr:uid="{00000000-0004-0000-0100-00003E000000}"/>
    <hyperlink ref="B97:L97" location="'Table A11.'!A1" display="'Table A11.'!A1" xr:uid="{00000000-0004-0000-0100-00003F000000}"/>
    <hyperlink ref="B98:L98" location="'Table A12.'!A1" display="'Table A12.'!A1" xr:uid="{00000000-0004-0000-0100-000040000000}"/>
    <hyperlink ref="B99:L99" location="'Table A13.'!A1" display="'Table A13.'!A1" xr:uid="{00000000-0004-0000-0100-000041000000}"/>
    <hyperlink ref="B100:L100" location="'Table A14.'!A1" display="'Table A14.'!A1" xr:uid="{00000000-0004-0000-0100-000042000000}"/>
    <hyperlink ref="B101:L101" location="'Table A15.'!A1" display="'Table A15.'!A1" xr:uid="{00000000-0004-0000-0100-000043000000}"/>
    <hyperlink ref="B102:L102" location="'Table A16.'!A1" display="'Table A16.'!A1" xr:uid="{00000000-0004-0000-0100-000044000000}"/>
    <hyperlink ref="B103:L103" location="'Table A17.'!A1" display="'Table A17.'!A1" xr:uid="{00000000-0004-0000-0100-000045000000}"/>
    <hyperlink ref="B105:L105" location="'Table A19.'!A1" display="'Table A19.'!A1" xr:uid="{00000000-0004-0000-0100-000046000000}"/>
    <hyperlink ref="B106:L106" location="'Table A20.'!A1" display="'Table A20.'!A1" xr:uid="{00000000-0004-0000-0100-000047000000}"/>
    <hyperlink ref="B107:L107" location="'Table A21.'!A1" display="'Table A21.'!A1" xr:uid="{00000000-0004-0000-0100-000048000000}"/>
    <hyperlink ref="B108:L108" location="'Table A22.'!A1" display="'Table A22.'!A1" xr:uid="{00000000-0004-0000-0100-000049000000}"/>
    <hyperlink ref="B104:L104" location="'Table A18.'!A1" display="'Table A18.'!A1" xr:uid="{00000000-0004-0000-0100-00004A000000}"/>
    <hyperlink ref="B109" location="'Table A22'!A1" display="Table A22" xr:uid="{00000000-0004-0000-0100-00004B000000}"/>
    <hyperlink ref="B109:L109" location="'Table A23.'!A1" display="Table A23. Advanced Economies: Structural Fiscal Indicators" xr:uid="{00000000-0004-0000-0100-00004C000000}"/>
    <hyperlink ref="B110" location="'Table A22'!A1" display="Table A22" xr:uid="{00000000-0004-0000-0100-00004D000000}"/>
    <hyperlink ref="B110:L110" location="'Table A24.'!A1" display="Table A24. Emerging Market and Middle-Income Economies: Structural Fiscal Indicators" xr:uid="{00000000-0004-0000-0100-00004E000000}"/>
    <hyperlink ref="B111" location="'Table A22'!A1" display="Table A22" xr:uid="{00000000-0004-0000-0100-00004F000000}"/>
    <hyperlink ref="B111:L111" location="'Table A25.'!A1" display="Table A25. Low-Income Developing Countries: Structural Fiscal Indicators" xr:uid="{00000000-0004-0000-0100-000050000000}"/>
    <hyperlink ref="B112:L112" location="'Table B.'!A1" display="Table B. Advanced Economies: Definition and Coverage of Fiscal Monitor Data" xr:uid="{00000000-0004-0000-0100-000051000000}"/>
    <hyperlink ref="B113:L113" location="'Table C.'!A1" display="Table C. Emerging Market and Middle-Income Economies: Definition and Coverage of Fiscal Monitor Data" xr:uid="{00000000-0004-0000-0100-000052000000}"/>
    <hyperlink ref="B114:L114" location="'Table D.'!A1" display="Table D. Low-Income Developing Countries: Definition and Coverage of Fiscal Monitor Data" xr:uid="{00000000-0004-0000-0100-000053000000}"/>
    <hyperlink ref="B37:L37" location="'Figure 1.10.'!A1" display="Figure 1.10. Selected Advanced Economies: Leverage" xr:uid="{00000000-0004-0000-0100-000054000000}"/>
    <hyperlink ref="B38:L38" location="'figure 1.11.'!A1" display="Figure 1.11. Public Debt in Normal and Financial Recessions" xr:uid="{00000000-0004-0000-0100-000055000000}"/>
    <hyperlink ref="B39:L39" location="'figure 1.12.'!A1" display="Figure 1.12. Europe: Estimated Capital Impact of Immediate Nonperforming Loan Disposal Density Function" xr:uid="{00000000-0004-0000-0100-000056000000}"/>
    <hyperlink ref="B40:L40" location="'figure 1.13.'!A1" display="Figure 1.13. Contribution to Deleveraging" xr:uid="{00000000-0004-0000-0100-000057000000}"/>
    <hyperlink ref="B41:L41" location="'figure 1.14.'!A1" display="Figure 1.14. Macroeconomic Policies and Deleveraging" xr:uid="{00000000-0004-0000-0100-000058000000}"/>
    <hyperlink ref="B22:L22" location="'Table 1.2.'!A1" display="Table 1.2. Average Term to Maturity of Outstanding Debt" xr:uid="{00000000-0004-0000-0100-00005A000000}"/>
    <hyperlink ref="B36" location="'Figure 2.9'!A1" display="Figure 2.9" xr:uid="{00000000-0004-0000-0100-00005B000000}"/>
    <hyperlink ref="B36:L36" location="'Figure 1.9.'!A1" display="Figure 1.9. Total Private Debt during the Deleveraging Episodes" xr:uid="{00000000-0004-0000-0100-00005C000000}"/>
    <hyperlink ref="B42:L42" location="'Figure 1.15.'!A1" display="Figure 1.15. Net Present Value of Future Pension Obligations in Advanced Economies, 2015–50" xr:uid="{00000000-0004-0000-0100-00005D000000}"/>
    <hyperlink ref="B43:L43" location="'Figure 1.16.'!A1" display="Figure 1.16. World Distribution of Tax-to-GDP Ratio, 2016" xr:uid="{00000000-0004-0000-0100-00005E000000}"/>
    <hyperlink ref="B44:L44" location="'Figure 1.17.'!A1" display="Figure 1.17. Secondary Education Spending Per Student, 2015" xr:uid="{00000000-0004-0000-0100-00005F000000}"/>
    <hyperlink ref="B45:L45" location="'Figure 1.18.'!A1" display="Figure 1.18. LIDCs: Government Education Spending and Outcome, secondary, Change 2012-15" xr:uid="{00000000-0004-0000-0100-000066000000}"/>
    <hyperlink ref="B46:L46" location="'Figure 1.19.'!A1" display="Figure 1.19. LIDCs: General Government Revenue" xr:uid="{00000000-0004-0000-0100-000067000000}"/>
    <hyperlink ref="B47:L47" location="'Figure 1.20.'!A1" display="Figure 1.20. Low Income Developing Countries: General Government Debt, 2009-2023" xr:uid="{00000000-0004-0000-0100-000068000000}"/>
    <hyperlink ref="B48:L48" location="'Figure 1.21.'!A1" display="Figure 1.21. Real GDP per Capital Growth" xr:uid="{00000000-0004-0000-0100-000069000000}"/>
    <hyperlink ref="B49:L49" location="'Figure 1.22.'!A1" display="Figure 1.22. VAT, Compliance, and Policy Gaps" xr:uid="{00000000-0004-0000-0100-00006A000000}"/>
    <hyperlink ref="B50:L50" location="'Figure 1.23.'!A1" display="Figure 1.23. Public Investment Trends and Efficiency" xr:uid="{00000000-0004-0000-0100-00006B000000}"/>
    <hyperlink ref="B51:L51" location="'Figure 1.24.'!A1" display="Figure 1.24. Public Investment Management Assessment (PIMA) Scores: Institutional Framework and Effectiveness" xr:uid="{00000000-0004-0000-0100-00006C000000}"/>
    <hyperlink ref="B52:L52" location="'Figure 1.25.'!A1" display="Figure 1.25. Government Spending and Outcomes, Latest Year Available" xr:uid="{00000000-0004-0000-0100-00006D000000}"/>
    <hyperlink ref="B69:L69" location="'Figure 2.10.'!A1" display="Figure 2.10. Offshore Wealth and Potential Revenue Potential, 2016" xr:uid="{00000000-0004-0000-0100-00006E000000}"/>
    <hyperlink ref="B70:L70" location="'Figure 2.11.'!A1" display="Figure 2.11. Non-TakeUup and Leakage -- An Analytical Framework" xr:uid="{00000000-0004-0000-0100-00006F000000}"/>
    <hyperlink ref="B71:L71" location="'Figure 2.12.'!A1" display="Figure 2.12. Sources of Leakage and Non-Take-Up" xr:uid="{00000000-0004-0000-0100-000070000000}"/>
    <hyperlink ref="B72:L72" location="'Figure 2.13.'!A1" display="Figure 2.13. Leakage and Take-Up in Social Income Support Programs" xr:uid="{00000000-0004-0000-0100-000071000000}"/>
    <hyperlink ref="B60:L60" location="'Figure 2.1.'!A1" display="Figure 2.1 Access to Public and Digital Services in Developing Countries" xr:uid="{00000000-0004-0000-0100-00007D000000}"/>
    <hyperlink ref="B61:L61" location="'Figure 2.2.'!A1" display="'Figure 2.2.'!A1" xr:uid="{00000000-0004-0000-0100-00007E000000}"/>
    <hyperlink ref="B62:L62" location="'Figure 2.3.'!A1" display="'Figure 2.3.'!A1" xr:uid="{00000000-0004-0000-0100-00007F000000}"/>
    <hyperlink ref="B63:L63" location="'Figure 2.4.'!A1" display="'Figure 2.4.'!A1" xr:uid="{00000000-0004-0000-0100-000080000000}"/>
    <hyperlink ref="B64:L64" location="'Figure 2.5.'!A1" display="'Figure 2.5.'!A1" xr:uid="{00000000-0004-0000-0100-000081000000}"/>
    <hyperlink ref="B65:L65" location="'Figure 2.6.'!A1" display="Figure 2.6. The Missing Trader and Carousel Fraud " xr:uid="{00000000-0004-0000-0100-000082000000}"/>
    <hyperlink ref="B66:L66" location="'Figure 2.7.'!A1" display="Figure 2.7 Trade Gap Ratios, 2016" xr:uid="{00000000-0004-0000-0100-000083000000}"/>
    <hyperlink ref="B67:L67" location="'Figure 2.8.'!A1" display="'Figure 2.8.'!A1" xr:uid="{00000000-0004-0000-0100-000084000000}"/>
    <hyperlink ref="B68:L68" location="'Figure 2.9.'!A1" display="'Figure 2.9.'!A1" xr:uid="{00000000-0004-0000-0100-000085000000}"/>
    <hyperlink ref="B73:L73" location="'Figure 2.14.'!A1" display="'Figure 2.14.'!A1" xr:uid="{00000000-0004-0000-0100-000086000000}"/>
    <hyperlink ref="B74:L74" location="'Figure 2.15.'!A1" display="'Figure 2.15.'!A1" xr:uid="{00000000-0004-0000-0100-000087000000}"/>
    <hyperlink ref="B75:L75" location="'Figure 2.16.'!A1" display="'Figure 2.16.'!A1" xr:uid="{00000000-0004-0000-0100-000088000000}"/>
    <hyperlink ref="B76:L76" location="'Figure 2.17.'!A1" display="'Figure 2.17.'!A1" xr:uid="{00000000-0004-0000-0100-000089000000}"/>
    <hyperlink ref="B77:L77" location="'Figure 2.18.'!A1" display="'Figure 2.18.'!A1" xr:uid="{00000000-0004-0000-0100-00008A000000}"/>
    <hyperlink ref="B53:L53" location="'Figure 1.26.'!A1" display="Figure 1.26. Global Economic Uncertainty Indices, 2017–19" xr:uid="{878528EC-40D6-4F0F-8AFB-80E9DBA0CB44}"/>
    <hyperlink ref="B54:L54" location="'Figure 1.27.'!A1" display="Figure 1.27. Commodity Price Outlook, 2004–24" xr:uid="{1F405CDF-6BFF-4F56-BDAB-72DBB2FF40DE}"/>
    <hyperlink ref="B55:L55" location="'Figure 1.28.'!A1" display="Figure 1.28. Public Capital Stock and Investment, 1995–2015" xr:uid="{FEC49D88-D951-41CD-A6D6-3ACCFB0404D5}"/>
    <hyperlink ref="B56:L56" location="'Figure 1.29.'!A1" display="Figure 1.29. Individuals Using the Internet, 1990–2016" xr:uid="{AF4D5F54-55A7-47B1-B031-9241C092F09E}"/>
    <hyperlink ref="B57:L57" location="'Figure 1.30.'!A1" display="Figure 1.30. Tax Revenue, 2017" xr:uid="{032362DA-6E36-4CC5-8D40-48517FF97D0E}"/>
    <hyperlink ref="B58:L58" location="'Figure 1.31.'!A1" display="Figure 1.31. Energy Subsidies, 2017" xr:uid="{25C6CBA4-2213-4AAB-9663-3C05A798A55D}"/>
    <hyperlink ref="B59:L59" location="'Figure 1.32.'!A1" display="Figure 1.32. Additional Spending on the Sustainable Development Goals, Net of Increased Tax Revenue, 2030" xr:uid="{DA8071F2-F730-47C6-8EA1-B4BB325D29FC}"/>
    <hyperlink ref="B83:L83" location="'Box 1.2.2.'!A1" display="Box 1.2.2. China: General Government Financial Asset Returns and Liability Costs" xr:uid="{2DEE6616-7335-4544-8058-F40B3703E6E3}"/>
  </hyperlinks>
  <pageMargins left="0.7" right="0.7" top="0.75" bottom="0.75" header="0.3" footer="0.3"/>
  <pageSetup orientation="portrait" horizontalDpi="90" verticalDpi="9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09DA-2FD7-4A21-897A-6AAB16DB49F0}">
  <sheetPr codeName="Sheet22">
    <tabColor theme="5" tint="0.59999389629810485"/>
  </sheetPr>
  <dimension ref="F6:Z17"/>
  <sheetViews>
    <sheetView workbookViewId="0">
      <selection activeCell="J25" sqref="J25"/>
    </sheetView>
  </sheetViews>
  <sheetFormatPr defaultRowHeight="12.75"/>
  <cols>
    <col min="1" max="16384" width="9.140625" style="301"/>
  </cols>
  <sheetData>
    <row r="6" spans="6:26">
      <c r="F6" s="355"/>
      <c r="M6" s="302"/>
      <c r="N6" s="302">
        <v>2012</v>
      </c>
      <c r="O6" s="302">
        <v>2013</v>
      </c>
      <c r="P6" s="302">
        <v>2014</v>
      </c>
      <c r="Q6" s="302">
        <v>2015</v>
      </c>
      <c r="R6" s="302">
        <v>2016</v>
      </c>
      <c r="S6" s="302">
        <v>2017</v>
      </c>
      <c r="T6" s="302">
        <v>2018</v>
      </c>
      <c r="U6" s="302">
        <v>2019</v>
      </c>
      <c r="V6" s="302">
        <v>2020</v>
      </c>
      <c r="W6" s="302">
        <v>2021</v>
      </c>
      <c r="X6" s="302">
        <v>2022</v>
      </c>
      <c r="Y6" s="302">
        <v>2023</v>
      </c>
      <c r="Z6" s="302">
        <v>2024</v>
      </c>
    </row>
    <row r="7" spans="6:26">
      <c r="M7" s="302" t="s">
        <v>187</v>
      </c>
      <c r="N7" s="364">
        <v>-0.93459799327639681</v>
      </c>
      <c r="O7" s="364">
        <v>-1.4484042277145375</v>
      </c>
      <c r="P7" s="364">
        <v>-2.3998419195197918</v>
      </c>
      <c r="Q7" s="364">
        <v>-4.3657745880841885</v>
      </c>
      <c r="R7" s="364">
        <v>-4.7622053861396481</v>
      </c>
      <c r="S7" s="364">
        <v>-4.2703897464404523</v>
      </c>
      <c r="T7" s="364">
        <v>-3.9683956804455929</v>
      </c>
      <c r="U7" s="364">
        <v>-4.7969852354445432</v>
      </c>
      <c r="V7" s="364">
        <v>-4.4130014899712799</v>
      </c>
      <c r="W7" s="364">
        <v>-4.3868890326934107</v>
      </c>
      <c r="X7" s="364">
        <v>-4.3733017970588408</v>
      </c>
      <c r="Y7" s="364">
        <v>-4.31085666075065</v>
      </c>
      <c r="Z7" s="364">
        <v>-4.2655588609821713</v>
      </c>
    </row>
    <row r="8" spans="6:26">
      <c r="M8" s="302" t="s">
        <v>629</v>
      </c>
      <c r="N8" s="364">
        <v>1.8661669172819324</v>
      </c>
      <c r="O8" s="364">
        <v>0.73589092026643743</v>
      </c>
      <c r="P8" s="364">
        <v>-1.8117933834195195</v>
      </c>
      <c r="Q8" s="364">
        <v>-5.4980385176413762</v>
      </c>
      <c r="R8" s="364">
        <v>-5.6738135148553477</v>
      </c>
      <c r="S8" s="364">
        <v>-3.444393753808241</v>
      </c>
      <c r="T8" s="364">
        <v>-1.2380157198310808</v>
      </c>
      <c r="U8" s="364">
        <v>-2.062919429940032</v>
      </c>
      <c r="V8" s="364">
        <v>-1.6465095059388357</v>
      </c>
      <c r="W8" s="364">
        <v>-1.8073357083927681</v>
      </c>
      <c r="X8" s="364">
        <v>-1.8850781378184271</v>
      </c>
      <c r="Y8" s="364">
        <v>-1.9043681268687394</v>
      </c>
      <c r="Z8" s="364">
        <v>-1.9675099683877364</v>
      </c>
    </row>
    <row r="9" spans="6:26">
      <c r="M9" s="302" t="s">
        <v>630</v>
      </c>
      <c r="N9" s="364">
        <v>-2.1399208919788135</v>
      </c>
      <c r="O9" s="364">
        <v>-2.33761379660465</v>
      </c>
      <c r="P9" s="364">
        <v>-2.6211487125838144</v>
      </c>
      <c r="Q9" s="364">
        <v>-4.009135712320238</v>
      </c>
      <c r="R9" s="364">
        <v>-4.4873425446080661</v>
      </c>
      <c r="S9" s="364">
        <v>-4.5201943358917367</v>
      </c>
      <c r="T9" s="364">
        <v>-4.7881655211199572</v>
      </c>
      <c r="U9" s="364">
        <v>-5.5818869486061731</v>
      </c>
      <c r="V9" s="364">
        <v>-5.1819148522725387</v>
      </c>
      <c r="W9" s="364">
        <v>-5.0799259437811495</v>
      </c>
      <c r="X9" s="364">
        <v>-5.0232253601224821</v>
      </c>
      <c r="Y9" s="364">
        <v>-4.9233332999799293</v>
      </c>
      <c r="Z9" s="364">
        <v>-4.8373566426314998</v>
      </c>
    </row>
    <row r="13" spans="6:26">
      <c r="N13" s="390"/>
      <c r="O13" s="390"/>
      <c r="P13" s="390"/>
      <c r="Q13" s="390"/>
      <c r="R13" s="390"/>
      <c r="S13" s="390"/>
      <c r="T13" s="390"/>
      <c r="U13" s="390"/>
      <c r="V13" s="390"/>
      <c r="W13" s="390"/>
      <c r="X13" s="390"/>
      <c r="Y13" s="390"/>
      <c r="Z13" s="390"/>
    </row>
    <row r="15" spans="6:26">
      <c r="N15" s="390"/>
      <c r="O15" s="390"/>
      <c r="P15" s="390"/>
      <c r="Q15" s="390"/>
      <c r="R15" s="390"/>
      <c r="S15" s="390"/>
      <c r="T15" s="390"/>
      <c r="U15" s="390"/>
      <c r="V15" s="390"/>
      <c r="W15" s="390"/>
      <c r="X15" s="390"/>
      <c r="Y15" s="390"/>
      <c r="Z15" s="390"/>
    </row>
    <row r="16" spans="6:26">
      <c r="N16" s="390"/>
      <c r="O16" s="390"/>
      <c r="P16" s="390"/>
      <c r="Q16" s="390"/>
      <c r="R16" s="390"/>
      <c r="S16" s="390"/>
      <c r="T16" s="390"/>
      <c r="U16" s="390"/>
      <c r="V16" s="390"/>
      <c r="W16" s="390"/>
      <c r="X16" s="390"/>
      <c r="Y16" s="390"/>
      <c r="Z16" s="390"/>
    </row>
    <row r="17" spans="14:26">
      <c r="N17" s="390"/>
      <c r="O17" s="390"/>
      <c r="P17" s="390"/>
      <c r="Q17" s="390"/>
      <c r="R17" s="390"/>
      <c r="S17" s="390"/>
      <c r="T17" s="390"/>
      <c r="U17" s="390"/>
      <c r="V17" s="390"/>
      <c r="W17" s="390"/>
      <c r="X17" s="390"/>
      <c r="Y17" s="390"/>
      <c r="Z17" s="390"/>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A91AF-C57E-4272-852A-AC7FFD3B7612}">
  <sheetPr codeName="Sheet23">
    <tabColor theme="5" tint="0.59999389629810485"/>
  </sheetPr>
  <dimension ref="O8:V44"/>
  <sheetViews>
    <sheetView workbookViewId="0">
      <selection activeCell="N25" sqref="N25"/>
    </sheetView>
  </sheetViews>
  <sheetFormatPr defaultRowHeight="12.75"/>
  <cols>
    <col min="1" max="21" width="9.140625" style="301"/>
    <col min="22" max="22" width="19.42578125" style="301" customWidth="1"/>
    <col min="23" max="16384" width="9.140625" style="301"/>
  </cols>
  <sheetData>
    <row r="8" spans="15:22">
      <c r="O8" s="302" t="s">
        <v>339</v>
      </c>
      <c r="P8" s="302" t="s">
        <v>671</v>
      </c>
      <c r="Q8" s="302" t="s">
        <v>602</v>
      </c>
      <c r="R8" s="302" t="s">
        <v>603</v>
      </c>
      <c r="S8" s="302" t="s">
        <v>604</v>
      </c>
      <c r="T8" s="302" t="s">
        <v>605</v>
      </c>
      <c r="U8" s="302" t="s">
        <v>606</v>
      </c>
      <c r="V8" s="302" t="s">
        <v>607</v>
      </c>
    </row>
    <row r="9" spans="15:22">
      <c r="O9" s="302" t="s">
        <v>67</v>
      </c>
      <c r="P9" s="356">
        <v>31.976734</v>
      </c>
      <c r="Q9" s="356">
        <v>2.2312994000000002</v>
      </c>
      <c r="R9" s="356">
        <v>9.9512499000000005</v>
      </c>
      <c r="S9" s="356">
        <v>3.0648290999999999</v>
      </c>
      <c r="T9" s="356">
        <v>-20.412718999999999</v>
      </c>
      <c r="U9" s="356">
        <v>1.4804489000000001</v>
      </c>
      <c r="V9" s="356">
        <v>35.661625000000001</v>
      </c>
    </row>
    <row r="10" spans="15:22">
      <c r="O10" s="302" t="s">
        <v>125</v>
      </c>
      <c r="P10" s="356">
        <v>19.542663999999998</v>
      </c>
      <c r="Q10" s="356">
        <v>-6.9494255000000003</v>
      </c>
      <c r="R10" s="356">
        <v>-6.8405179999999996E-2</v>
      </c>
      <c r="S10" s="356">
        <v>4.5454135000000004</v>
      </c>
      <c r="T10" s="356">
        <v>-9.5224560999999994</v>
      </c>
      <c r="U10" s="356">
        <v>1.1846086</v>
      </c>
      <c r="V10" s="356">
        <v>30.352929</v>
      </c>
    </row>
    <row r="11" spans="15:22">
      <c r="O11" s="302"/>
      <c r="P11" s="356"/>
      <c r="Q11" s="356"/>
      <c r="R11" s="356"/>
      <c r="S11" s="356"/>
      <c r="T11" s="356"/>
      <c r="U11" s="356"/>
      <c r="V11" s="356"/>
    </row>
    <row r="12" spans="15:22">
      <c r="O12" s="302"/>
      <c r="P12" s="356"/>
      <c r="Q12" s="356"/>
      <c r="R12" s="356"/>
      <c r="S12" s="356"/>
      <c r="T12" s="356"/>
      <c r="U12" s="356"/>
      <c r="V12" s="356"/>
    </row>
    <row r="13" spans="15:22">
      <c r="O13" s="302"/>
      <c r="P13" s="356"/>
      <c r="Q13" s="356"/>
      <c r="R13" s="356"/>
      <c r="S13" s="356"/>
      <c r="T13" s="356"/>
      <c r="U13" s="356"/>
      <c r="V13" s="356"/>
    </row>
    <row r="14" spans="15:22">
      <c r="O14" s="302" t="s">
        <v>54</v>
      </c>
      <c r="P14" s="356">
        <v>0.69184756999999997</v>
      </c>
      <c r="Q14" s="356">
        <v>1.4349757999999999</v>
      </c>
      <c r="R14" s="356">
        <v>-1.8590367000000001</v>
      </c>
      <c r="S14" s="356">
        <v>2.1913333000000002</v>
      </c>
      <c r="T14" s="356">
        <v>-4.7994770999999998</v>
      </c>
      <c r="U14" s="356">
        <v>-0.83856646999999995</v>
      </c>
      <c r="V14" s="356">
        <v>4.5626188000000001</v>
      </c>
    </row>
    <row r="15" spans="15:22">
      <c r="O15" s="302" t="s">
        <v>56</v>
      </c>
      <c r="P15" s="356">
        <v>3.8251602</v>
      </c>
      <c r="Q15" s="356">
        <v>-3.2363929999999999E-2</v>
      </c>
      <c r="R15" s="356">
        <v>0.22356732000000001</v>
      </c>
      <c r="S15" s="356">
        <v>6.8686708000000003</v>
      </c>
      <c r="T15" s="356">
        <v>-3.0220362000000001</v>
      </c>
      <c r="U15" s="356">
        <v>-0.92499629999999999</v>
      </c>
      <c r="V15" s="356">
        <v>0.71231847999999998</v>
      </c>
    </row>
    <row r="16" spans="15:22">
      <c r="O16" s="302" t="s">
        <v>59</v>
      </c>
      <c r="P16" s="356">
        <v>3.6883870000000001</v>
      </c>
      <c r="Q16" s="356">
        <v>0.65652918999999998</v>
      </c>
      <c r="R16" s="356">
        <v>1.2014263000000001</v>
      </c>
      <c r="S16" s="356">
        <v>3.7838530000000001</v>
      </c>
      <c r="T16" s="356">
        <v>-2.4908052000000001</v>
      </c>
      <c r="U16" s="356">
        <v>-0.41405072999999998</v>
      </c>
      <c r="V16" s="356">
        <v>0.95143451999999995</v>
      </c>
    </row>
    <row r="17" spans="15:22">
      <c r="O17" s="302" t="s">
        <v>75</v>
      </c>
      <c r="P17" s="356">
        <v>0.25941900000000001</v>
      </c>
      <c r="Q17" s="356">
        <v>1.0832359999999999E-2</v>
      </c>
      <c r="R17" s="356">
        <v>9.3903189999999997E-2</v>
      </c>
      <c r="S17" s="356">
        <v>1.7408266999999999</v>
      </c>
      <c r="T17" s="356">
        <v>-0.83023192000000001</v>
      </c>
      <c r="U17" s="356">
        <v>-1.4228149999999999</v>
      </c>
      <c r="V17" s="356">
        <v>0.66690364000000002</v>
      </c>
    </row>
    <row r="18" spans="15:22">
      <c r="O18" s="302" t="s">
        <v>57</v>
      </c>
      <c r="P18" s="356">
        <v>-0.41415456</v>
      </c>
      <c r="Q18" s="356">
        <v>-1.787925</v>
      </c>
      <c r="R18" s="356">
        <v>0.83669658000000002</v>
      </c>
      <c r="S18" s="356">
        <v>4.1147831999999998</v>
      </c>
      <c r="T18" s="356">
        <v>-2.429268</v>
      </c>
      <c r="U18" s="356">
        <v>-1.0557110000000001</v>
      </c>
      <c r="V18" s="356">
        <v>-9.2730350000000003E-2</v>
      </c>
    </row>
    <row r="32" spans="15:22">
      <c r="P32" s="390"/>
      <c r="Q32" s="390"/>
      <c r="R32" s="390"/>
      <c r="S32" s="390"/>
      <c r="T32" s="390"/>
      <c r="U32" s="390"/>
      <c r="V32" s="390"/>
    </row>
    <row r="33" spans="16:22">
      <c r="P33" s="390"/>
      <c r="Q33" s="390"/>
      <c r="R33" s="390"/>
      <c r="S33" s="390"/>
      <c r="T33" s="390"/>
      <c r="U33" s="390"/>
      <c r="V33" s="390"/>
    </row>
    <row r="34" spans="16:22">
      <c r="P34" s="390"/>
      <c r="Q34" s="390"/>
      <c r="R34" s="390"/>
      <c r="S34" s="390"/>
      <c r="T34" s="390"/>
      <c r="U34" s="390"/>
      <c r="V34" s="390"/>
    </row>
    <row r="35" spans="16:22">
      <c r="P35" s="390"/>
      <c r="Q35" s="390"/>
      <c r="R35" s="390"/>
      <c r="S35" s="390"/>
      <c r="T35" s="390"/>
      <c r="U35" s="390"/>
      <c r="V35" s="390"/>
    </row>
    <row r="36" spans="16:22">
      <c r="P36" s="390"/>
      <c r="Q36" s="390"/>
      <c r="R36" s="390"/>
      <c r="S36" s="390"/>
      <c r="T36" s="390"/>
      <c r="U36" s="390"/>
      <c r="V36" s="390"/>
    </row>
    <row r="37" spans="16:22">
      <c r="P37" s="390"/>
      <c r="Q37" s="390"/>
      <c r="R37" s="390"/>
      <c r="S37" s="390"/>
      <c r="T37" s="390"/>
      <c r="U37" s="390"/>
      <c r="V37" s="390"/>
    </row>
    <row r="38" spans="16:22">
      <c r="P38" s="390"/>
      <c r="Q38" s="390"/>
      <c r="R38" s="390"/>
      <c r="S38" s="390"/>
      <c r="T38" s="390"/>
      <c r="U38" s="390"/>
      <c r="V38" s="390"/>
    </row>
    <row r="39" spans="16:22">
      <c r="P39" s="390"/>
      <c r="Q39" s="390"/>
      <c r="R39" s="390"/>
      <c r="S39" s="390"/>
      <c r="T39" s="390"/>
      <c r="U39" s="390"/>
      <c r="V39" s="390"/>
    </row>
    <row r="40" spans="16:22">
      <c r="P40" s="390"/>
      <c r="Q40" s="390"/>
      <c r="R40" s="390"/>
      <c r="S40" s="390"/>
      <c r="T40" s="390"/>
      <c r="U40" s="390"/>
      <c r="V40" s="390"/>
    </row>
    <row r="41" spans="16:22">
      <c r="P41" s="390"/>
      <c r="Q41" s="390"/>
      <c r="R41" s="390"/>
      <c r="S41" s="390"/>
      <c r="T41" s="390"/>
      <c r="U41" s="390"/>
      <c r="V41" s="390"/>
    </row>
    <row r="42" spans="16:22">
      <c r="P42" s="390"/>
      <c r="Q42" s="390"/>
      <c r="R42" s="390"/>
      <c r="S42" s="390"/>
      <c r="T42" s="390"/>
      <c r="U42" s="390"/>
      <c r="V42" s="390"/>
    </row>
    <row r="43" spans="16:22">
      <c r="P43" s="390"/>
      <c r="Q43" s="390"/>
      <c r="R43" s="390"/>
      <c r="S43" s="390"/>
      <c r="T43" s="390"/>
      <c r="U43" s="390"/>
      <c r="V43" s="390"/>
    </row>
    <row r="44" spans="16:22">
      <c r="P44" s="390"/>
      <c r="Q44" s="390"/>
      <c r="R44" s="390"/>
      <c r="S44" s="390"/>
      <c r="T44" s="390"/>
      <c r="U44" s="390"/>
      <c r="V44" s="390"/>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85F8-6E43-4905-8C88-B08E5CB25AA1}">
  <sheetPr codeName="Sheet24">
    <tabColor theme="5" tint="0.59999389629810485"/>
  </sheetPr>
  <dimension ref="L5:Z25"/>
  <sheetViews>
    <sheetView showGridLines="0" workbookViewId="0">
      <selection activeCell="K14" sqref="K14"/>
    </sheetView>
  </sheetViews>
  <sheetFormatPr defaultRowHeight="15"/>
  <cols>
    <col min="1" max="17" width="9.140625" style="379"/>
    <col min="18" max="18" width="12.140625" style="379" customWidth="1"/>
    <col min="19" max="19" width="9.140625" style="379"/>
    <col min="20" max="20" width="12.42578125" style="379" customWidth="1"/>
    <col min="21" max="16384" width="9.140625" style="379"/>
  </cols>
  <sheetData>
    <row r="5" spans="12:26">
      <c r="L5" s="380"/>
      <c r="R5" s="381"/>
      <c r="S5" s="326" t="s">
        <v>242</v>
      </c>
      <c r="T5" s="326" t="s">
        <v>675</v>
      </c>
      <c r="U5" s="382">
        <v>2018</v>
      </c>
      <c r="V5" s="326" t="s">
        <v>674</v>
      </c>
    </row>
    <row r="6" spans="12:26">
      <c r="R6" s="381" t="s">
        <v>672</v>
      </c>
      <c r="S6" s="381" t="s">
        <v>6</v>
      </c>
      <c r="T6" s="381" t="s">
        <v>168</v>
      </c>
      <c r="U6" s="383">
        <v>2.63</v>
      </c>
      <c r="V6" s="580">
        <v>1.7749999999999999</v>
      </c>
      <c r="X6" s="399"/>
      <c r="Y6" s="399"/>
      <c r="Z6" s="399"/>
    </row>
    <row r="7" spans="12:26">
      <c r="R7" s="381"/>
      <c r="S7" s="381" t="s">
        <v>9</v>
      </c>
      <c r="T7" s="381" t="s">
        <v>167</v>
      </c>
      <c r="U7" s="383">
        <v>2.0449999999999999</v>
      </c>
      <c r="V7" s="580">
        <v>1.631</v>
      </c>
      <c r="X7" s="399"/>
      <c r="Y7" s="399"/>
      <c r="Z7" s="399"/>
    </row>
    <row r="8" spans="12:26">
      <c r="R8" s="381"/>
      <c r="S8" s="381" t="s">
        <v>14</v>
      </c>
      <c r="T8" s="381" t="s">
        <v>172</v>
      </c>
      <c r="U8" s="383">
        <v>0.78500000000000003</v>
      </c>
      <c r="V8" s="580">
        <v>0.318</v>
      </c>
      <c r="X8" s="399"/>
      <c r="Y8" s="399"/>
      <c r="Z8" s="399"/>
    </row>
    <row r="9" spans="12:26">
      <c r="R9" s="381"/>
      <c r="S9" s="381" t="s">
        <v>15</v>
      </c>
      <c r="T9" s="381" t="s">
        <v>186</v>
      </c>
      <c r="U9" s="383">
        <v>0.42699999999999999</v>
      </c>
      <c r="V9" s="580">
        <v>-7.0000000000000007E-2</v>
      </c>
      <c r="X9" s="399"/>
      <c r="Y9" s="399"/>
      <c r="Z9" s="399"/>
    </row>
    <row r="10" spans="12:26">
      <c r="R10" s="381"/>
      <c r="S10" s="381" t="s">
        <v>19</v>
      </c>
      <c r="T10" s="381" t="s">
        <v>174</v>
      </c>
      <c r="U10" s="383">
        <v>2.016</v>
      </c>
      <c r="V10" s="580">
        <v>2.488</v>
      </c>
      <c r="X10" s="399"/>
      <c r="Y10" s="399"/>
      <c r="Z10" s="399"/>
    </row>
    <row r="11" spans="12:26">
      <c r="R11" s="381"/>
      <c r="S11" s="381" t="s">
        <v>20</v>
      </c>
      <c r="T11" s="381" t="s">
        <v>175</v>
      </c>
      <c r="U11" s="383">
        <v>4.8000000000000001E-2</v>
      </c>
      <c r="V11" s="580">
        <v>-8.1000000000000003E-2</v>
      </c>
      <c r="X11" s="399"/>
      <c r="Y11" s="399"/>
      <c r="Z11" s="399"/>
    </row>
    <row r="12" spans="12:26">
      <c r="R12" s="381"/>
      <c r="S12" s="381" t="s">
        <v>21</v>
      </c>
      <c r="T12" s="381" t="s">
        <v>243</v>
      </c>
      <c r="U12" s="383">
        <v>2.4700000000000002</v>
      </c>
      <c r="V12" s="580">
        <v>1.83</v>
      </c>
      <c r="X12" s="399"/>
      <c r="Y12" s="399"/>
      <c r="Z12" s="399"/>
    </row>
    <row r="13" spans="12:26">
      <c r="R13" s="381"/>
      <c r="S13" s="381" t="s">
        <v>32</v>
      </c>
      <c r="T13" s="381" t="s">
        <v>183</v>
      </c>
      <c r="U13" s="383">
        <v>1.19</v>
      </c>
      <c r="V13" s="580">
        <v>1</v>
      </c>
      <c r="X13" s="399"/>
      <c r="Y13" s="399"/>
      <c r="Z13" s="399"/>
    </row>
    <row r="14" spans="12:26">
      <c r="R14" s="381"/>
      <c r="S14" s="381" t="s">
        <v>33</v>
      </c>
      <c r="T14" s="381" t="s">
        <v>184</v>
      </c>
      <c r="U14" s="383">
        <v>2.4054000000000002</v>
      </c>
      <c r="V14" s="580">
        <v>2.4085999999999999</v>
      </c>
      <c r="X14" s="399"/>
      <c r="Y14" s="399"/>
      <c r="Z14" s="399"/>
    </row>
    <row r="15" spans="12:26">
      <c r="R15" s="381" t="s">
        <v>673</v>
      </c>
      <c r="S15" s="381" t="s">
        <v>56</v>
      </c>
      <c r="T15" s="381" t="s">
        <v>247</v>
      </c>
      <c r="U15" s="383">
        <v>4.5600000000000005</v>
      </c>
      <c r="V15" s="580">
        <v>5.3090000000000002</v>
      </c>
      <c r="X15" s="399"/>
      <c r="Y15" s="399"/>
      <c r="Z15" s="399"/>
    </row>
    <row r="16" spans="12:26">
      <c r="R16" s="381"/>
      <c r="S16" s="381" t="s">
        <v>50</v>
      </c>
      <c r="T16" s="381" t="s">
        <v>357</v>
      </c>
      <c r="U16" s="383">
        <v>4.5023</v>
      </c>
      <c r="V16" s="580">
        <v>3.3401999999999998</v>
      </c>
      <c r="X16" s="399"/>
      <c r="Y16" s="399"/>
      <c r="Z16" s="399"/>
    </row>
    <row r="17" spans="18:26">
      <c r="R17" s="381"/>
      <c r="S17" s="381" t="s">
        <v>51</v>
      </c>
      <c r="T17" s="381" t="s">
        <v>245</v>
      </c>
      <c r="U17" s="383">
        <v>7.3860000000000001</v>
      </c>
      <c r="V17" s="580">
        <v>7.351</v>
      </c>
      <c r="X17" s="399"/>
      <c r="Y17" s="399"/>
      <c r="Z17" s="399"/>
    </row>
    <row r="18" spans="18:26">
      <c r="R18" s="381"/>
      <c r="S18" s="381" t="s">
        <v>75</v>
      </c>
      <c r="T18" s="381" t="s">
        <v>169</v>
      </c>
      <c r="U18" s="383">
        <v>6.298</v>
      </c>
      <c r="V18" s="580">
        <v>7.633</v>
      </c>
      <c r="X18" s="399"/>
      <c r="Y18" s="399"/>
      <c r="Z18" s="399"/>
    </row>
    <row r="19" spans="18:26">
      <c r="R19" s="381"/>
      <c r="S19" s="381" t="s">
        <v>57</v>
      </c>
      <c r="T19" s="381" t="s">
        <v>246</v>
      </c>
      <c r="U19" s="383">
        <v>7.5910000000000002</v>
      </c>
      <c r="V19" s="580">
        <v>8.0250000000000004</v>
      </c>
      <c r="X19" s="399"/>
      <c r="Y19" s="399"/>
      <c r="Z19" s="399"/>
    </row>
    <row r="20" spans="18:26">
      <c r="R20" s="381"/>
      <c r="S20" s="381" t="s">
        <v>53</v>
      </c>
      <c r="T20" s="381" t="s">
        <v>353</v>
      </c>
      <c r="U20" s="383">
        <v>3.8609999999999998</v>
      </c>
      <c r="V20" s="580">
        <v>4.5220000000000002</v>
      </c>
      <c r="X20" s="399"/>
      <c r="Y20" s="399"/>
      <c r="Z20" s="399"/>
    </row>
    <row r="21" spans="18:26">
      <c r="R21" s="381"/>
      <c r="S21" s="381" t="s">
        <v>59</v>
      </c>
      <c r="T21" s="381" t="s">
        <v>349</v>
      </c>
      <c r="U21" s="383">
        <v>8.7210000000000001</v>
      </c>
      <c r="V21" s="580">
        <v>9.1590000000000007</v>
      </c>
      <c r="X21" s="399"/>
      <c r="Y21" s="399"/>
      <c r="Z21" s="399"/>
    </row>
    <row r="22" spans="18:26">
      <c r="R22" s="381"/>
      <c r="S22" s="381" t="s">
        <v>54</v>
      </c>
      <c r="T22" s="381" t="s">
        <v>348</v>
      </c>
      <c r="U22" s="383">
        <v>5.3650000000000002</v>
      </c>
      <c r="V22" s="580">
        <v>7.468</v>
      </c>
      <c r="X22" s="399"/>
      <c r="Y22" s="399"/>
      <c r="Z22" s="399"/>
    </row>
    <row r="23" spans="18:26">
      <c r="R23" s="384"/>
    </row>
    <row r="24" spans="18:26">
      <c r="U24" s="379">
        <v>-10</v>
      </c>
      <c r="V24" s="379">
        <v>20</v>
      </c>
    </row>
    <row r="25" spans="18:26">
      <c r="U25" s="379">
        <v>-10</v>
      </c>
      <c r="V25" s="379">
        <v>20</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59F8D-2166-4A79-8DB4-01F857E23DBE}">
  <sheetPr codeName="Sheet25">
    <tabColor theme="5" tint="0.59999389629810485"/>
  </sheetPr>
  <dimension ref="P4:V326"/>
  <sheetViews>
    <sheetView showGridLines="0" workbookViewId="0"/>
  </sheetViews>
  <sheetFormatPr defaultRowHeight="12.75"/>
  <cols>
    <col min="16" max="16" width="10.28515625" customWidth="1"/>
  </cols>
  <sheetData>
    <row r="4" spans="16:22">
      <c r="P4" s="326"/>
      <c r="Q4" s="326" t="s">
        <v>67</v>
      </c>
      <c r="R4" s="326" t="s">
        <v>54</v>
      </c>
      <c r="S4" s="326" t="s">
        <v>53</v>
      </c>
      <c r="T4" s="326" t="s">
        <v>59</v>
      </c>
      <c r="U4" s="326" t="s">
        <v>57</v>
      </c>
      <c r="V4" s="326" t="s">
        <v>56</v>
      </c>
    </row>
    <row r="5" spans="16:22" ht="15">
      <c r="P5" s="385">
        <v>43101</v>
      </c>
      <c r="Q5" s="386">
        <v>100</v>
      </c>
      <c r="R5" s="386">
        <v>100</v>
      </c>
      <c r="S5" s="386">
        <v>100</v>
      </c>
      <c r="T5" s="386">
        <v>100</v>
      </c>
      <c r="U5" s="386">
        <v>100</v>
      </c>
      <c r="V5" s="386">
        <v>100</v>
      </c>
    </row>
    <row r="6" spans="16:22" ht="15">
      <c r="P6" s="385">
        <v>43102</v>
      </c>
      <c r="Q6" s="386">
        <v>98.305084745762713</v>
      </c>
      <c r="R6" s="386">
        <v>96.219931271477662</v>
      </c>
      <c r="S6" s="386">
        <v>95.027624309392266</v>
      </c>
      <c r="T6" s="386">
        <v>94.618834080717491</v>
      </c>
      <c r="U6" s="386">
        <v>94.300518134715034</v>
      </c>
      <c r="V6" s="386">
        <v>95.510204081632651</v>
      </c>
    </row>
    <row r="7" spans="16:22" ht="15">
      <c r="P7" s="385">
        <v>43103</v>
      </c>
      <c r="Q7" s="386">
        <v>100</v>
      </c>
      <c r="R7" s="386">
        <v>95.189003436426106</v>
      </c>
      <c r="S7" s="386">
        <v>94.475138121546962</v>
      </c>
      <c r="T7" s="386">
        <v>92.825112107623326</v>
      </c>
      <c r="U7" s="386">
        <v>92.746113989637308</v>
      </c>
      <c r="V7" s="386">
        <v>93.469387755102034</v>
      </c>
    </row>
    <row r="8" spans="16:22" ht="15">
      <c r="P8" s="385">
        <v>43104</v>
      </c>
      <c r="Q8" s="386">
        <v>100.84745762711864</v>
      </c>
      <c r="R8" s="386">
        <v>95.876288659793815</v>
      </c>
      <c r="S8" s="386">
        <v>92.817679558011051</v>
      </c>
      <c r="T8" s="386">
        <v>92.376681614349778</v>
      </c>
      <c r="U8" s="386">
        <v>94.818652849740943</v>
      </c>
      <c r="V8" s="386">
        <v>92.65306122448979</v>
      </c>
    </row>
    <row r="9" spans="16:22" ht="15">
      <c r="P9" s="385">
        <v>43105</v>
      </c>
      <c r="Q9" s="386">
        <v>101.97740112994352</v>
      </c>
      <c r="R9" s="386">
        <v>93.814432989690715</v>
      </c>
      <c r="S9" s="386">
        <v>88.39779005524862</v>
      </c>
      <c r="T9" s="386">
        <v>86.54708520179372</v>
      </c>
      <c r="U9" s="386">
        <v>93.782383419689126</v>
      </c>
      <c r="V9" s="386">
        <v>90.612244897959187</v>
      </c>
    </row>
    <row r="10" spans="16:22" ht="15">
      <c r="P10" s="385">
        <v>43108</v>
      </c>
      <c r="Q10" s="386">
        <v>103.10734463276836</v>
      </c>
      <c r="R10" s="386">
        <v>94.50171821305841</v>
      </c>
      <c r="S10" s="386">
        <v>87.292817679558013</v>
      </c>
      <c r="T10" s="386">
        <v>87.443946188340803</v>
      </c>
      <c r="U10" s="386">
        <v>94.300518134715034</v>
      </c>
      <c r="V10" s="386">
        <v>90.612244897959187</v>
      </c>
    </row>
    <row r="11" spans="16:22" ht="15">
      <c r="P11" s="385">
        <v>43109</v>
      </c>
      <c r="Q11" s="386">
        <v>101.97740112994352</v>
      </c>
      <c r="R11" s="386">
        <v>94.158075601374563</v>
      </c>
      <c r="S11" s="386">
        <v>86.740331491712709</v>
      </c>
      <c r="T11" s="386">
        <v>85.650224215246638</v>
      </c>
      <c r="U11" s="386">
        <v>92.2279792746114</v>
      </c>
      <c r="V11" s="386">
        <v>88.979591836734699</v>
      </c>
    </row>
    <row r="12" spans="16:22" ht="15">
      <c r="P12" s="385">
        <v>43110</v>
      </c>
      <c r="Q12" s="386">
        <v>102.82485875706216</v>
      </c>
      <c r="R12" s="386">
        <v>96.219931271477662</v>
      </c>
      <c r="S12" s="386">
        <v>88.950276243093924</v>
      </c>
      <c r="T12" s="386">
        <v>89.237668161434982</v>
      </c>
      <c r="U12" s="386">
        <v>94.300518134715034</v>
      </c>
      <c r="V12" s="386">
        <v>91.020408163265316</v>
      </c>
    </row>
    <row r="13" spans="16:22" ht="15">
      <c r="P13" s="385">
        <v>43111</v>
      </c>
      <c r="Q13" s="386">
        <v>102.25988700564972</v>
      </c>
      <c r="R13" s="386">
        <v>94.845360824742258</v>
      </c>
      <c r="S13" s="386">
        <v>89.502762430939228</v>
      </c>
      <c r="T13" s="386">
        <v>88.789237668161434</v>
      </c>
      <c r="U13" s="386">
        <v>94.818652849740943</v>
      </c>
      <c r="V13" s="386">
        <v>91.428571428571431</v>
      </c>
    </row>
    <row r="14" spans="16:22" ht="15">
      <c r="P14" s="385">
        <v>43112</v>
      </c>
      <c r="Q14" s="386">
        <v>102.82485875706216</v>
      </c>
      <c r="R14" s="386">
        <v>95.189003436426106</v>
      </c>
      <c r="S14" s="386">
        <v>90.055248618784532</v>
      </c>
      <c r="T14" s="386">
        <v>87.892376681614351</v>
      </c>
      <c r="U14" s="386">
        <v>95.336787564766837</v>
      </c>
      <c r="V14" s="386">
        <v>92.244897959183675</v>
      </c>
    </row>
    <row r="15" spans="16:22" ht="15">
      <c r="P15" s="385"/>
      <c r="Q15" s="386"/>
      <c r="R15" s="386"/>
      <c r="S15" s="386"/>
      <c r="T15" s="386"/>
      <c r="U15" s="386"/>
      <c r="V15" s="386">
        <v>97.551020408163268</v>
      </c>
    </row>
    <row r="16" spans="16:22" ht="15">
      <c r="P16" s="385">
        <v>43116</v>
      </c>
      <c r="Q16" s="386">
        <v>102.54237288135593</v>
      </c>
      <c r="R16" s="386">
        <v>96.56357388316151</v>
      </c>
      <c r="S16" s="386">
        <v>89.502762430939228</v>
      </c>
      <c r="T16" s="386">
        <v>88.789237668161434</v>
      </c>
      <c r="U16" s="386">
        <v>95.854922279792746</v>
      </c>
      <c r="V16" s="386">
        <v>93.469387755102034</v>
      </c>
    </row>
    <row r="17" spans="16:22" ht="15">
      <c r="P17" s="385">
        <v>43117</v>
      </c>
      <c r="Q17" s="386">
        <v>101.41242937853107</v>
      </c>
      <c r="R17" s="386">
        <v>95.876288659793815</v>
      </c>
      <c r="S17" s="386">
        <v>88.39779005524862</v>
      </c>
      <c r="T17" s="386">
        <v>88.340807174887885</v>
      </c>
      <c r="U17" s="386">
        <v>94.818652849740943</v>
      </c>
      <c r="V17" s="386">
        <v>92.65306122448979</v>
      </c>
    </row>
    <row r="18" spans="16:22" ht="15">
      <c r="P18" s="385">
        <v>43118</v>
      </c>
      <c r="Q18" s="386">
        <v>101.41242937853107</v>
      </c>
      <c r="R18" s="386">
        <v>95.532646048109967</v>
      </c>
      <c r="S18" s="386">
        <v>89.502762430939228</v>
      </c>
      <c r="T18" s="386">
        <v>89.237668161434982</v>
      </c>
      <c r="U18" s="386">
        <v>93.782383419689126</v>
      </c>
      <c r="V18" s="386">
        <v>93.469387755102034</v>
      </c>
    </row>
    <row r="19" spans="16:22" ht="15">
      <c r="P19" s="385">
        <v>43119</v>
      </c>
      <c r="Q19" s="386">
        <v>101.97740112994352</v>
      </c>
      <c r="R19" s="386">
        <v>95.876288659793815</v>
      </c>
      <c r="S19" s="386">
        <v>89.502762430939228</v>
      </c>
      <c r="T19" s="386">
        <v>90.134529147982065</v>
      </c>
      <c r="U19" s="386">
        <v>93.264248704663217</v>
      </c>
      <c r="V19" s="386">
        <v>93.877551020408163</v>
      </c>
    </row>
    <row r="20" spans="16:22" ht="15">
      <c r="P20" s="385">
        <v>43122</v>
      </c>
      <c r="Q20" s="386">
        <v>103.38983050847457</v>
      </c>
      <c r="R20" s="386">
        <v>96.219931271477662</v>
      </c>
      <c r="S20" s="386">
        <v>90.607734806629836</v>
      </c>
      <c r="T20" s="386">
        <v>87.892376681614351</v>
      </c>
      <c r="U20" s="386">
        <v>93.782383419689126</v>
      </c>
      <c r="V20" s="386">
        <v>95.102040816326522</v>
      </c>
    </row>
    <row r="21" spans="16:22" ht="15">
      <c r="P21" s="385">
        <v>43123</v>
      </c>
      <c r="Q21" s="386">
        <v>103.954802259887</v>
      </c>
      <c r="R21" s="386">
        <v>96.56357388316151</v>
      </c>
      <c r="S21" s="386">
        <v>90.607734806629836</v>
      </c>
      <c r="T21" s="386">
        <v>87.892376681614351</v>
      </c>
      <c r="U21" s="386">
        <v>93.264248704663217</v>
      </c>
      <c r="V21" s="386">
        <v>95.918367346938766</v>
      </c>
    </row>
    <row r="22" spans="16:22" ht="15">
      <c r="P22" s="385">
        <v>43124</v>
      </c>
      <c r="Q22" s="386">
        <v>104.51977401129943</v>
      </c>
      <c r="R22" s="386">
        <v>96.907216494845358</v>
      </c>
      <c r="S22" s="386">
        <v>90.055248618784532</v>
      </c>
      <c r="T22" s="386">
        <v>88.340807174887885</v>
      </c>
      <c r="U22" s="386">
        <v>91.709844559585491</v>
      </c>
      <c r="V22" s="386">
        <v>93.061224489795919</v>
      </c>
    </row>
    <row r="23" spans="16:22" ht="15">
      <c r="P23" s="385">
        <v>43125</v>
      </c>
      <c r="Q23" s="386">
        <v>105.93220338983052</v>
      </c>
      <c r="R23" s="386">
        <v>96.907216494845358</v>
      </c>
      <c r="S23" s="386">
        <v>90.055248618784532</v>
      </c>
      <c r="T23" s="386">
        <v>90.582959641255599</v>
      </c>
      <c r="U23" s="386">
        <v>93.264248704663217</v>
      </c>
      <c r="V23" s="386">
        <v>92.244897959183675</v>
      </c>
    </row>
    <row r="24" spans="16:22" ht="15">
      <c r="P24" s="385">
        <v>43126</v>
      </c>
      <c r="Q24" s="386">
        <v>104.80225988700565</v>
      </c>
      <c r="R24" s="386">
        <v>94.50171821305841</v>
      </c>
      <c r="S24" s="386">
        <v>87.292817679558013</v>
      </c>
      <c r="T24" s="386">
        <v>85.650224215246638</v>
      </c>
      <c r="U24" s="386">
        <v>90.155440414507765</v>
      </c>
      <c r="V24" s="386">
        <v>91.020408163265316</v>
      </c>
    </row>
    <row r="25" spans="16:22" ht="15">
      <c r="P25" s="385">
        <v>43129</v>
      </c>
      <c r="Q25" s="386">
        <v>105.93220338983052</v>
      </c>
      <c r="R25" s="386">
        <v>95.876288659793815</v>
      </c>
      <c r="S25" s="386">
        <v>88.39779005524862</v>
      </c>
      <c r="T25" s="386">
        <v>87.443946188340803</v>
      </c>
      <c r="U25" s="386">
        <v>89.119170984455948</v>
      </c>
      <c r="V25" s="386">
        <v>90.612244897959187</v>
      </c>
    </row>
    <row r="26" spans="16:22" ht="15">
      <c r="P26" s="385">
        <v>43130</v>
      </c>
      <c r="Q26" s="386">
        <v>106.77966101694916</v>
      </c>
      <c r="R26" s="386">
        <v>95.532646048109967</v>
      </c>
      <c r="S26" s="386">
        <v>87.292817679558013</v>
      </c>
      <c r="T26" s="386">
        <v>86.098654708520186</v>
      </c>
      <c r="U26" s="386">
        <v>89.119170984455948</v>
      </c>
      <c r="V26" s="386">
        <v>91.428571428571431</v>
      </c>
    </row>
    <row r="27" spans="16:22" ht="15">
      <c r="P27" s="385">
        <v>43131</v>
      </c>
      <c r="Q27" s="386">
        <v>105.36723163841808</v>
      </c>
      <c r="R27" s="386">
        <v>94.845360824742258</v>
      </c>
      <c r="S27" s="386">
        <v>85.082872928176798</v>
      </c>
      <c r="T27" s="386">
        <v>84.753363228699556</v>
      </c>
      <c r="U27" s="386">
        <v>88.082901554404145</v>
      </c>
      <c r="V27" s="386">
        <v>93.061224489795919</v>
      </c>
    </row>
    <row r="28" spans="16:22" ht="15">
      <c r="P28" s="385">
        <v>43132</v>
      </c>
      <c r="Q28" s="386">
        <v>105.08474576271188</v>
      </c>
      <c r="R28" s="386">
        <v>92.096219931271477</v>
      </c>
      <c r="S28" s="386">
        <v>79.005524861878456</v>
      </c>
      <c r="T28" s="386">
        <v>81.61434977578476</v>
      </c>
      <c r="U28" s="386">
        <v>87.046632124352328</v>
      </c>
      <c r="V28" s="386">
        <v>91.83673469387756</v>
      </c>
    </row>
    <row r="29" spans="16:22" ht="15">
      <c r="P29" s="385">
        <v>43133</v>
      </c>
      <c r="Q29" s="386">
        <v>106.49717514124293</v>
      </c>
      <c r="R29" s="386">
        <v>94.158075601374563</v>
      </c>
      <c r="S29" s="386">
        <v>80.110497237569049</v>
      </c>
      <c r="T29" s="386">
        <v>86.098654708520186</v>
      </c>
      <c r="U29" s="386">
        <v>89.119170984455948</v>
      </c>
      <c r="V29" s="386">
        <v>93.061224489795919</v>
      </c>
    </row>
    <row r="30" spans="16:22" ht="15">
      <c r="P30" s="385">
        <v>43136</v>
      </c>
      <c r="Q30" s="386">
        <v>111.2994350282486</v>
      </c>
      <c r="R30" s="386">
        <v>98.281786941580748</v>
      </c>
      <c r="S30" s="386">
        <v>87.292817679558013</v>
      </c>
      <c r="T30" s="386">
        <v>92.376681614349778</v>
      </c>
      <c r="U30" s="386">
        <v>92.746113989637308</v>
      </c>
      <c r="V30" s="386">
        <v>97.959183673469383</v>
      </c>
    </row>
    <row r="31" spans="16:22" ht="15">
      <c r="P31" s="385">
        <v>43137</v>
      </c>
      <c r="Q31" s="386">
        <v>111.2994350282486</v>
      </c>
      <c r="R31" s="386">
        <v>97.9381443298969</v>
      </c>
      <c r="S31" s="386">
        <v>85.635359116022101</v>
      </c>
      <c r="T31" s="386">
        <v>91.479820627802695</v>
      </c>
      <c r="U31" s="386">
        <v>92.2279792746114</v>
      </c>
      <c r="V31" s="386">
        <v>98.367346938775512</v>
      </c>
    </row>
    <row r="32" spans="16:22" ht="15">
      <c r="P32" s="385">
        <v>43138</v>
      </c>
      <c r="Q32" s="386">
        <v>117.51412429378531</v>
      </c>
      <c r="R32" s="386">
        <v>102.06185567010309</v>
      </c>
      <c r="S32" s="386">
        <v>91.160220994475139</v>
      </c>
      <c r="T32" s="386">
        <v>95.067264573991025</v>
      </c>
      <c r="U32" s="386">
        <v>100</v>
      </c>
      <c r="V32" s="386">
        <v>102.85714285714285</v>
      </c>
    </row>
    <row r="33" spans="16:22" ht="15">
      <c r="P33" s="385">
        <v>43139</v>
      </c>
      <c r="Q33" s="386">
        <v>116.94915254237289</v>
      </c>
      <c r="R33" s="386">
        <v>102.74914089347078</v>
      </c>
      <c r="S33" s="386">
        <v>93.370165745856355</v>
      </c>
      <c r="T33" s="386">
        <v>96.860986547085204</v>
      </c>
      <c r="U33" s="386">
        <v>103.62694300518133</v>
      </c>
      <c r="V33" s="386">
        <v>103.26530612244898</v>
      </c>
    </row>
    <row r="34" spans="16:22" ht="15">
      <c r="P34" s="385">
        <v>43140</v>
      </c>
      <c r="Q34" s="386">
        <v>118.92655367231639</v>
      </c>
      <c r="R34" s="386">
        <v>100.6872852233677</v>
      </c>
      <c r="S34" s="386">
        <v>87.845303867403317</v>
      </c>
      <c r="T34" s="386">
        <v>96.412556053811656</v>
      </c>
      <c r="U34" s="386">
        <v>98.445595854922274</v>
      </c>
      <c r="V34" s="386">
        <v>101.22448979591836</v>
      </c>
    </row>
    <row r="35" spans="16:22" ht="15">
      <c r="P35" s="385">
        <v>43143</v>
      </c>
      <c r="Q35" s="386">
        <v>116.66666666666667</v>
      </c>
      <c r="R35" s="386">
        <v>101.71821305841924</v>
      </c>
      <c r="S35" s="386">
        <v>85.082872928176798</v>
      </c>
      <c r="T35" s="386">
        <v>93.721973094170409</v>
      </c>
      <c r="U35" s="386">
        <v>97.409326424870471</v>
      </c>
      <c r="V35" s="386">
        <v>100</v>
      </c>
    </row>
    <row r="36" spans="16:22" ht="15">
      <c r="P36" s="385">
        <v>43144</v>
      </c>
      <c r="Q36" s="386">
        <v>118.92655367231639</v>
      </c>
      <c r="R36" s="386">
        <v>102.40549828178693</v>
      </c>
      <c r="S36" s="386">
        <v>89.502762430939228</v>
      </c>
      <c r="T36" s="386">
        <v>96.860986547085204</v>
      </c>
      <c r="U36" s="386">
        <v>98.963730569948183</v>
      </c>
      <c r="V36" s="386">
        <v>100.81632653061226</v>
      </c>
    </row>
    <row r="37" spans="16:22" ht="15">
      <c r="P37" s="385">
        <v>43145</v>
      </c>
      <c r="Q37" s="386">
        <v>116.94915254237289</v>
      </c>
      <c r="R37" s="386">
        <v>103.09278350515463</v>
      </c>
      <c r="S37" s="386">
        <v>87.292817679558013</v>
      </c>
      <c r="T37" s="386">
        <v>95.964125560538122</v>
      </c>
      <c r="U37" s="386">
        <v>97.409326424870471</v>
      </c>
      <c r="V37" s="386">
        <v>101.63265306122449</v>
      </c>
    </row>
    <row r="38" spans="16:22" ht="15">
      <c r="P38" s="385">
        <v>43146</v>
      </c>
      <c r="Q38" s="386">
        <v>111.86440677966101</v>
      </c>
      <c r="R38" s="386">
        <v>100.6872852233677</v>
      </c>
      <c r="S38" s="386">
        <v>86.187845303867405</v>
      </c>
      <c r="T38" s="386">
        <v>92.825112107623326</v>
      </c>
      <c r="U38" s="386">
        <v>92.746113989637308</v>
      </c>
      <c r="V38" s="386">
        <v>94.693877551020407</v>
      </c>
    </row>
    <row r="39" spans="16:22" ht="15">
      <c r="P39" s="385">
        <v>43147</v>
      </c>
      <c r="Q39" s="386">
        <v>110.73446327683615</v>
      </c>
      <c r="R39" s="386">
        <v>98.969072164948457</v>
      </c>
      <c r="S39" s="386">
        <v>85.082872928176798</v>
      </c>
      <c r="T39" s="386">
        <v>90.582959641255599</v>
      </c>
      <c r="U39" s="386">
        <v>92.2279792746114</v>
      </c>
      <c r="V39" s="386">
        <v>93.061224489795919</v>
      </c>
    </row>
    <row r="40" spans="16:22" ht="15">
      <c r="P40" s="385"/>
      <c r="Q40" s="386"/>
      <c r="R40" s="386"/>
      <c r="S40" s="386"/>
      <c r="T40" s="386"/>
      <c r="U40" s="386"/>
      <c r="V40" s="386"/>
    </row>
    <row r="41" spans="16:22" ht="15">
      <c r="P41" s="385">
        <v>43151</v>
      </c>
      <c r="Q41" s="386">
        <v>112.14689265536724</v>
      </c>
      <c r="R41" s="386">
        <v>100.6872852233677</v>
      </c>
      <c r="S41" s="386">
        <v>85.082872928176798</v>
      </c>
      <c r="T41" s="386">
        <v>91.479820627802695</v>
      </c>
      <c r="U41" s="386">
        <v>93.264248704663217</v>
      </c>
      <c r="V41" s="386">
        <v>96.326530612244895</v>
      </c>
    </row>
    <row r="42" spans="16:22" ht="15">
      <c r="P42" s="385">
        <v>43152</v>
      </c>
      <c r="Q42" s="386">
        <v>112.99435028248588</v>
      </c>
      <c r="R42" s="386">
        <v>98.62542955326461</v>
      </c>
      <c r="S42" s="386">
        <v>82.872928176795583</v>
      </c>
      <c r="T42" s="386">
        <v>88.789237668161434</v>
      </c>
      <c r="U42" s="386">
        <v>93.782383419689126</v>
      </c>
      <c r="V42" s="386">
        <v>95.918367346938766</v>
      </c>
    </row>
    <row r="43" spans="16:22" ht="15">
      <c r="P43" s="385">
        <v>43153</v>
      </c>
      <c r="Q43" s="386">
        <v>113.55932203389831</v>
      </c>
      <c r="R43" s="386">
        <v>100.34364261168385</v>
      </c>
      <c r="S43" s="386">
        <v>83.425414364640886</v>
      </c>
      <c r="T43" s="386">
        <v>89.237668161434982</v>
      </c>
      <c r="U43" s="386">
        <v>93.264248704663217</v>
      </c>
      <c r="V43" s="386">
        <v>96.326530612244895</v>
      </c>
    </row>
    <row r="44" spans="16:22" ht="15">
      <c r="P44" s="385">
        <v>43154</v>
      </c>
      <c r="Q44" s="386">
        <v>114.12429378531073</v>
      </c>
      <c r="R44" s="386">
        <v>102.40549828178693</v>
      </c>
      <c r="S44" s="386">
        <v>82.872928176795583</v>
      </c>
      <c r="T44" s="386">
        <v>91.928251121076229</v>
      </c>
      <c r="U44" s="386">
        <v>94.300518134715034</v>
      </c>
      <c r="V44" s="386">
        <v>96.326530612244895</v>
      </c>
    </row>
    <row r="45" spans="16:22" ht="15">
      <c r="P45" s="385">
        <v>43157</v>
      </c>
      <c r="Q45" s="386">
        <v>112.14689265536724</v>
      </c>
      <c r="R45" s="386">
        <v>100.34364261168385</v>
      </c>
      <c r="S45" s="386">
        <v>77.348066298342545</v>
      </c>
      <c r="T45" s="386">
        <v>89.68609865470853</v>
      </c>
      <c r="U45" s="386">
        <v>92.746113989637308</v>
      </c>
      <c r="V45" s="386">
        <v>93.469387755102034</v>
      </c>
    </row>
    <row r="46" spans="16:22" ht="15">
      <c r="P46" s="385">
        <v>43158</v>
      </c>
      <c r="Q46" s="386">
        <v>112.71186440677967</v>
      </c>
      <c r="R46" s="386">
        <v>99.656357388316152</v>
      </c>
      <c r="S46" s="386">
        <v>80.110497237569049</v>
      </c>
      <c r="T46" s="386">
        <v>86.995515695067255</v>
      </c>
      <c r="U46" s="386">
        <v>92.746113989637308</v>
      </c>
      <c r="V46" s="386">
        <v>94.285714285714278</v>
      </c>
    </row>
    <row r="47" spans="16:22" ht="15">
      <c r="P47" s="385">
        <v>43159</v>
      </c>
      <c r="Q47" s="386">
        <v>114.12429378531073</v>
      </c>
      <c r="R47" s="386">
        <v>101.37457044673539</v>
      </c>
      <c r="S47" s="386">
        <v>82.320441988950279</v>
      </c>
      <c r="T47" s="386">
        <v>90.582959641255599</v>
      </c>
      <c r="U47" s="386">
        <v>94.300518134715034</v>
      </c>
      <c r="V47" s="386">
        <v>96.734693877551024</v>
      </c>
    </row>
    <row r="48" spans="16:22" ht="15">
      <c r="P48" s="385">
        <v>43160</v>
      </c>
      <c r="Q48" s="386">
        <v>117.51412429378531</v>
      </c>
      <c r="R48" s="386">
        <v>104.1237113402062</v>
      </c>
      <c r="S48" s="386">
        <v>87.292817679558013</v>
      </c>
      <c r="T48" s="386">
        <v>95.067264573991025</v>
      </c>
      <c r="U48" s="386">
        <v>96.891191709844563</v>
      </c>
      <c r="V48" s="386">
        <v>99.183673469387756</v>
      </c>
    </row>
    <row r="49" spans="16:22" ht="15">
      <c r="P49" s="385">
        <v>43161</v>
      </c>
      <c r="Q49" s="386">
        <v>116.10169491525424</v>
      </c>
      <c r="R49" s="386">
        <v>102.74914089347078</v>
      </c>
      <c r="S49" s="386">
        <v>85.082872928176798</v>
      </c>
      <c r="T49" s="386">
        <v>93.721973094170409</v>
      </c>
      <c r="U49" s="386">
        <v>94.818652849740943</v>
      </c>
      <c r="V49" s="386">
        <v>97.551020408163268</v>
      </c>
    </row>
    <row r="50" spans="16:22" ht="15">
      <c r="P50" s="385">
        <v>43164</v>
      </c>
      <c r="Q50" s="386">
        <v>116.10169491525424</v>
      </c>
      <c r="R50" s="386">
        <v>102.74914089347078</v>
      </c>
      <c r="S50" s="386">
        <v>85.635359116022101</v>
      </c>
      <c r="T50" s="386">
        <v>91.928251121076229</v>
      </c>
      <c r="U50" s="386">
        <v>94.300518134715034</v>
      </c>
      <c r="V50" s="386">
        <v>97.142857142857139</v>
      </c>
    </row>
    <row r="51" spans="16:22" ht="15">
      <c r="P51" s="385">
        <v>43165</v>
      </c>
      <c r="Q51" s="386">
        <v>116.38418079096044</v>
      </c>
      <c r="R51" s="386">
        <v>102.74914089347078</v>
      </c>
      <c r="S51" s="386">
        <v>87.845303867403317</v>
      </c>
      <c r="T51" s="386">
        <v>91.479820627802695</v>
      </c>
      <c r="U51" s="386">
        <v>94.818652849740943</v>
      </c>
      <c r="V51" s="386">
        <v>97.142857142857139</v>
      </c>
    </row>
    <row r="52" spans="16:22" ht="15">
      <c r="P52" s="385">
        <v>43166</v>
      </c>
      <c r="Q52" s="386">
        <v>117.23163841807909</v>
      </c>
      <c r="R52" s="386">
        <v>102.74914089347078</v>
      </c>
      <c r="S52" s="386">
        <v>88.39779005524862</v>
      </c>
      <c r="T52" s="386">
        <v>91.928251121076229</v>
      </c>
      <c r="U52" s="386">
        <v>95.336787564766837</v>
      </c>
      <c r="V52" s="386">
        <v>97.551020408163268</v>
      </c>
    </row>
    <row r="53" spans="16:22" ht="15">
      <c r="P53" s="385">
        <v>43167</v>
      </c>
      <c r="Q53" s="386">
        <v>115.2542372881356</v>
      </c>
      <c r="R53" s="386">
        <v>103.78006872852235</v>
      </c>
      <c r="S53" s="386">
        <v>89.502762430939228</v>
      </c>
      <c r="T53" s="386">
        <v>92.376681614349778</v>
      </c>
      <c r="U53" s="386">
        <v>95.336787564766837</v>
      </c>
      <c r="V53" s="386">
        <v>98.775510204081627</v>
      </c>
    </row>
    <row r="54" spans="16:22" ht="15">
      <c r="P54" s="385">
        <v>43168</v>
      </c>
      <c r="Q54" s="386">
        <v>109.88700564971752</v>
      </c>
      <c r="R54" s="386">
        <v>103.09278350515463</v>
      </c>
      <c r="S54" s="386">
        <v>89.502762430939228</v>
      </c>
      <c r="T54" s="386">
        <v>92.376681614349778</v>
      </c>
      <c r="U54" s="386">
        <v>93.782383419689126</v>
      </c>
      <c r="V54" s="386">
        <v>95.918367346938766</v>
      </c>
    </row>
    <row r="55" spans="16:22" ht="15">
      <c r="P55" s="385">
        <v>43171</v>
      </c>
      <c r="Q55" s="386">
        <v>111.01694915254237</v>
      </c>
      <c r="R55" s="386">
        <v>105.15463917525774</v>
      </c>
      <c r="S55" s="386">
        <v>88.39779005524862</v>
      </c>
      <c r="T55" s="386">
        <v>92.825112107623326</v>
      </c>
      <c r="U55" s="386">
        <v>94.818652849740943</v>
      </c>
      <c r="V55" s="386">
        <v>96.326530612244895</v>
      </c>
    </row>
    <row r="56" spans="16:22" ht="15">
      <c r="P56" s="385">
        <v>43172</v>
      </c>
      <c r="Q56" s="386">
        <v>112.99435028248588</v>
      </c>
      <c r="R56" s="386">
        <v>106.87285223367698</v>
      </c>
      <c r="S56" s="386">
        <v>91.160220994475139</v>
      </c>
      <c r="T56" s="386">
        <v>95.515695067264573</v>
      </c>
      <c r="U56" s="386">
        <v>96.891191709844563</v>
      </c>
      <c r="V56" s="386">
        <v>99.591836734693871</v>
      </c>
    </row>
    <row r="57" spans="16:22" ht="15">
      <c r="P57" s="385">
        <v>43173</v>
      </c>
      <c r="Q57" s="386">
        <v>113.55932203389831</v>
      </c>
      <c r="R57" s="386">
        <v>106.52920962199313</v>
      </c>
      <c r="S57" s="386">
        <v>93.370165745856355</v>
      </c>
      <c r="T57" s="386">
        <v>96.412556053811656</v>
      </c>
      <c r="U57" s="386">
        <v>97.409326424870471</v>
      </c>
      <c r="V57" s="386">
        <v>100</v>
      </c>
    </row>
    <row r="58" spans="16:22" ht="15">
      <c r="P58" s="385">
        <v>43174</v>
      </c>
      <c r="Q58" s="386">
        <v>115.81920903954803</v>
      </c>
      <c r="R58" s="386">
        <v>106.87285223367698</v>
      </c>
      <c r="S58" s="386">
        <v>94.475138121546962</v>
      </c>
      <c r="T58" s="386">
        <v>97.309417040358753</v>
      </c>
      <c r="U58" s="386">
        <v>97.92746113989638</v>
      </c>
      <c r="V58" s="386">
        <v>101.63265306122449</v>
      </c>
    </row>
    <row r="59" spans="16:22" ht="15">
      <c r="P59" s="385">
        <v>43175</v>
      </c>
      <c r="Q59" s="386">
        <v>115.5367231638418</v>
      </c>
      <c r="R59" s="386">
        <v>106.87285223367698</v>
      </c>
      <c r="S59" s="386">
        <v>93.370165745856355</v>
      </c>
      <c r="T59" s="386">
        <v>96.860986547085204</v>
      </c>
      <c r="U59" s="386">
        <v>96.891191709844563</v>
      </c>
      <c r="V59" s="386">
        <v>100.81632653061226</v>
      </c>
    </row>
    <row r="60" spans="16:22" ht="15">
      <c r="P60" s="385">
        <v>43178</v>
      </c>
      <c r="Q60" s="386">
        <v>119.2090395480226</v>
      </c>
      <c r="R60" s="386">
        <v>108.59106529209622</v>
      </c>
      <c r="S60" s="386">
        <v>95.027624309392266</v>
      </c>
      <c r="T60" s="386">
        <v>100.44843049327355</v>
      </c>
      <c r="U60" s="386">
        <v>98.445595854922274</v>
      </c>
      <c r="V60" s="386">
        <v>102.44897959183675</v>
      </c>
    </row>
    <row r="61" spans="16:22" ht="15">
      <c r="P61" s="385">
        <v>43179</v>
      </c>
      <c r="Q61" s="386">
        <v>116.66666666666667</v>
      </c>
      <c r="R61" s="386">
        <v>107.56013745704468</v>
      </c>
      <c r="S61" s="386">
        <v>93.370165745856355</v>
      </c>
      <c r="T61" s="386">
        <v>99.551569506726452</v>
      </c>
      <c r="U61" s="386">
        <v>96.891191709844563</v>
      </c>
      <c r="V61" s="386">
        <v>100.81632653061226</v>
      </c>
    </row>
    <row r="62" spans="16:22" ht="15">
      <c r="P62" s="385">
        <v>43180</v>
      </c>
      <c r="Q62" s="386">
        <v>116.66666666666667</v>
      </c>
      <c r="R62" s="386">
        <v>107.90378006872852</v>
      </c>
      <c r="S62" s="386">
        <v>95.027624309392266</v>
      </c>
      <c r="T62" s="386">
        <v>99.551569506726452</v>
      </c>
      <c r="U62" s="386">
        <v>96.891191709844563</v>
      </c>
      <c r="V62" s="386">
        <v>100.81632653061226</v>
      </c>
    </row>
    <row r="63" spans="16:22" ht="15">
      <c r="P63" s="385">
        <v>43181</v>
      </c>
      <c r="Q63" s="386">
        <v>118.92655367231639</v>
      </c>
      <c r="R63" s="386">
        <v>108.59106529209622</v>
      </c>
      <c r="S63" s="386">
        <v>96.685082872928177</v>
      </c>
      <c r="T63" s="386">
        <v>101.34529147982063</v>
      </c>
      <c r="U63" s="386">
        <v>100</v>
      </c>
      <c r="V63" s="386">
        <v>102.85714285714285</v>
      </c>
    </row>
    <row r="64" spans="16:22" ht="15">
      <c r="P64" s="385">
        <v>43182</v>
      </c>
      <c r="Q64" s="386">
        <v>120.33898305084745</v>
      </c>
      <c r="R64" s="386">
        <v>109.96563573883162</v>
      </c>
      <c r="S64" s="386">
        <v>98.895027624309392</v>
      </c>
      <c r="T64" s="386">
        <v>102.69058295964126</v>
      </c>
      <c r="U64" s="386">
        <v>101.03626943005182</v>
      </c>
      <c r="V64" s="386">
        <v>103.26530612244898</v>
      </c>
    </row>
    <row r="65" spans="16:22" ht="15">
      <c r="P65" s="385">
        <v>43185</v>
      </c>
      <c r="Q65" s="386">
        <v>117.51412429378531</v>
      </c>
      <c r="R65" s="386">
        <v>109.96563573883162</v>
      </c>
      <c r="S65" s="386">
        <v>98.342541436464089</v>
      </c>
      <c r="T65" s="386">
        <v>100</v>
      </c>
      <c r="U65" s="386">
        <v>97.92746113989638</v>
      </c>
      <c r="V65" s="386">
        <v>100.40816326530613</v>
      </c>
    </row>
    <row r="66" spans="16:22" ht="15">
      <c r="P66" s="385">
        <v>43186</v>
      </c>
      <c r="Q66" s="386">
        <v>118.64406779661016</v>
      </c>
      <c r="R66" s="386">
        <v>112.02749140893471</v>
      </c>
      <c r="S66" s="386">
        <v>100</v>
      </c>
      <c r="T66" s="386">
        <v>100.89686098654708</v>
      </c>
      <c r="U66" s="386">
        <v>99.481865284974091</v>
      </c>
      <c r="V66" s="386">
        <v>102.44897959183675</v>
      </c>
    </row>
    <row r="67" spans="16:22" ht="15">
      <c r="P67" s="385">
        <v>43187</v>
      </c>
      <c r="Q67" s="386">
        <v>117.79661016949152</v>
      </c>
      <c r="R67" s="386">
        <v>111.68384879725086</v>
      </c>
      <c r="S67" s="386">
        <v>99.447513812154696</v>
      </c>
      <c r="T67" s="386">
        <v>99.103139013452918</v>
      </c>
      <c r="U67" s="386">
        <v>98.445595854922274</v>
      </c>
      <c r="V67" s="386">
        <v>102.44897959183675</v>
      </c>
    </row>
    <row r="68" spans="16:22" ht="15">
      <c r="P68" s="385">
        <v>43188</v>
      </c>
      <c r="Q68" s="386">
        <v>117.51412429378531</v>
      </c>
      <c r="R68" s="386">
        <v>110.30927835051547</v>
      </c>
      <c r="S68" s="386">
        <v>106.07734806629834</v>
      </c>
      <c r="T68" s="386">
        <v>98.654708520179369</v>
      </c>
      <c r="U68" s="386">
        <v>97.92746113989638</v>
      </c>
      <c r="V68" s="386">
        <v>100.40816326530613</v>
      </c>
    </row>
    <row r="69" spans="16:22" ht="15">
      <c r="P69" s="385"/>
      <c r="Q69" s="386"/>
      <c r="R69" s="386"/>
      <c r="S69" s="386"/>
      <c r="T69" s="386"/>
      <c r="U69" s="386"/>
      <c r="V69" s="386"/>
    </row>
    <row r="70" spans="16:22" ht="15">
      <c r="P70" s="385"/>
      <c r="Q70" s="386"/>
      <c r="R70" s="386"/>
      <c r="S70" s="386"/>
      <c r="T70" s="386"/>
      <c r="U70" s="386"/>
      <c r="V70" s="386"/>
    </row>
    <row r="71" spans="16:22" ht="15">
      <c r="P71" s="385">
        <v>43193</v>
      </c>
      <c r="Q71" s="386">
        <v>118.07909604519776</v>
      </c>
      <c r="R71" s="386">
        <v>109.27835051546391</v>
      </c>
      <c r="S71" s="386">
        <v>102.76243093922652</v>
      </c>
      <c r="T71" s="386">
        <v>96.412556053811656</v>
      </c>
      <c r="U71" s="386">
        <v>96.891191709844563</v>
      </c>
      <c r="V71" s="386">
        <v>99.591836734693871</v>
      </c>
    </row>
    <row r="72" spans="16:22" ht="15">
      <c r="P72" s="385">
        <v>43194</v>
      </c>
      <c r="Q72" s="386">
        <v>116.94915254237289</v>
      </c>
      <c r="R72" s="386">
        <v>109.62199312714777</v>
      </c>
      <c r="S72" s="386">
        <v>100</v>
      </c>
      <c r="T72" s="386">
        <v>95.067264573991025</v>
      </c>
      <c r="U72" s="386">
        <v>94.300518134715034</v>
      </c>
      <c r="V72" s="386">
        <v>98.367346938775512</v>
      </c>
    </row>
    <row r="73" spans="16:22" ht="15">
      <c r="P73" s="385">
        <v>43195</v>
      </c>
      <c r="Q73" s="386">
        <v>114.68926553672316</v>
      </c>
      <c r="R73" s="386">
        <v>108.24742268041237</v>
      </c>
      <c r="S73" s="386">
        <v>96.132596685082873</v>
      </c>
      <c r="T73" s="386">
        <v>93.27354260089686</v>
      </c>
      <c r="U73" s="386">
        <v>92.2279792746114</v>
      </c>
      <c r="V73" s="386">
        <v>97.551020408163268</v>
      </c>
    </row>
    <row r="74" spans="16:22" ht="15">
      <c r="P74" s="385">
        <v>43196</v>
      </c>
      <c r="Q74" s="386">
        <v>118.07909604519776</v>
      </c>
      <c r="R74" s="386">
        <v>109.27835051546391</v>
      </c>
      <c r="S74" s="386">
        <v>102.20994475138122</v>
      </c>
      <c r="T74" s="386">
        <v>94.618834080717491</v>
      </c>
      <c r="U74" s="386">
        <v>95.336787564766837</v>
      </c>
      <c r="V74" s="386">
        <v>100.81632653061226</v>
      </c>
    </row>
    <row r="75" spans="16:22" ht="15">
      <c r="P75" s="385">
        <v>43199</v>
      </c>
      <c r="Q75" s="386">
        <v>117.23163841807909</v>
      </c>
      <c r="R75" s="386">
        <v>110.99656357388317</v>
      </c>
      <c r="S75" s="386">
        <v>113.81215469613259</v>
      </c>
      <c r="T75" s="386">
        <v>96.860986547085204</v>
      </c>
      <c r="U75" s="386">
        <v>94.300518134715034</v>
      </c>
      <c r="V75" s="386">
        <v>101.22448979591836</v>
      </c>
    </row>
    <row r="76" spans="16:22" ht="15">
      <c r="P76" s="385">
        <v>43200</v>
      </c>
      <c r="Q76" s="386">
        <v>115.2542372881356</v>
      </c>
      <c r="R76" s="386">
        <v>112.02749140893471</v>
      </c>
      <c r="S76" s="386">
        <v>123.75690607734806</v>
      </c>
      <c r="T76" s="386">
        <v>97.309417040358753</v>
      </c>
      <c r="U76" s="386">
        <v>92.746113989637308</v>
      </c>
      <c r="V76" s="386">
        <v>100.40816326530613</v>
      </c>
    </row>
    <row r="77" spans="16:22" ht="15">
      <c r="P77" s="385">
        <v>43201</v>
      </c>
      <c r="Q77" s="386">
        <v>114.40677966101696</v>
      </c>
      <c r="R77" s="386">
        <v>113.05841924398625</v>
      </c>
      <c r="S77" s="386">
        <v>122.09944751381217</v>
      </c>
      <c r="T77" s="386">
        <v>96.860986547085204</v>
      </c>
      <c r="U77" s="386">
        <v>92.746113989637308</v>
      </c>
      <c r="V77" s="386">
        <v>101.22448979591836</v>
      </c>
    </row>
    <row r="78" spans="16:22" ht="15">
      <c r="P78" s="385">
        <v>43202</v>
      </c>
      <c r="Q78" s="386">
        <v>111.5819209039548</v>
      </c>
      <c r="R78" s="386">
        <v>108.59106529209622</v>
      </c>
      <c r="S78" s="386">
        <v>113.81215469613259</v>
      </c>
      <c r="T78" s="386">
        <v>93.721973094170409</v>
      </c>
      <c r="U78" s="386">
        <v>92.2279792746114</v>
      </c>
      <c r="V78" s="386">
        <v>100</v>
      </c>
    </row>
    <row r="79" spans="16:22" ht="15">
      <c r="P79" s="385">
        <v>43203</v>
      </c>
      <c r="Q79" s="386">
        <v>112.71186440677967</v>
      </c>
      <c r="R79" s="386">
        <v>108.93470790378007</v>
      </c>
      <c r="S79" s="386">
        <v>118.23204419889504</v>
      </c>
      <c r="T79" s="386">
        <v>94.170403587443957</v>
      </c>
      <c r="U79" s="386">
        <v>92.746113989637308</v>
      </c>
      <c r="V79" s="386">
        <v>100.40816326530613</v>
      </c>
    </row>
    <row r="80" spans="16:22" ht="15">
      <c r="P80" s="385">
        <v>43206</v>
      </c>
      <c r="Q80" s="386">
        <v>113.27683615819208</v>
      </c>
      <c r="R80" s="386">
        <v>111.34020618556701</v>
      </c>
      <c r="S80" s="386">
        <v>123.75690607734806</v>
      </c>
      <c r="T80" s="386">
        <v>94.618834080717491</v>
      </c>
      <c r="U80" s="386">
        <v>92.746113989637308</v>
      </c>
      <c r="V80" s="386">
        <v>100.81632653061226</v>
      </c>
    </row>
    <row r="81" spans="16:22" ht="15">
      <c r="P81" s="385">
        <v>43207</v>
      </c>
      <c r="Q81" s="386">
        <v>112.71186440677967</v>
      </c>
      <c r="R81" s="386">
        <v>112.37113402061856</v>
      </c>
      <c r="S81" s="386">
        <v>119.88950276243094</v>
      </c>
      <c r="T81" s="386">
        <v>95.067264573991025</v>
      </c>
      <c r="U81" s="386">
        <v>93.782383419689126</v>
      </c>
      <c r="V81" s="386">
        <v>100.40816326530613</v>
      </c>
    </row>
    <row r="82" spans="16:22" ht="15">
      <c r="P82" s="385">
        <v>43208</v>
      </c>
      <c r="Q82" s="386">
        <v>112.14689265536724</v>
      </c>
      <c r="R82" s="386">
        <v>107.56013745704468</v>
      </c>
      <c r="S82" s="386">
        <v>113.25966850828731</v>
      </c>
      <c r="T82" s="386">
        <v>94.170403587443957</v>
      </c>
      <c r="U82" s="386">
        <v>93.264248704663217</v>
      </c>
      <c r="V82" s="386">
        <v>98.775510204081627</v>
      </c>
    </row>
    <row r="83" spans="16:22" ht="15">
      <c r="P83" s="385">
        <v>43209</v>
      </c>
      <c r="Q83" s="386">
        <v>112.99435028248588</v>
      </c>
      <c r="R83" s="386">
        <v>106.18556701030928</v>
      </c>
      <c r="S83" s="386">
        <v>113.25966850828731</v>
      </c>
      <c r="T83" s="386">
        <v>94.170403587443957</v>
      </c>
      <c r="U83" s="386">
        <v>94.818652849740943</v>
      </c>
      <c r="V83" s="386">
        <v>100</v>
      </c>
    </row>
    <row r="84" spans="16:22" ht="15">
      <c r="P84" s="385">
        <v>43210</v>
      </c>
      <c r="Q84" s="386">
        <v>112.99435028248588</v>
      </c>
      <c r="R84" s="386">
        <v>104.81099656357389</v>
      </c>
      <c r="S84" s="386">
        <v>113.81215469613259</v>
      </c>
      <c r="T84" s="386">
        <v>92.376681614349778</v>
      </c>
      <c r="U84" s="386">
        <v>94.300518134715034</v>
      </c>
      <c r="V84" s="386">
        <v>98.775510204081627</v>
      </c>
    </row>
    <row r="85" spans="16:22" ht="15">
      <c r="P85" s="385">
        <v>43213</v>
      </c>
      <c r="Q85" s="386">
        <v>113.27683615819208</v>
      </c>
      <c r="R85" s="386">
        <v>107.56013745704468</v>
      </c>
      <c r="S85" s="386">
        <v>110.49723756906079</v>
      </c>
      <c r="T85" s="386">
        <v>96.860986547085204</v>
      </c>
      <c r="U85" s="386">
        <v>95.854922279792746</v>
      </c>
      <c r="V85" s="386">
        <v>99.183673469387756</v>
      </c>
    </row>
    <row r="86" spans="16:22" ht="15">
      <c r="P86" s="385">
        <v>43214</v>
      </c>
      <c r="Q86" s="386">
        <v>113.55932203389831</v>
      </c>
      <c r="R86" s="386">
        <v>106.18556701030928</v>
      </c>
      <c r="S86" s="386">
        <v>107.73480662983425</v>
      </c>
      <c r="T86" s="386">
        <v>95.515695067264573</v>
      </c>
      <c r="U86" s="386">
        <v>95.854922279792746</v>
      </c>
      <c r="V86" s="386">
        <v>98.775510204081627</v>
      </c>
    </row>
    <row r="87" spans="16:22" ht="15">
      <c r="P87" s="385">
        <v>43215</v>
      </c>
      <c r="Q87" s="386">
        <v>113.27683615819208</v>
      </c>
      <c r="R87" s="386">
        <v>105.49828178694159</v>
      </c>
      <c r="S87" s="386">
        <v>109.94475138121547</v>
      </c>
      <c r="T87" s="386">
        <v>98.206278026905821</v>
      </c>
      <c r="U87" s="386">
        <v>96.891191709844563</v>
      </c>
      <c r="V87" s="386">
        <v>100</v>
      </c>
    </row>
    <row r="88" spans="16:22" ht="15">
      <c r="P88" s="385">
        <v>43216</v>
      </c>
      <c r="Q88" s="386">
        <v>118.07909604519776</v>
      </c>
      <c r="R88" s="386">
        <v>106.87285223367698</v>
      </c>
      <c r="S88" s="386">
        <v>112.15469613259668</v>
      </c>
      <c r="T88" s="386">
        <v>98.206278026905821</v>
      </c>
      <c r="U88" s="386">
        <v>100</v>
      </c>
      <c r="V88" s="386">
        <v>99.183673469387756</v>
      </c>
    </row>
    <row r="89" spans="16:22" ht="15">
      <c r="P89" s="385">
        <v>43217</v>
      </c>
      <c r="Q89" s="386">
        <v>118.36158192090396</v>
      </c>
      <c r="R89" s="386">
        <v>109.27835051546391</v>
      </c>
      <c r="S89" s="386">
        <v>109.39226519337018</v>
      </c>
      <c r="T89" s="386">
        <v>99.103139013452918</v>
      </c>
      <c r="U89" s="386">
        <v>101.03626943005182</v>
      </c>
      <c r="V89" s="386">
        <v>102.04081632653062</v>
      </c>
    </row>
    <row r="90" spans="16:22" ht="15">
      <c r="P90" s="385">
        <v>43220</v>
      </c>
      <c r="Q90" s="386">
        <v>121.18644067796612</v>
      </c>
      <c r="R90" s="386">
        <v>109.96563573883162</v>
      </c>
      <c r="S90" s="386">
        <v>109.39226519337018</v>
      </c>
      <c r="T90" s="386">
        <v>101.34529147982063</v>
      </c>
      <c r="U90" s="386">
        <v>103.10880829015545</v>
      </c>
      <c r="V90" s="386">
        <v>101.63265306122449</v>
      </c>
    </row>
    <row r="91" spans="16:22" ht="15">
      <c r="P91" s="385">
        <v>43221</v>
      </c>
      <c r="Q91" s="386">
        <v>122.31638418079096</v>
      </c>
      <c r="R91" s="386">
        <v>112.02749140893471</v>
      </c>
      <c r="S91" s="386">
        <v>112.70718232044199</v>
      </c>
      <c r="T91" s="386">
        <v>103.58744394618836</v>
      </c>
      <c r="U91" s="386">
        <v>102.59067357512954</v>
      </c>
      <c r="V91" s="386">
        <v>103.26530612244898</v>
      </c>
    </row>
    <row r="92" spans="16:22" ht="15">
      <c r="P92" s="385">
        <v>43222</v>
      </c>
      <c r="Q92" s="386">
        <v>125.42372881355932</v>
      </c>
      <c r="R92" s="386">
        <v>116.15120274914091</v>
      </c>
      <c r="S92" s="386">
        <v>116.57458563535911</v>
      </c>
      <c r="T92" s="386">
        <v>106.27802690582959</v>
      </c>
      <c r="U92" s="386">
        <v>105.69948186528497</v>
      </c>
      <c r="V92" s="386">
        <v>104.48979591836735</v>
      </c>
    </row>
    <row r="93" spans="16:22" ht="15">
      <c r="P93" s="385">
        <v>43223</v>
      </c>
      <c r="Q93" s="386">
        <v>133.05084745762713</v>
      </c>
      <c r="R93" s="386">
        <v>120.61855670103093</v>
      </c>
      <c r="S93" s="386">
        <v>121.54696132596685</v>
      </c>
      <c r="T93" s="386">
        <v>108.07174887892377</v>
      </c>
      <c r="U93" s="386">
        <v>108.29015544041451</v>
      </c>
      <c r="V93" s="386">
        <v>108.97959183673468</v>
      </c>
    </row>
    <row r="94" spans="16:22" ht="15">
      <c r="P94" s="385">
        <v>43224</v>
      </c>
      <c r="Q94" s="386">
        <v>128.24858757062148</v>
      </c>
      <c r="R94" s="386">
        <v>123.02405498281787</v>
      </c>
      <c r="S94" s="386">
        <v>121.54696132596685</v>
      </c>
      <c r="T94" s="386">
        <v>109.4170403587444</v>
      </c>
      <c r="U94" s="386">
        <v>106.21761658031087</v>
      </c>
      <c r="V94" s="386">
        <v>106.12244897959184</v>
      </c>
    </row>
    <row r="95" spans="16:22" ht="15">
      <c r="P95" s="385">
        <v>43227</v>
      </c>
      <c r="Q95" s="386">
        <v>133.05084745762713</v>
      </c>
      <c r="R95" s="386">
        <v>123.36769759450172</v>
      </c>
      <c r="S95" s="386">
        <v>121.54696132596685</v>
      </c>
      <c r="T95" s="386">
        <v>109.4170403587444</v>
      </c>
      <c r="U95" s="386">
        <v>105.69948186528497</v>
      </c>
      <c r="V95" s="386">
        <v>107.75510204081633</v>
      </c>
    </row>
    <row r="96" spans="16:22" ht="15">
      <c r="P96" s="385">
        <v>43228</v>
      </c>
      <c r="Q96" s="386">
        <v>140.96045197740114</v>
      </c>
      <c r="R96" s="386">
        <v>128.86597938144331</v>
      </c>
      <c r="S96" s="386">
        <v>125.96685082872926</v>
      </c>
      <c r="T96" s="386">
        <v>109.86547085201795</v>
      </c>
      <c r="U96" s="386">
        <v>107.25388601036269</v>
      </c>
      <c r="V96" s="386">
        <v>110.20408163265304</v>
      </c>
    </row>
    <row r="97" spans="16:22" ht="15">
      <c r="P97" s="385">
        <v>43229</v>
      </c>
      <c r="Q97" s="386">
        <v>140.11299435028249</v>
      </c>
      <c r="R97" s="386">
        <v>129.20962199312714</v>
      </c>
      <c r="S97" s="386">
        <v>125.96685082872926</v>
      </c>
      <c r="T97" s="386">
        <v>110.76233183856503</v>
      </c>
      <c r="U97" s="386">
        <v>105.18134715025906</v>
      </c>
      <c r="V97" s="386">
        <v>108.16326530612245</v>
      </c>
    </row>
    <row r="98" spans="16:22" ht="15">
      <c r="P98" s="385">
        <v>43230</v>
      </c>
      <c r="Q98" s="386">
        <v>133.89830508474577</v>
      </c>
      <c r="R98" s="386">
        <v>126.46048109965635</v>
      </c>
      <c r="S98" s="386">
        <v>117.1270718232044</v>
      </c>
      <c r="T98" s="386">
        <v>108.96860986547085</v>
      </c>
      <c r="U98" s="386">
        <v>102.59067357512954</v>
      </c>
      <c r="V98" s="386">
        <v>103.26530612244898</v>
      </c>
    </row>
    <row r="99" spans="16:22" ht="15">
      <c r="P99" s="385">
        <v>43231</v>
      </c>
      <c r="Q99" s="386">
        <v>136.44067796610167</v>
      </c>
      <c r="R99" s="386">
        <v>125.08591065292096</v>
      </c>
      <c r="S99" s="386">
        <v>114.9171270718232</v>
      </c>
      <c r="T99" s="386">
        <v>103.58744394618836</v>
      </c>
      <c r="U99" s="386">
        <v>101.55440414507773</v>
      </c>
      <c r="V99" s="386">
        <v>102.44897959183675</v>
      </c>
    </row>
    <row r="100" spans="16:22" ht="15">
      <c r="P100" s="385">
        <v>43234</v>
      </c>
      <c r="Q100" s="386">
        <v>141.24293785310735</v>
      </c>
      <c r="R100" s="386">
        <v>126.46048109965635</v>
      </c>
      <c r="S100" s="386">
        <v>113.81215469613259</v>
      </c>
      <c r="T100" s="386">
        <v>102.69058295964126</v>
      </c>
      <c r="U100" s="386">
        <v>101.55440414507773</v>
      </c>
      <c r="V100" s="386">
        <v>103.26530612244898</v>
      </c>
    </row>
    <row r="101" spans="16:22" ht="15">
      <c r="P101" s="385">
        <v>43235</v>
      </c>
      <c r="Q101" s="386">
        <v>133.89830508474577</v>
      </c>
      <c r="R101" s="386">
        <v>137.11340206185568</v>
      </c>
      <c r="S101" s="386">
        <v>116.57458563535911</v>
      </c>
      <c r="T101" s="386">
        <v>104.03587443946188</v>
      </c>
      <c r="U101" s="386">
        <v>101.03626943005182</v>
      </c>
      <c r="V101" s="386">
        <v>106.12244897959184</v>
      </c>
    </row>
    <row r="102" spans="16:22" ht="15">
      <c r="P102" s="385">
        <v>43236</v>
      </c>
      <c r="Q102" s="386">
        <v>127.40112994350284</v>
      </c>
      <c r="R102" s="386">
        <v>134.70790378006873</v>
      </c>
      <c r="S102" s="386">
        <v>113.25966850828731</v>
      </c>
      <c r="T102" s="386">
        <v>102.69058295964126</v>
      </c>
      <c r="U102" s="386">
        <v>100</v>
      </c>
      <c r="V102" s="386">
        <v>104.48979591836735</v>
      </c>
    </row>
    <row r="103" spans="16:22" ht="15">
      <c r="P103" s="385">
        <v>43237</v>
      </c>
      <c r="Q103" s="386">
        <v>128.24858757062148</v>
      </c>
      <c r="R103" s="386">
        <v>135.73883161512029</v>
      </c>
      <c r="S103" s="386">
        <v>113.81215469613259</v>
      </c>
      <c r="T103" s="386">
        <v>104.93273542600896</v>
      </c>
      <c r="U103" s="386">
        <v>103.10880829015545</v>
      </c>
      <c r="V103" s="386">
        <v>106.53061224489795</v>
      </c>
    </row>
    <row r="104" spans="16:22" ht="15">
      <c r="P104" s="385">
        <v>43238</v>
      </c>
      <c r="Q104" s="386">
        <v>129.94350282485877</v>
      </c>
      <c r="R104" s="386">
        <v>138.14432989690721</v>
      </c>
      <c r="S104" s="386">
        <v>118.23204419889504</v>
      </c>
      <c r="T104" s="386">
        <v>108.96860986547085</v>
      </c>
      <c r="U104" s="386">
        <v>107.25388601036269</v>
      </c>
      <c r="V104" s="386">
        <v>111.83673469387756</v>
      </c>
    </row>
    <row r="105" spans="16:22" ht="15">
      <c r="P105" s="385"/>
      <c r="Q105" s="386"/>
      <c r="R105" s="386"/>
      <c r="S105" s="386"/>
      <c r="T105" s="386"/>
      <c r="U105" s="386"/>
      <c r="V105" s="386"/>
    </row>
    <row r="106" spans="16:22" ht="15">
      <c r="P106" s="385">
        <v>43242</v>
      </c>
      <c r="Q106" s="386">
        <v>129.66101694915255</v>
      </c>
      <c r="R106" s="386">
        <v>140.54982817869416</v>
      </c>
      <c r="S106" s="386">
        <v>115.46961325966851</v>
      </c>
      <c r="T106" s="386">
        <v>106.27802690582959</v>
      </c>
      <c r="U106" s="386">
        <v>105.69948186528497</v>
      </c>
      <c r="V106" s="386">
        <v>108.57142857142857</v>
      </c>
    </row>
    <row r="107" spans="16:22" ht="15">
      <c r="P107" s="385">
        <v>43243</v>
      </c>
      <c r="Q107" s="386">
        <v>127.68361581920904</v>
      </c>
      <c r="R107" s="386">
        <v>138.48797250859107</v>
      </c>
      <c r="S107" s="386">
        <v>114.36464088397791</v>
      </c>
      <c r="T107" s="386">
        <v>108.07174887892377</v>
      </c>
      <c r="U107" s="386">
        <v>104.14507772020724</v>
      </c>
      <c r="V107" s="386">
        <v>108.97959183673468</v>
      </c>
    </row>
    <row r="108" spans="16:22" ht="15">
      <c r="P108" s="385">
        <v>43244</v>
      </c>
      <c r="Q108" s="386">
        <v>128.24858757062148</v>
      </c>
      <c r="R108" s="386">
        <v>134.02061855670101</v>
      </c>
      <c r="S108" s="386">
        <v>112.15469613259668</v>
      </c>
      <c r="T108" s="386">
        <v>104.93273542600896</v>
      </c>
      <c r="U108" s="386">
        <v>105.18134715025906</v>
      </c>
      <c r="V108" s="386">
        <v>110.20408163265304</v>
      </c>
    </row>
    <row r="109" spans="16:22" ht="15">
      <c r="P109" s="385">
        <v>43245</v>
      </c>
      <c r="Q109" s="386">
        <v>129.94350282485877</v>
      </c>
      <c r="R109" s="386">
        <v>130.58419243986253</v>
      </c>
      <c r="S109" s="386">
        <v>113.81215469613259</v>
      </c>
      <c r="T109" s="386">
        <v>105.82959641255604</v>
      </c>
      <c r="U109" s="386">
        <v>105.18134715025906</v>
      </c>
      <c r="V109" s="386">
        <v>110.61224489795917</v>
      </c>
    </row>
    <row r="110" spans="16:22" ht="15">
      <c r="P110" s="385">
        <v>43248</v>
      </c>
      <c r="Q110" s="386">
        <v>131.0734463276836</v>
      </c>
      <c r="R110" s="386">
        <v>129.89690721649484</v>
      </c>
      <c r="S110" s="386"/>
      <c r="T110" s="386"/>
      <c r="U110" s="386">
        <v>103.10880829015545</v>
      </c>
      <c r="V110" s="386"/>
    </row>
    <row r="111" spans="16:22" ht="15">
      <c r="P111" s="385">
        <v>43249</v>
      </c>
      <c r="Q111" s="386">
        <v>140.96045197740114</v>
      </c>
      <c r="R111" s="386">
        <v>129.55326460481101</v>
      </c>
      <c r="S111" s="386">
        <v>121.54696132596685</v>
      </c>
      <c r="T111" s="386">
        <v>109.86547085201795</v>
      </c>
      <c r="U111" s="386">
        <v>110.88082901554404</v>
      </c>
      <c r="V111" s="386">
        <v>120.81632653061224</v>
      </c>
    </row>
    <row r="112" spans="16:22" ht="15">
      <c r="P112" s="385">
        <v>43250</v>
      </c>
      <c r="Q112" s="386">
        <v>142.37288135593221</v>
      </c>
      <c r="R112" s="386">
        <v>127.49140893470789</v>
      </c>
      <c r="S112" s="386">
        <v>118.78453038674033</v>
      </c>
      <c r="T112" s="386">
        <v>108.07174887892377</v>
      </c>
      <c r="U112" s="386">
        <v>110.36269430051813</v>
      </c>
      <c r="V112" s="386">
        <v>120.40816326530613</v>
      </c>
    </row>
    <row r="113" spans="16:22" ht="15">
      <c r="P113" s="385">
        <v>43251</v>
      </c>
      <c r="Q113" s="386">
        <v>147.17514124293785</v>
      </c>
      <c r="R113" s="386">
        <v>133.33333333333331</v>
      </c>
      <c r="S113" s="386">
        <v>120.44198895027624</v>
      </c>
      <c r="T113" s="386">
        <v>110.31390134529148</v>
      </c>
      <c r="U113" s="386">
        <v>113.98963730569949</v>
      </c>
      <c r="V113" s="386">
        <v>124.48979591836735</v>
      </c>
    </row>
    <row r="114" spans="16:22" ht="15">
      <c r="P114" s="385">
        <v>43252</v>
      </c>
      <c r="Q114" s="386">
        <v>144.35028248587571</v>
      </c>
      <c r="R114" s="386">
        <v>138.48797250859107</v>
      </c>
      <c r="S114" s="386">
        <v>120.44198895027624</v>
      </c>
      <c r="T114" s="386">
        <v>112.10762331838563</v>
      </c>
      <c r="U114" s="386">
        <v>111.39896373056995</v>
      </c>
      <c r="V114" s="386">
        <v>125.71428571428571</v>
      </c>
    </row>
    <row r="115" spans="16:22" ht="15">
      <c r="P115" s="385">
        <v>43255</v>
      </c>
      <c r="Q115" s="386">
        <v>136.72316384180792</v>
      </c>
      <c r="R115" s="386">
        <v>136.08247422680412</v>
      </c>
      <c r="S115" s="386">
        <v>118.78453038674033</v>
      </c>
      <c r="T115" s="386">
        <v>106.72645739910314</v>
      </c>
      <c r="U115" s="386">
        <v>110.36269430051813</v>
      </c>
      <c r="V115" s="386">
        <v>122.0408163265306</v>
      </c>
    </row>
    <row r="116" spans="16:22" ht="15">
      <c r="P116" s="385">
        <v>43256</v>
      </c>
      <c r="Q116" s="386">
        <v>134.18079096045196</v>
      </c>
      <c r="R116" s="386">
        <v>138.48797250859107</v>
      </c>
      <c r="S116" s="386">
        <v>119.88950276243094</v>
      </c>
      <c r="T116" s="386">
        <v>108.96860986547085</v>
      </c>
      <c r="U116" s="386">
        <v>113.98963730569949</v>
      </c>
      <c r="V116" s="386">
        <v>124.89795918367348</v>
      </c>
    </row>
    <row r="117" spans="16:22" ht="15">
      <c r="P117" s="385">
        <v>43257</v>
      </c>
      <c r="Q117" s="386">
        <v>132.20338983050848</v>
      </c>
      <c r="R117" s="386">
        <v>138.14432989690721</v>
      </c>
      <c r="S117" s="386">
        <v>118.78453038674033</v>
      </c>
      <c r="T117" s="386">
        <v>108.96860986547085</v>
      </c>
      <c r="U117" s="386">
        <v>111.91709844559585</v>
      </c>
      <c r="V117" s="386">
        <v>127.75510204081633</v>
      </c>
    </row>
    <row r="118" spans="16:22" ht="15">
      <c r="P118" s="385">
        <v>43258</v>
      </c>
      <c r="Q118" s="386">
        <v>135.59322033898303</v>
      </c>
      <c r="R118" s="386">
        <v>135.05154639175259</v>
      </c>
      <c r="S118" s="386">
        <v>122.65193370165746</v>
      </c>
      <c r="T118" s="386">
        <v>113.00448430493273</v>
      </c>
      <c r="U118" s="386">
        <v>117.09844559585491</v>
      </c>
      <c r="V118" s="386">
        <v>134.28571428571428</v>
      </c>
    </row>
    <row r="119" spans="16:22" ht="15">
      <c r="P119" s="385">
        <v>43259</v>
      </c>
      <c r="Q119" s="386">
        <v>134.18079096045196</v>
      </c>
      <c r="R119" s="386">
        <v>136.08247422680412</v>
      </c>
      <c r="S119" s="386">
        <v>123.20441988950277</v>
      </c>
      <c r="T119" s="386">
        <v>113.45291479820628</v>
      </c>
      <c r="U119" s="386">
        <v>117.09844559585491</v>
      </c>
      <c r="V119" s="386">
        <v>131.83673469387756</v>
      </c>
    </row>
    <row r="120" spans="16:22" ht="15">
      <c r="P120" s="385">
        <v>43262</v>
      </c>
      <c r="Q120" s="386">
        <v>138.13559322033899</v>
      </c>
      <c r="R120" s="386">
        <v>139.17525773195877</v>
      </c>
      <c r="S120" s="386">
        <v>123.20441988950277</v>
      </c>
      <c r="T120" s="386">
        <v>114.79820627802691</v>
      </c>
      <c r="U120" s="386">
        <v>118.13471502590673</v>
      </c>
      <c r="V120" s="386">
        <v>135.10204081632654</v>
      </c>
    </row>
    <row r="121" spans="16:22" ht="15">
      <c r="P121" s="385">
        <v>43263</v>
      </c>
      <c r="Q121" s="386">
        <v>142.93785310734464</v>
      </c>
      <c r="R121" s="386">
        <v>142.61168384879724</v>
      </c>
      <c r="S121" s="386">
        <v>125.96685082872926</v>
      </c>
      <c r="T121" s="386">
        <v>117.48878923766817</v>
      </c>
      <c r="U121" s="386">
        <v>119.17098445595855</v>
      </c>
      <c r="V121" s="386">
        <v>134.69387755102039</v>
      </c>
    </row>
    <row r="122" spans="16:22" ht="15">
      <c r="P122" s="385">
        <v>43264</v>
      </c>
      <c r="Q122" s="386">
        <v>144.91525423728814</v>
      </c>
      <c r="R122" s="386">
        <v>144.67353951890033</v>
      </c>
      <c r="S122" s="386">
        <v>125.96685082872926</v>
      </c>
      <c r="T122" s="386">
        <v>118.38565022421525</v>
      </c>
      <c r="U122" s="386">
        <v>117.09844559585491</v>
      </c>
      <c r="V122" s="386">
        <v>135.91836734693879</v>
      </c>
    </row>
    <row r="123" spans="16:22" ht="15">
      <c r="P123" s="385">
        <v>43265</v>
      </c>
      <c r="Q123" s="386">
        <v>153.10734463276836</v>
      </c>
      <c r="R123" s="386">
        <v>143.6426116838488</v>
      </c>
      <c r="S123" s="386">
        <v>123.20441988950277</v>
      </c>
      <c r="T123" s="386">
        <v>117.48878923766817</v>
      </c>
      <c r="U123" s="386">
        <v>119.68911917098445</v>
      </c>
      <c r="V123" s="386">
        <v>137.14285714285714</v>
      </c>
    </row>
    <row r="124" spans="16:22" ht="15">
      <c r="P124" s="385">
        <v>43266</v>
      </c>
      <c r="Q124" s="386">
        <v>155.93220338983051</v>
      </c>
      <c r="R124" s="386">
        <v>147.766323024055</v>
      </c>
      <c r="S124" s="386">
        <v>124.86187845303867</v>
      </c>
      <c r="T124" s="386">
        <v>119.28251121076232</v>
      </c>
      <c r="U124" s="386">
        <v>115.54404145077721</v>
      </c>
      <c r="V124" s="386">
        <v>138.36734693877551</v>
      </c>
    </row>
    <row r="125" spans="16:22" ht="15">
      <c r="P125" s="385">
        <v>43269</v>
      </c>
      <c r="Q125" s="386">
        <v>161.29943502824858</v>
      </c>
      <c r="R125" s="386">
        <v>153.60824742268042</v>
      </c>
      <c r="S125" s="386">
        <v>128.7292817679558</v>
      </c>
      <c r="T125" s="386">
        <v>124.2152466367713</v>
      </c>
      <c r="U125" s="386">
        <v>117.61658031088082</v>
      </c>
      <c r="V125" s="386">
        <v>140.81632653061226</v>
      </c>
    </row>
    <row r="126" spans="16:22" ht="15">
      <c r="P126" s="385">
        <v>43270</v>
      </c>
      <c r="Q126" s="386">
        <v>158.47457627118644</v>
      </c>
      <c r="R126" s="386">
        <v>155.32646048109967</v>
      </c>
      <c r="S126" s="386">
        <v>129.8342541436464</v>
      </c>
      <c r="T126" s="386">
        <v>128.69955156950672</v>
      </c>
      <c r="U126" s="386">
        <v>115.54404145077721</v>
      </c>
      <c r="V126" s="386">
        <v>140.81632653061226</v>
      </c>
    </row>
    <row r="127" spans="16:22" ht="15">
      <c r="P127" s="385">
        <v>43271</v>
      </c>
      <c r="Q127" s="386">
        <v>157.06214689265536</v>
      </c>
      <c r="R127" s="386">
        <v>149.14089347079039</v>
      </c>
      <c r="S127" s="386">
        <v>124.30939226519338</v>
      </c>
      <c r="T127" s="386">
        <v>117.48878923766817</v>
      </c>
      <c r="U127" s="386">
        <v>111.39896373056995</v>
      </c>
      <c r="V127" s="386">
        <v>135.91836734693879</v>
      </c>
    </row>
    <row r="128" spans="16:22" ht="15">
      <c r="P128" s="385">
        <v>43272</v>
      </c>
      <c r="Q128" s="386">
        <v>153.38983050847457</v>
      </c>
      <c r="R128" s="386">
        <v>146.04810996563572</v>
      </c>
      <c r="S128" s="386">
        <v>125.41436464088397</v>
      </c>
      <c r="T128" s="386">
        <v>120.17937219730941</v>
      </c>
      <c r="U128" s="386">
        <v>109.32642487046633</v>
      </c>
      <c r="V128" s="386">
        <v>133.0612244897959</v>
      </c>
    </row>
    <row r="129" spans="16:22" ht="15">
      <c r="P129" s="385">
        <v>43273</v>
      </c>
      <c r="Q129" s="386">
        <v>151.41242937853107</v>
      </c>
      <c r="R129" s="386">
        <v>138.48797250859107</v>
      </c>
      <c r="S129" s="386">
        <v>122.65193370165746</v>
      </c>
      <c r="T129" s="386">
        <v>115.24663677130044</v>
      </c>
      <c r="U129" s="386">
        <v>107.7720207253886</v>
      </c>
      <c r="V129" s="386">
        <v>130.20408163265307</v>
      </c>
    </row>
    <row r="130" spans="16:22" ht="15">
      <c r="P130" s="385">
        <v>43276</v>
      </c>
      <c r="Q130" s="386">
        <v>155.36723163841808</v>
      </c>
      <c r="R130" s="386">
        <v>144.32989690721649</v>
      </c>
      <c r="S130" s="386">
        <v>124.30939226519338</v>
      </c>
      <c r="T130" s="386">
        <v>117.04035874439462</v>
      </c>
      <c r="U130" s="386">
        <v>109.84455958549222</v>
      </c>
      <c r="V130" s="386">
        <v>131.42857142857142</v>
      </c>
    </row>
    <row r="131" spans="16:22" ht="15">
      <c r="P131" s="385">
        <v>43277</v>
      </c>
      <c r="Q131" s="386">
        <v>157.90960451977401</v>
      </c>
      <c r="R131" s="386">
        <v>146.04810996563572</v>
      </c>
      <c r="S131" s="386">
        <v>124.30939226519338</v>
      </c>
      <c r="T131" s="386">
        <v>119.28251121076232</v>
      </c>
      <c r="U131" s="386">
        <v>109.84455958549222</v>
      </c>
      <c r="V131" s="386">
        <v>131.0204081632653</v>
      </c>
    </row>
    <row r="132" spans="16:22" ht="15">
      <c r="P132" s="385">
        <v>43278</v>
      </c>
      <c r="Q132" s="386">
        <v>164.97175141242937</v>
      </c>
      <c r="R132" s="386">
        <v>146.04810996563572</v>
      </c>
      <c r="S132" s="386">
        <v>124.86187845303867</v>
      </c>
      <c r="T132" s="386">
        <v>123.31838565022422</v>
      </c>
      <c r="U132" s="386">
        <v>111.39896373056995</v>
      </c>
      <c r="V132" s="386">
        <v>135.10204081632654</v>
      </c>
    </row>
    <row r="133" spans="16:22" ht="15">
      <c r="P133" s="385">
        <v>43279</v>
      </c>
      <c r="Q133" s="386">
        <v>167.51412429378533</v>
      </c>
      <c r="R133" s="386">
        <v>141.58075601374571</v>
      </c>
      <c r="S133" s="386">
        <v>122.65193370165746</v>
      </c>
      <c r="T133" s="386">
        <v>125.11210762331839</v>
      </c>
      <c r="U133" s="386">
        <v>109.32642487046633</v>
      </c>
      <c r="V133" s="386">
        <v>134.69387755102039</v>
      </c>
    </row>
    <row r="134" spans="16:22" ht="15">
      <c r="P134" s="385">
        <v>43280</v>
      </c>
      <c r="Q134" s="386">
        <v>172.88135593220341</v>
      </c>
      <c r="R134" s="386">
        <v>141.23711340206185</v>
      </c>
      <c r="S134" s="386">
        <v>118.78453038674033</v>
      </c>
      <c r="T134" s="386">
        <v>122.86995515695067</v>
      </c>
      <c r="U134" s="386">
        <v>109.32642487046633</v>
      </c>
      <c r="V134" s="386">
        <v>134.69387755102039</v>
      </c>
    </row>
    <row r="135" spans="16:22" ht="15">
      <c r="P135" s="385">
        <v>43283</v>
      </c>
      <c r="Q135" s="386">
        <v>171.4689265536723</v>
      </c>
      <c r="R135" s="386">
        <v>142.61168384879724</v>
      </c>
      <c r="S135" s="386">
        <v>118.23204419889504</v>
      </c>
      <c r="T135" s="386">
        <v>126.45739910313902</v>
      </c>
      <c r="U135" s="386">
        <v>109.32642487046633</v>
      </c>
      <c r="V135" s="386">
        <v>137.14285714285714</v>
      </c>
    </row>
    <row r="136" spans="16:22" ht="15">
      <c r="P136" s="385">
        <v>43284</v>
      </c>
      <c r="Q136" s="386">
        <v>166.10169491525423</v>
      </c>
      <c r="R136" s="386">
        <v>143.6426116838488</v>
      </c>
      <c r="S136" s="386">
        <v>115.46961325966851</v>
      </c>
      <c r="T136" s="386">
        <v>124.66367713004485</v>
      </c>
      <c r="U136" s="386">
        <v>107.25388601036269</v>
      </c>
      <c r="V136" s="386">
        <v>135.91836734693879</v>
      </c>
    </row>
    <row r="137" spans="16:22" ht="15">
      <c r="P137" s="385">
        <v>43285</v>
      </c>
      <c r="Q137" s="386">
        <v>166.10169491525423</v>
      </c>
      <c r="R137" s="386">
        <v>143.29896907216494</v>
      </c>
      <c r="S137" s="386">
        <v>115.46961325966851</v>
      </c>
      <c r="T137" s="386">
        <v>124.66367713004485</v>
      </c>
      <c r="U137" s="386">
        <v>106.73575129533678</v>
      </c>
      <c r="V137" s="386">
        <v>133.0612244897959</v>
      </c>
    </row>
    <row r="138" spans="16:22" ht="15">
      <c r="P138" s="385">
        <v>43286</v>
      </c>
      <c r="Q138" s="386">
        <v>164.12429378531073</v>
      </c>
      <c r="R138" s="386">
        <v>140.20618556701029</v>
      </c>
      <c r="S138" s="386">
        <v>112.70718232044199</v>
      </c>
      <c r="T138" s="386">
        <v>121.97309417040358</v>
      </c>
      <c r="U138" s="386">
        <v>104.66321243523315</v>
      </c>
      <c r="V138" s="386">
        <v>131.42857142857142</v>
      </c>
    </row>
    <row r="139" spans="16:22" ht="15">
      <c r="P139" s="385">
        <v>43287</v>
      </c>
      <c r="Q139" s="386">
        <v>160.73446327683615</v>
      </c>
      <c r="R139" s="386">
        <v>136.42611683848799</v>
      </c>
      <c r="S139" s="386">
        <v>113.81215469613259</v>
      </c>
      <c r="T139" s="386">
        <v>118.38565022421525</v>
      </c>
      <c r="U139" s="386">
        <v>104.66321243523315</v>
      </c>
      <c r="V139" s="386">
        <v>127.75510204081633</v>
      </c>
    </row>
    <row r="140" spans="16:22" ht="15">
      <c r="P140" s="385">
        <v>43290</v>
      </c>
      <c r="Q140" s="386">
        <v>159.88700564971751</v>
      </c>
      <c r="R140" s="386">
        <v>133.67697594501718</v>
      </c>
      <c r="S140" s="386">
        <v>108.83977900552486</v>
      </c>
      <c r="T140" s="386">
        <v>109.86547085201795</v>
      </c>
      <c r="U140" s="386">
        <v>101.03626943005182</v>
      </c>
      <c r="V140" s="386">
        <v>124.48979591836735</v>
      </c>
    </row>
    <row r="141" spans="16:22" ht="15">
      <c r="P141" s="385">
        <v>43291</v>
      </c>
      <c r="Q141" s="386">
        <v>161.5819209039548</v>
      </c>
      <c r="R141" s="386">
        <v>144.67353951890033</v>
      </c>
      <c r="S141" s="386">
        <v>109.39226519337018</v>
      </c>
      <c r="T141" s="386">
        <v>110.76233183856503</v>
      </c>
      <c r="U141" s="386">
        <v>103.10880829015545</v>
      </c>
      <c r="V141" s="386">
        <v>122.85714285714286</v>
      </c>
    </row>
    <row r="142" spans="16:22" ht="15">
      <c r="P142" s="385">
        <v>43292</v>
      </c>
      <c r="Q142" s="386">
        <v>164.12429378531073</v>
      </c>
      <c r="R142" s="386">
        <v>150.85910652920961</v>
      </c>
      <c r="S142" s="386">
        <v>107.73480662983425</v>
      </c>
      <c r="T142" s="386">
        <v>108.07174887892377</v>
      </c>
      <c r="U142" s="386">
        <v>104.66321243523315</v>
      </c>
      <c r="V142" s="386">
        <v>124.08163265306122</v>
      </c>
    </row>
    <row r="143" spans="16:22" ht="15">
      <c r="P143" s="385">
        <v>43293</v>
      </c>
      <c r="Q143" s="386">
        <v>162.99435028248587</v>
      </c>
      <c r="R143" s="386">
        <v>154.29553264604812</v>
      </c>
      <c r="S143" s="386">
        <v>107.73480662983425</v>
      </c>
      <c r="T143" s="386">
        <v>110.31390134529148</v>
      </c>
      <c r="U143" s="386">
        <v>102.59067357512954</v>
      </c>
      <c r="V143" s="386">
        <v>122.44897959183673</v>
      </c>
    </row>
    <row r="144" spans="16:22" ht="15">
      <c r="P144" s="385">
        <v>43294</v>
      </c>
      <c r="Q144" s="386">
        <v>161.29943502824858</v>
      </c>
      <c r="R144" s="386">
        <v>156.70103092783506</v>
      </c>
      <c r="S144" s="386">
        <v>107.73480662983425</v>
      </c>
      <c r="T144" s="386">
        <v>109.86547085201795</v>
      </c>
      <c r="U144" s="386">
        <v>101.03626943005182</v>
      </c>
      <c r="V144" s="386">
        <v>122.44897959183673</v>
      </c>
    </row>
    <row r="145" spans="16:22" ht="15">
      <c r="P145" s="385">
        <v>43297</v>
      </c>
      <c r="Q145" s="386">
        <v>163.55932203389833</v>
      </c>
      <c r="R145" s="386">
        <v>151.89003436426117</v>
      </c>
      <c r="S145" s="386">
        <v>105.52486187845305</v>
      </c>
      <c r="T145" s="386">
        <v>104.03587443946188</v>
      </c>
      <c r="U145" s="386">
        <v>100</v>
      </c>
      <c r="V145" s="386">
        <v>121.63265306122449</v>
      </c>
    </row>
    <row r="146" spans="16:22" ht="15">
      <c r="P146" s="385">
        <v>43298</v>
      </c>
      <c r="Q146" s="386">
        <v>165.25423728813558</v>
      </c>
      <c r="R146" s="386">
        <v>148.45360824742269</v>
      </c>
      <c r="S146" s="386">
        <v>107.73480662983425</v>
      </c>
      <c r="T146" s="386">
        <v>105.38116591928251</v>
      </c>
      <c r="U146" s="386">
        <v>101.03626943005182</v>
      </c>
      <c r="V146" s="386">
        <v>121.63265306122449</v>
      </c>
    </row>
    <row r="147" spans="16:22" ht="15">
      <c r="P147" s="385">
        <v>43299</v>
      </c>
      <c r="Q147" s="386">
        <v>163.55932203389833</v>
      </c>
      <c r="R147" s="386">
        <v>147.0790378006873</v>
      </c>
      <c r="S147" s="386">
        <v>109.94475138121547</v>
      </c>
      <c r="T147" s="386">
        <v>104.48430493273541</v>
      </c>
      <c r="U147" s="386">
        <v>100</v>
      </c>
      <c r="V147" s="386">
        <v>120</v>
      </c>
    </row>
    <row r="148" spans="16:22" ht="15">
      <c r="P148" s="385">
        <v>43300</v>
      </c>
      <c r="Q148" s="386">
        <v>163.55932203389833</v>
      </c>
      <c r="R148" s="386">
        <v>142.9553264604811</v>
      </c>
      <c r="S148" s="386">
        <v>112.15469613259668</v>
      </c>
      <c r="T148" s="386">
        <v>107.62331838565022</v>
      </c>
      <c r="U148" s="386">
        <v>102.07253886010363</v>
      </c>
      <c r="V148" s="386">
        <v>122.85714285714286</v>
      </c>
    </row>
    <row r="149" spans="16:22" ht="15">
      <c r="P149" s="385">
        <v>43301</v>
      </c>
      <c r="Q149" s="386">
        <v>161.29943502824858</v>
      </c>
      <c r="R149" s="386">
        <v>141.58075601374571</v>
      </c>
      <c r="S149" s="386">
        <v>108.83977900552486</v>
      </c>
      <c r="T149" s="386">
        <v>105.38116591928251</v>
      </c>
      <c r="U149" s="386">
        <v>101.55440414507773</v>
      </c>
      <c r="V149" s="386">
        <v>115.51020408163266</v>
      </c>
    </row>
    <row r="150" spans="16:22" ht="15">
      <c r="P150" s="385">
        <v>43304</v>
      </c>
      <c r="Q150" s="386">
        <v>162.99435028248587</v>
      </c>
      <c r="R150" s="386">
        <v>137.80068728522338</v>
      </c>
      <c r="S150" s="386">
        <v>106.62983425414365</v>
      </c>
      <c r="T150" s="386">
        <v>105.82959641255604</v>
      </c>
      <c r="U150" s="386">
        <v>100.51813471502591</v>
      </c>
      <c r="V150" s="386">
        <v>114.28571428571428</v>
      </c>
    </row>
    <row r="151" spans="16:22" ht="15">
      <c r="P151" s="385">
        <v>43305</v>
      </c>
      <c r="Q151" s="386">
        <v>164.12429378531073</v>
      </c>
      <c r="R151" s="386">
        <v>138.8316151202749</v>
      </c>
      <c r="S151" s="386">
        <v>108.28729281767954</v>
      </c>
      <c r="T151" s="386">
        <v>106.27802690582959</v>
      </c>
      <c r="U151" s="386">
        <v>100</v>
      </c>
      <c r="V151" s="386">
        <v>113.46938775510205</v>
      </c>
    </row>
    <row r="152" spans="16:22" ht="15">
      <c r="P152" s="385">
        <v>43306</v>
      </c>
      <c r="Q152" s="386">
        <v>162.71186440677968</v>
      </c>
      <c r="R152" s="386">
        <v>142.9553264604811</v>
      </c>
      <c r="S152" s="386">
        <v>106.62983425414365</v>
      </c>
      <c r="T152" s="386">
        <v>101.79372197309418</v>
      </c>
      <c r="U152" s="386">
        <v>100</v>
      </c>
      <c r="V152" s="386">
        <v>110.20408163265304</v>
      </c>
    </row>
    <row r="153" spans="16:22" ht="15">
      <c r="P153" s="385">
        <v>43307</v>
      </c>
      <c r="Q153" s="386">
        <v>157.34463276836158</v>
      </c>
      <c r="R153" s="386">
        <v>142.61168384879724</v>
      </c>
      <c r="S153" s="386">
        <v>106.07734806629834</v>
      </c>
      <c r="T153" s="386">
        <v>102.24215246636771</v>
      </c>
      <c r="U153" s="386">
        <v>95.854922279792746</v>
      </c>
      <c r="V153" s="386">
        <v>108.57142857142857</v>
      </c>
    </row>
    <row r="154" spans="16:22" ht="15">
      <c r="P154" s="385">
        <v>43308</v>
      </c>
      <c r="Q154" s="386">
        <v>155.64971751412429</v>
      </c>
      <c r="R154" s="386">
        <v>141.92439862542955</v>
      </c>
      <c r="S154" s="386">
        <v>104.41988950276244</v>
      </c>
      <c r="T154" s="386">
        <v>99.551569506726452</v>
      </c>
      <c r="U154" s="386">
        <v>97.92746113989638</v>
      </c>
      <c r="V154" s="386">
        <v>108.97959183673468</v>
      </c>
    </row>
    <row r="155" spans="16:22" ht="15">
      <c r="P155" s="385">
        <v>43311</v>
      </c>
      <c r="Q155" s="386">
        <v>156.21468926553672</v>
      </c>
      <c r="R155" s="386">
        <v>142.26804123711341</v>
      </c>
      <c r="S155" s="386">
        <v>103.31491712707181</v>
      </c>
      <c r="T155" s="386">
        <v>102.24215246636771</v>
      </c>
      <c r="U155" s="386">
        <v>99.481865284974091</v>
      </c>
      <c r="V155" s="386">
        <v>108.97959183673468</v>
      </c>
    </row>
    <row r="156" spans="16:22" ht="15">
      <c r="P156" s="385">
        <v>43312</v>
      </c>
      <c r="Q156" s="386">
        <v>157.90960451977401</v>
      </c>
      <c r="R156" s="386">
        <v>143.6426116838488</v>
      </c>
      <c r="S156" s="386">
        <v>104.97237569060773</v>
      </c>
      <c r="T156" s="386">
        <v>110.31390134529148</v>
      </c>
      <c r="U156" s="386">
        <v>102.59067357512954</v>
      </c>
      <c r="V156" s="386">
        <v>111.0204081632653</v>
      </c>
    </row>
    <row r="157" spans="16:22" ht="15">
      <c r="P157" s="385">
        <v>43313</v>
      </c>
      <c r="Q157" s="386">
        <v>158.47457627118644</v>
      </c>
      <c r="R157" s="386">
        <v>142.26804123711341</v>
      </c>
      <c r="S157" s="386">
        <v>102.20994475138122</v>
      </c>
      <c r="T157" s="386">
        <v>108.07174887892377</v>
      </c>
      <c r="U157" s="386">
        <v>102.07253886010363</v>
      </c>
      <c r="V157" s="386">
        <v>111.0204081632653</v>
      </c>
    </row>
    <row r="158" spans="16:22" ht="15">
      <c r="P158" s="385">
        <v>43314</v>
      </c>
      <c r="Q158" s="386">
        <v>160.73446327683615</v>
      </c>
      <c r="R158" s="386">
        <v>144.32989690721649</v>
      </c>
      <c r="S158" s="386">
        <v>102.76243093922652</v>
      </c>
      <c r="T158" s="386">
        <v>108.5201793721973</v>
      </c>
      <c r="U158" s="386">
        <v>100</v>
      </c>
      <c r="V158" s="386">
        <v>111.83673469387756</v>
      </c>
    </row>
    <row r="159" spans="16:22" ht="15">
      <c r="P159" s="385">
        <v>43315</v>
      </c>
      <c r="Q159" s="386">
        <v>161.29943502824858</v>
      </c>
      <c r="R159" s="386">
        <v>143.29896907216494</v>
      </c>
      <c r="S159" s="386">
        <v>104.97237569060773</v>
      </c>
      <c r="T159" s="386">
        <v>110.31390134529148</v>
      </c>
      <c r="U159" s="386">
        <v>101.03626943005182</v>
      </c>
      <c r="V159" s="386">
        <v>111.0204081632653</v>
      </c>
    </row>
    <row r="160" spans="16:22" ht="15">
      <c r="P160" s="385">
        <v>43318</v>
      </c>
      <c r="Q160" s="386">
        <v>164.97175141242937</v>
      </c>
      <c r="R160" s="386">
        <v>143.6426116838488</v>
      </c>
      <c r="S160" s="386">
        <v>104.97237569060773</v>
      </c>
      <c r="T160" s="386">
        <v>110.31390134529148</v>
      </c>
      <c r="U160" s="386">
        <v>101.03626943005182</v>
      </c>
      <c r="V160" s="386">
        <v>107.75510204081633</v>
      </c>
    </row>
    <row r="161" spans="16:22" ht="15">
      <c r="P161" s="385">
        <v>43319</v>
      </c>
      <c r="Q161" s="386">
        <v>168.36158192090394</v>
      </c>
      <c r="R161" s="386">
        <v>152.233676975945</v>
      </c>
      <c r="S161" s="386">
        <v>108.83977900552486</v>
      </c>
      <c r="T161" s="386">
        <v>114.34977578475336</v>
      </c>
      <c r="U161" s="386">
        <v>100</v>
      </c>
      <c r="V161" s="386">
        <v>112.24489795918366</v>
      </c>
    </row>
    <row r="162" spans="16:22" ht="15">
      <c r="P162" s="385">
        <v>43320</v>
      </c>
      <c r="Q162" s="386">
        <v>173.16384180790959</v>
      </c>
      <c r="R162" s="386">
        <v>152.9209621993127</v>
      </c>
      <c r="S162" s="386">
        <v>112.70718232044199</v>
      </c>
      <c r="T162" s="386">
        <v>115.24663677130044</v>
      </c>
      <c r="U162" s="386">
        <v>100</v>
      </c>
      <c r="V162" s="386">
        <v>111.0204081632653</v>
      </c>
    </row>
    <row r="163" spans="16:22" ht="15">
      <c r="P163" s="385">
        <v>43321</v>
      </c>
      <c r="Q163" s="386">
        <v>182.20338983050848</v>
      </c>
      <c r="R163" s="386">
        <v>156.01374570446737</v>
      </c>
      <c r="S163" s="386">
        <v>116.57458563535911</v>
      </c>
      <c r="T163" s="386">
        <v>114.34977578475336</v>
      </c>
      <c r="U163" s="386">
        <v>98.445595854922274</v>
      </c>
      <c r="V163" s="386">
        <v>114.28571428571428</v>
      </c>
    </row>
    <row r="164" spans="16:22" ht="15">
      <c r="P164" s="385">
        <v>43322</v>
      </c>
      <c r="Q164" s="386">
        <v>198.58757062146893</v>
      </c>
      <c r="R164" s="386">
        <v>166.32302405498282</v>
      </c>
      <c r="S164" s="386">
        <v>125.41436464088397</v>
      </c>
      <c r="T164" s="386">
        <v>120.17937219730941</v>
      </c>
      <c r="U164" s="386">
        <v>106.21761658031087</v>
      </c>
      <c r="V164" s="386">
        <v>122.44897959183673</v>
      </c>
    </row>
    <row r="165" spans="16:22" ht="15">
      <c r="P165" s="385">
        <v>43325</v>
      </c>
      <c r="Q165" s="386">
        <v>210.45197740112994</v>
      </c>
      <c r="R165" s="386">
        <v>190.03436426116838</v>
      </c>
      <c r="S165" s="386">
        <v>128.17679558011051</v>
      </c>
      <c r="T165" s="386">
        <v>124.66367713004485</v>
      </c>
      <c r="U165" s="386">
        <v>106.21761658031087</v>
      </c>
      <c r="V165" s="386">
        <v>124.08163265306122</v>
      </c>
    </row>
    <row r="166" spans="16:22" ht="15">
      <c r="P166" s="385">
        <v>43326</v>
      </c>
      <c r="Q166" s="386">
        <v>195.48022598870057</v>
      </c>
      <c r="R166" s="386">
        <v>200.6872852233677</v>
      </c>
      <c r="S166" s="386">
        <v>128.17679558011051</v>
      </c>
      <c r="T166" s="386">
        <v>132.7354260089686</v>
      </c>
      <c r="U166" s="386">
        <v>104.14507772020724</v>
      </c>
      <c r="V166" s="386">
        <v>121.63265306122449</v>
      </c>
    </row>
    <row r="167" spans="16:22" ht="15">
      <c r="P167" s="385">
        <v>43327</v>
      </c>
      <c r="Q167" s="386">
        <v>193.78531073446328</v>
      </c>
      <c r="R167" s="386">
        <v>192.78350515463919</v>
      </c>
      <c r="S167" s="386">
        <v>125.96685082872926</v>
      </c>
      <c r="T167" s="386">
        <v>127.35426008968609</v>
      </c>
      <c r="U167" s="386">
        <v>105.69948186528497</v>
      </c>
      <c r="V167" s="386">
        <v>125.71428571428571</v>
      </c>
    </row>
    <row r="168" spans="16:22" ht="15">
      <c r="P168" s="385">
        <v>43328</v>
      </c>
      <c r="Q168" s="386">
        <v>188.4180790960452</v>
      </c>
      <c r="R168" s="386">
        <v>190.37800687285221</v>
      </c>
      <c r="S168" s="386">
        <v>127.62430939226519</v>
      </c>
      <c r="T168" s="386">
        <v>134.5291479820628</v>
      </c>
      <c r="U168" s="386">
        <v>104.66321243523315</v>
      </c>
      <c r="V168" s="386">
        <v>124.48979591836735</v>
      </c>
    </row>
    <row r="169" spans="16:22" ht="15">
      <c r="P169" s="385">
        <v>43329</v>
      </c>
      <c r="Q169" s="386">
        <v>190.39548022598871</v>
      </c>
      <c r="R169" s="386">
        <v>180.41237113402062</v>
      </c>
      <c r="S169" s="386">
        <v>127.62430939226519</v>
      </c>
      <c r="T169" s="386">
        <v>136.32286995515693</v>
      </c>
      <c r="U169" s="386">
        <v>102.07253886010363</v>
      </c>
      <c r="V169" s="386">
        <v>125.30612244897958</v>
      </c>
    </row>
    <row r="170" spans="16:22" ht="15">
      <c r="P170" s="385">
        <v>43332</v>
      </c>
      <c r="Q170" s="386">
        <v>193.50282485875707</v>
      </c>
      <c r="R170" s="386">
        <v>186.25429553264604</v>
      </c>
      <c r="S170" s="386">
        <v>129.28176795580112</v>
      </c>
      <c r="T170" s="386">
        <v>139.01345291479822</v>
      </c>
      <c r="U170" s="386">
        <v>101.55440414507773</v>
      </c>
      <c r="V170" s="386">
        <v>127.3469387755102</v>
      </c>
    </row>
    <row r="171" spans="16:22" ht="15">
      <c r="P171" s="385">
        <v>43333</v>
      </c>
      <c r="Q171" s="386">
        <v>193.50282485875707</v>
      </c>
      <c r="R171" s="386">
        <v>184.19243986254295</v>
      </c>
      <c r="S171" s="386">
        <v>129.8342541436464</v>
      </c>
      <c r="T171" s="386">
        <v>136.77130044843048</v>
      </c>
      <c r="U171" s="386">
        <v>100.51813471502591</v>
      </c>
      <c r="V171" s="386">
        <v>127.75510204081633</v>
      </c>
    </row>
    <row r="172" spans="16:22" ht="15">
      <c r="P172" s="385">
        <v>43334</v>
      </c>
      <c r="Q172" s="386">
        <v>194.06779661016949</v>
      </c>
      <c r="R172" s="386">
        <v>174.22680412371133</v>
      </c>
      <c r="S172" s="386">
        <v>131.49171270718233</v>
      </c>
      <c r="T172" s="386">
        <v>130.94170403587444</v>
      </c>
      <c r="U172" s="386">
        <v>101.03626943005182</v>
      </c>
      <c r="V172" s="386">
        <v>131.0204081632653</v>
      </c>
    </row>
    <row r="173" spans="16:22" ht="15">
      <c r="P173" s="385">
        <v>43335</v>
      </c>
      <c r="Q173" s="386">
        <v>196.89265536723164</v>
      </c>
      <c r="R173" s="386">
        <v>172.85223367697594</v>
      </c>
      <c r="S173" s="386">
        <v>128.17679558011051</v>
      </c>
      <c r="T173" s="386">
        <v>127.35426008968609</v>
      </c>
      <c r="U173" s="386">
        <v>102.59067357512954</v>
      </c>
      <c r="V173" s="386">
        <v>135.91836734693879</v>
      </c>
    </row>
    <row r="174" spans="16:22" ht="15">
      <c r="P174" s="385">
        <v>43336</v>
      </c>
      <c r="Q174" s="386">
        <v>197.74011299435028</v>
      </c>
      <c r="R174" s="386">
        <v>172.50859106529211</v>
      </c>
      <c r="S174" s="386">
        <v>128.17679558011051</v>
      </c>
      <c r="T174" s="386">
        <v>128.25112107623318</v>
      </c>
      <c r="U174" s="386">
        <v>103.62694300518133</v>
      </c>
      <c r="V174" s="386">
        <v>135.91836734693879</v>
      </c>
    </row>
    <row r="175" spans="16:22" ht="15">
      <c r="P175" s="385">
        <v>43339</v>
      </c>
      <c r="Q175" s="386">
        <v>194.06779661016949</v>
      </c>
      <c r="R175" s="386">
        <v>172.85223367697594</v>
      </c>
      <c r="S175" s="386">
        <v>127.62430939226519</v>
      </c>
      <c r="T175" s="386">
        <v>126.00896860986548</v>
      </c>
      <c r="U175" s="386">
        <v>100.51813471502591</v>
      </c>
      <c r="V175" s="386">
        <v>135.51020408163265</v>
      </c>
    </row>
    <row r="176" spans="16:22" ht="15">
      <c r="P176" s="385">
        <v>43340</v>
      </c>
      <c r="Q176" s="386">
        <v>194.63276836158192</v>
      </c>
      <c r="R176" s="386">
        <v>173.1958762886598</v>
      </c>
      <c r="S176" s="386">
        <v>125.96685082872926</v>
      </c>
      <c r="T176" s="386">
        <v>125.11210762331839</v>
      </c>
      <c r="U176" s="386">
        <v>97.92746113989638</v>
      </c>
      <c r="V176" s="386">
        <v>135.51020408163265</v>
      </c>
    </row>
    <row r="177" spans="16:22" ht="15">
      <c r="P177" s="385">
        <v>43341</v>
      </c>
      <c r="Q177" s="386">
        <v>204.51977401129943</v>
      </c>
      <c r="R177" s="386">
        <v>175.60137457044672</v>
      </c>
      <c r="S177" s="386">
        <v>123.75690607734806</v>
      </c>
      <c r="T177" s="386">
        <v>124.2152466367713</v>
      </c>
      <c r="U177" s="386">
        <v>97.92746113989638</v>
      </c>
      <c r="V177" s="386">
        <v>138.36734693877551</v>
      </c>
    </row>
    <row r="178" spans="16:22" ht="15">
      <c r="P178" s="385">
        <v>43342</v>
      </c>
      <c r="Q178" s="386">
        <v>218.64406779661016</v>
      </c>
      <c r="R178" s="386">
        <v>185.91065292096221</v>
      </c>
      <c r="S178" s="386">
        <v>124.30939226519338</v>
      </c>
      <c r="T178" s="386">
        <v>127.80269058295963</v>
      </c>
      <c r="U178" s="386">
        <v>100.51813471502591</v>
      </c>
      <c r="V178" s="386">
        <v>141.22448979591837</v>
      </c>
    </row>
    <row r="179" spans="16:22" ht="15">
      <c r="P179" s="385">
        <v>43343</v>
      </c>
      <c r="Q179" s="386">
        <v>217.79661016949152</v>
      </c>
      <c r="R179" s="386">
        <v>194.15807560137458</v>
      </c>
      <c r="S179" s="386">
        <v>123.20441988950277</v>
      </c>
      <c r="T179" s="386">
        <v>131.39013452914799</v>
      </c>
      <c r="U179" s="386">
        <v>102.07253886010363</v>
      </c>
      <c r="V179" s="386">
        <v>140.81632653061226</v>
      </c>
    </row>
    <row r="180" spans="16:22" ht="15">
      <c r="P180" s="385"/>
      <c r="Q180" s="386"/>
      <c r="R180" s="386"/>
      <c r="S180" s="386"/>
      <c r="T180" s="386"/>
      <c r="U180" s="386"/>
      <c r="V180" s="386"/>
    </row>
    <row r="181" spans="16:22" ht="15">
      <c r="P181" s="385">
        <v>43347</v>
      </c>
      <c r="Q181" s="386">
        <v>221.4689265536723</v>
      </c>
      <c r="R181" s="386">
        <v>200</v>
      </c>
      <c r="S181" s="386">
        <v>122.09944751381217</v>
      </c>
      <c r="T181" s="386">
        <v>136.77130044843048</v>
      </c>
      <c r="U181" s="386">
        <v>105.18134715025906</v>
      </c>
      <c r="V181" s="386">
        <v>143.26530612244898</v>
      </c>
    </row>
    <row r="182" spans="16:22" ht="15">
      <c r="P182" s="385">
        <v>43348</v>
      </c>
      <c r="Q182" s="386">
        <v>210.16949152542375</v>
      </c>
      <c r="R182" s="386">
        <v>199.65635738831617</v>
      </c>
      <c r="S182" s="386">
        <v>126.51933701657458</v>
      </c>
      <c r="T182" s="386">
        <v>144.39461883408072</v>
      </c>
      <c r="U182" s="386">
        <v>103.10880829015545</v>
      </c>
      <c r="V182" s="386">
        <v>139.59183673469389</v>
      </c>
    </row>
    <row r="183" spans="16:22" ht="15">
      <c r="P183" s="385">
        <v>43349</v>
      </c>
      <c r="Q183" s="386">
        <v>205.08474576271186</v>
      </c>
      <c r="R183" s="386">
        <v>190.37800687285221</v>
      </c>
      <c r="S183" s="386">
        <v>127.0718232044199</v>
      </c>
      <c r="T183" s="386">
        <v>145.73991031390133</v>
      </c>
      <c r="U183" s="386">
        <v>102.59067357512954</v>
      </c>
      <c r="V183" s="386">
        <v>137.55102040816328</v>
      </c>
    </row>
    <row r="184" spans="16:22" ht="15">
      <c r="P184" s="385">
        <v>43350</v>
      </c>
      <c r="Q184" s="386">
        <v>204.23728813559322</v>
      </c>
      <c r="R184" s="386">
        <v>182.4742268041237</v>
      </c>
      <c r="S184" s="386">
        <v>124.86187845303867</v>
      </c>
      <c r="T184" s="386">
        <v>138.56502242152467</v>
      </c>
      <c r="U184" s="386">
        <v>101.55440414507773</v>
      </c>
      <c r="V184" s="386">
        <v>133.0612244897959</v>
      </c>
    </row>
    <row r="185" spans="16:22" ht="15">
      <c r="P185" s="385">
        <v>43353</v>
      </c>
      <c r="Q185" s="386">
        <v>211.0169491525424</v>
      </c>
      <c r="R185" s="386">
        <v>180.06872852233678</v>
      </c>
      <c r="S185" s="386">
        <v>127.0718232044199</v>
      </c>
      <c r="T185" s="386">
        <v>139.01345291479822</v>
      </c>
      <c r="U185" s="386">
        <v>102.59067357512954</v>
      </c>
      <c r="V185" s="386">
        <v>135.91836734693879</v>
      </c>
    </row>
    <row r="186" spans="16:22" ht="15">
      <c r="P186" s="385">
        <v>43354</v>
      </c>
      <c r="Q186" s="386">
        <v>209.60451977401129</v>
      </c>
      <c r="R186" s="386">
        <v>182.13058419243987</v>
      </c>
      <c r="S186" s="386">
        <v>128.7292817679558</v>
      </c>
      <c r="T186" s="386">
        <v>141.25560538116594</v>
      </c>
      <c r="U186" s="386">
        <v>101.55440414507773</v>
      </c>
      <c r="V186" s="386">
        <v>137.55102040816328</v>
      </c>
    </row>
    <row r="187" spans="16:22" ht="15">
      <c r="P187" s="385">
        <v>43355</v>
      </c>
      <c r="Q187" s="386">
        <v>197.17514124293785</v>
      </c>
      <c r="R187" s="386">
        <v>182.13058419243987</v>
      </c>
      <c r="S187" s="386">
        <v>127.62430939226519</v>
      </c>
      <c r="T187" s="386">
        <v>142.60089686098652</v>
      </c>
      <c r="U187" s="386">
        <v>100.51813471502591</v>
      </c>
      <c r="V187" s="386">
        <v>136.32653061224488</v>
      </c>
    </row>
    <row r="188" spans="16:22" ht="15">
      <c r="P188" s="385">
        <v>43356</v>
      </c>
      <c r="Q188" s="386">
        <v>195.76271186440678</v>
      </c>
      <c r="R188" s="386">
        <v>171.13402061855669</v>
      </c>
      <c r="S188" s="386">
        <v>125.96685082872926</v>
      </c>
      <c r="T188" s="386">
        <v>141.70403587443948</v>
      </c>
      <c r="U188" s="386">
        <v>96.373056994818654</v>
      </c>
      <c r="V188" s="386">
        <v>137.55102040816328</v>
      </c>
    </row>
    <row r="189" spans="16:22" ht="15">
      <c r="P189" s="385">
        <v>43357</v>
      </c>
      <c r="Q189" s="386">
        <v>185.31073446327684</v>
      </c>
      <c r="R189" s="386">
        <v>157.73195876288659</v>
      </c>
      <c r="S189" s="386">
        <v>121.54696132596685</v>
      </c>
      <c r="T189" s="386">
        <v>129.59641255605382</v>
      </c>
      <c r="U189" s="386">
        <v>96.373056994818654</v>
      </c>
      <c r="V189" s="386">
        <v>137.55102040816328</v>
      </c>
    </row>
    <row r="190" spans="16:22" ht="15">
      <c r="P190" s="385">
        <v>43360</v>
      </c>
      <c r="Q190" s="386">
        <v>183.89830508474577</v>
      </c>
      <c r="R190" s="386">
        <v>156.70103092783506</v>
      </c>
      <c r="S190" s="386">
        <v>122.65193370165746</v>
      </c>
      <c r="T190" s="386">
        <v>130.49327354260089</v>
      </c>
      <c r="U190" s="386">
        <v>96.891191709844563</v>
      </c>
      <c r="V190" s="386">
        <v>137.55102040816328</v>
      </c>
    </row>
    <row r="191" spans="16:22" ht="15">
      <c r="P191" s="385">
        <v>43361</v>
      </c>
      <c r="Q191" s="386">
        <v>185.02824858757063</v>
      </c>
      <c r="R191" s="386">
        <v>157.73195876288659</v>
      </c>
      <c r="S191" s="386">
        <v>118.78453038674033</v>
      </c>
      <c r="T191" s="386">
        <v>130.04484304932734</v>
      </c>
      <c r="U191" s="386">
        <v>95.336787564766837</v>
      </c>
      <c r="V191" s="386">
        <v>136.73469387755102</v>
      </c>
    </row>
    <row r="192" spans="16:22" ht="15">
      <c r="P192" s="385">
        <v>43362</v>
      </c>
      <c r="Q192" s="386">
        <v>176.55367231638419</v>
      </c>
      <c r="R192" s="386">
        <v>156.01374570446737</v>
      </c>
      <c r="S192" s="386">
        <v>121.54696132596685</v>
      </c>
      <c r="T192" s="386">
        <v>130.04484304932734</v>
      </c>
      <c r="U192" s="386">
        <v>94.818652849740943</v>
      </c>
      <c r="V192" s="386">
        <v>133.87755102040816</v>
      </c>
    </row>
    <row r="193" spans="16:22" ht="15">
      <c r="P193" s="385">
        <v>43363</v>
      </c>
      <c r="Q193" s="386">
        <v>176.55367231638419</v>
      </c>
      <c r="R193" s="386">
        <v>150.85910652920961</v>
      </c>
      <c r="S193" s="386">
        <v>118.23204419889504</v>
      </c>
      <c r="T193" s="386">
        <v>128.69955156950672</v>
      </c>
      <c r="U193" s="386">
        <v>95.336787564766837</v>
      </c>
      <c r="V193" s="386">
        <v>126.12244897959184</v>
      </c>
    </row>
    <row r="194" spans="16:22" ht="15">
      <c r="P194" s="385">
        <v>43364</v>
      </c>
      <c r="Q194" s="386">
        <v>165.5367231638418</v>
      </c>
      <c r="R194" s="386">
        <v>152.9209621993127</v>
      </c>
      <c r="S194" s="386">
        <v>118.23204419889504</v>
      </c>
      <c r="T194" s="386">
        <v>126.90582959641257</v>
      </c>
      <c r="U194" s="386">
        <v>94.818652849740943</v>
      </c>
      <c r="V194" s="386">
        <v>117.14285714285715</v>
      </c>
    </row>
    <row r="195" spans="16:22" ht="15">
      <c r="P195" s="385">
        <v>43367</v>
      </c>
      <c r="Q195" s="386">
        <v>173.16384180790959</v>
      </c>
      <c r="R195" s="386">
        <v>151.54639175257731</v>
      </c>
      <c r="S195" s="386">
        <v>117.67955801104972</v>
      </c>
      <c r="T195" s="386">
        <v>126.00896860986548</v>
      </c>
      <c r="U195" s="386">
        <v>94.818652849740943</v>
      </c>
      <c r="V195" s="386">
        <v>119.59183673469387</v>
      </c>
    </row>
    <row r="196" spans="16:22" ht="15">
      <c r="P196" s="385">
        <v>43368</v>
      </c>
      <c r="Q196" s="386">
        <v>171.18644067796612</v>
      </c>
      <c r="R196" s="386">
        <v>151.54639175257731</v>
      </c>
      <c r="S196" s="386">
        <v>117.67955801104972</v>
      </c>
      <c r="T196" s="386">
        <v>126.00896860986548</v>
      </c>
      <c r="U196" s="386">
        <v>95.336787564766837</v>
      </c>
      <c r="V196" s="386">
        <v>120.40816326530613</v>
      </c>
    </row>
    <row r="197" spans="16:22" ht="15">
      <c r="P197" s="385">
        <v>43369</v>
      </c>
      <c r="Q197" s="386">
        <v>172.59887005649716</v>
      </c>
      <c r="R197" s="386">
        <v>152.57731958762886</v>
      </c>
      <c r="S197" s="386">
        <v>119.33701657458565</v>
      </c>
      <c r="T197" s="386">
        <v>127.35426008968609</v>
      </c>
      <c r="U197" s="386">
        <v>93.264248704663217</v>
      </c>
      <c r="V197" s="386">
        <v>120</v>
      </c>
    </row>
    <row r="198" spans="16:22" ht="15">
      <c r="P198" s="385">
        <v>43370</v>
      </c>
      <c r="Q198" s="386">
        <v>166.66666666666669</v>
      </c>
      <c r="R198" s="386">
        <v>152.57731958762886</v>
      </c>
      <c r="S198" s="386">
        <v>119.88950276243094</v>
      </c>
      <c r="T198" s="386">
        <v>127.35426008968609</v>
      </c>
      <c r="U198" s="386">
        <v>92.746113989637308</v>
      </c>
      <c r="V198" s="386">
        <v>118.77551020408164</v>
      </c>
    </row>
    <row r="199" spans="16:22" ht="15">
      <c r="P199" s="385">
        <v>43371</v>
      </c>
      <c r="Q199" s="386">
        <v>175.42372881355931</v>
      </c>
      <c r="R199" s="386">
        <v>152.233676975945</v>
      </c>
      <c r="S199" s="386">
        <v>118.78453038674033</v>
      </c>
      <c r="T199" s="386">
        <v>126.90582959641257</v>
      </c>
      <c r="U199" s="386">
        <v>93.264248704663217</v>
      </c>
      <c r="V199" s="386">
        <v>119.59183673469387</v>
      </c>
    </row>
    <row r="200" spans="16:22" ht="15">
      <c r="P200" s="385">
        <v>43374</v>
      </c>
      <c r="Q200" s="386">
        <v>177.96610169491524</v>
      </c>
      <c r="R200" s="386">
        <v>146.39175257731958</v>
      </c>
      <c r="S200" s="386">
        <v>107.73480662983425</v>
      </c>
      <c r="T200" s="386">
        <v>117.04035874439462</v>
      </c>
      <c r="U200" s="386">
        <v>92.2279792746114</v>
      </c>
      <c r="V200" s="386">
        <v>120.81632653061224</v>
      </c>
    </row>
    <row r="201" spans="16:22" ht="15">
      <c r="P201" s="385">
        <v>43375</v>
      </c>
      <c r="Q201" s="386">
        <v>177.96610169491524</v>
      </c>
      <c r="R201" s="386">
        <v>147.0790378006873</v>
      </c>
      <c r="S201" s="386">
        <v>108.83977900552486</v>
      </c>
      <c r="T201" s="386">
        <v>117.93721973094171</v>
      </c>
      <c r="U201" s="386">
        <v>91.709844559585491</v>
      </c>
      <c r="V201" s="386">
        <v>116.32653061224489</v>
      </c>
    </row>
    <row r="202" spans="16:22" ht="15">
      <c r="P202" s="385">
        <v>43376</v>
      </c>
      <c r="Q202" s="386">
        <v>176.55367231638419</v>
      </c>
      <c r="R202" s="386">
        <v>142.61168384879724</v>
      </c>
      <c r="S202" s="386">
        <v>101.10497237569061</v>
      </c>
      <c r="T202" s="386">
        <v>112.10762331838563</v>
      </c>
      <c r="U202" s="386">
        <v>89.119170984455948</v>
      </c>
      <c r="V202" s="386">
        <v>111.42857142857143</v>
      </c>
    </row>
    <row r="203" spans="16:22" ht="15">
      <c r="P203" s="385">
        <v>43377</v>
      </c>
      <c r="Q203" s="386">
        <v>185.87570621468927</v>
      </c>
      <c r="R203" s="386">
        <v>159.45017182130584</v>
      </c>
      <c r="S203" s="386">
        <v>110.49723756906079</v>
      </c>
      <c r="T203" s="386">
        <v>125.11210762331839</v>
      </c>
      <c r="U203" s="386">
        <v>90.673575129533674</v>
      </c>
      <c r="V203" s="386">
        <v>113.46938775510205</v>
      </c>
    </row>
    <row r="204" spans="16:22" ht="15">
      <c r="P204" s="385">
        <v>43378</v>
      </c>
      <c r="Q204" s="386"/>
      <c r="R204" s="386">
        <v>159.10652920962198</v>
      </c>
      <c r="S204" s="386">
        <v>111.04972375690608</v>
      </c>
      <c r="T204" s="386">
        <v>124.66367713004485</v>
      </c>
      <c r="U204" s="386">
        <v>90.673575129533674</v>
      </c>
      <c r="V204" s="386">
        <v>111.0204081632653</v>
      </c>
    </row>
    <row r="205" spans="16:22" ht="15">
      <c r="P205" s="385">
        <v>43381</v>
      </c>
      <c r="Q205" s="386">
        <v>190.11299435028249</v>
      </c>
      <c r="R205" s="386">
        <v>160.13745704467354</v>
      </c>
      <c r="S205" s="386">
        <v>110.49723756906079</v>
      </c>
      <c r="T205" s="386">
        <v>126.45739910313902</v>
      </c>
      <c r="U205" s="386"/>
      <c r="V205" s="386"/>
    </row>
    <row r="206" spans="16:22" ht="15">
      <c r="P206" s="385">
        <v>43382</v>
      </c>
      <c r="Q206" s="386">
        <v>186.15819209039549</v>
      </c>
      <c r="R206" s="386">
        <v>161.1683848797251</v>
      </c>
      <c r="S206" s="386">
        <v>112.70718232044199</v>
      </c>
      <c r="T206" s="386">
        <v>127.80269058295963</v>
      </c>
      <c r="U206" s="386">
        <v>92.746113989637308</v>
      </c>
      <c r="V206" s="386">
        <v>106.12244897959184</v>
      </c>
    </row>
    <row r="207" spans="16:22" ht="15">
      <c r="P207" s="385">
        <v>43383</v>
      </c>
      <c r="Q207" s="386">
        <v>198.0225988700565</v>
      </c>
      <c r="R207" s="386">
        <v>161.1683848797251</v>
      </c>
      <c r="S207" s="386">
        <v>114.9171270718232</v>
      </c>
      <c r="T207" s="386">
        <v>132.28699551569508</v>
      </c>
      <c r="U207" s="386">
        <v>92.746113989637308</v>
      </c>
      <c r="V207" s="386">
        <v>109.38775510204081</v>
      </c>
    </row>
    <row r="208" spans="16:22" ht="15">
      <c r="P208" s="385">
        <v>43384</v>
      </c>
      <c r="Q208" s="386">
        <v>192.93785310734464</v>
      </c>
      <c r="R208" s="386">
        <v>158.41924398625429</v>
      </c>
      <c r="S208" s="386">
        <v>115.46961325966851</v>
      </c>
      <c r="T208" s="386">
        <v>132.7354260089686</v>
      </c>
      <c r="U208" s="386">
        <v>97.409326424870471</v>
      </c>
      <c r="V208" s="386">
        <v>111.0204081632653</v>
      </c>
    </row>
    <row r="209" spans="16:22" ht="15">
      <c r="P209" s="385">
        <v>43385</v>
      </c>
      <c r="Q209" s="386">
        <v>185.31073446327684</v>
      </c>
      <c r="R209" s="386">
        <v>156.3573883161512</v>
      </c>
      <c r="S209" s="386">
        <v>115.46961325966851</v>
      </c>
      <c r="T209" s="386">
        <v>133.18385650224215</v>
      </c>
      <c r="U209" s="386">
        <v>96.373056994818654</v>
      </c>
      <c r="V209" s="386">
        <v>108.57142857142857</v>
      </c>
    </row>
    <row r="210" spans="16:22" ht="15">
      <c r="P210" s="385">
        <v>43388</v>
      </c>
      <c r="Q210" s="386">
        <v>180.22598870056495</v>
      </c>
      <c r="R210" s="386">
        <v>150.51546391752578</v>
      </c>
      <c r="S210" s="386">
        <v>112.70718232044199</v>
      </c>
      <c r="T210" s="386">
        <v>131.39013452914799</v>
      </c>
      <c r="U210" s="386">
        <v>96.891191709844563</v>
      </c>
      <c r="V210" s="386">
        <v>106.53061224489795</v>
      </c>
    </row>
    <row r="211" spans="16:22" ht="15">
      <c r="P211" s="385">
        <v>43389</v>
      </c>
      <c r="Q211" s="386">
        <v>178.5310734463277</v>
      </c>
      <c r="R211" s="386">
        <v>149.48453608247422</v>
      </c>
      <c r="S211" s="386">
        <v>112.70718232044199</v>
      </c>
      <c r="T211" s="386">
        <v>129.14798206278027</v>
      </c>
      <c r="U211" s="386">
        <v>94.300518134715034</v>
      </c>
      <c r="V211" s="386">
        <v>103.67346938775511</v>
      </c>
    </row>
    <row r="212" spans="16:22" ht="15">
      <c r="P212" s="385">
        <v>43390</v>
      </c>
      <c r="Q212" s="386">
        <v>186.44067796610167</v>
      </c>
      <c r="R212" s="386">
        <v>149.14089347079039</v>
      </c>
      <c r="S212" s="386">
        <v>109.39226519337018</v>
      </c>
      <c r="T212" s="386">
        <v>122.42152466367713</v>
      </c>
      <c r="U212" s="386">
        <v>94.300518134715034</v>
      </c>
      <c r="V212" s="386">
        <v>104.08163265306123</v>
      </c>
    </row>
    <row r="213" spans="16:22" ht="15">
      <c r="P213" s="385">
        <v>43391</v>
      </c>
      <c r="Q213" s="386">
        <v>187.57062146892656</v>
      </c>
      <c r="R213" s="386">
        <v>148.45360824742269</v>
      </c>
      <c r="S213" s="386">
        <v>112.15469613259668</v>
      </c>
      <c r="T213" s="386">
        <v>121.97309417040358</v>
      </c>
      <c r="U213" s="386">
        <v>98.963730569948183</v>
      </c>
      <c r="V213" s="386">
        <v>107.75510204081633</v>
      </c>
    </row>
    <row r="214" spans="16:22" ht="15">
      <c r="P214" s="385">
        <v>43392</v>
      </c>
      <c r="Q214" s="386">
        <v>187.00564971751413</v>
      </c>
      <c r="R214" s="386">
        <v>149.14089347079039</v>
      </c>
      <c r="S214" s="386">
        <v>113.81215469613259</v>
      </c>
      <c r="T214" s="386">
        <v>123.76681614349776</v>
      </c>
      <c r="U214" s="386">
        <v>100</v>
      </c>
      <c r="V214" s="386">
        <v>107.34693877551021</v>
      </c>
    </row>
    <row r="215" spans="16:22" ht="15">
      <c r="P215" s="385"/>
      <c r="Q215" s="386"/>
      <c r="R215" s="386"/>
      <c r="S215" s="386"/>
      <c r="T215" s="386"/>
      <c r="U215" s="386"/>
      <c r="V215" s="386">
        <v>106.53061224489795</v>
      </c>
    </row>
    <row r="216" spans="16:22" ht="15">
      <c r="P216" s="385">
        <v>43396</v>
      </c>
      <c r="Q216" s="386">
        <v>187.85310734463278</v>
      </c>
      <c r="R216" s="386">
        <v>150.17182130584192</v>
      </c>
      <c r="S216" s="386">
        <v>113.81215469613259</v>
      </c>
      <c r="T216" s="386">
        <v>123.31838565022422</v>
      </c>
      <c r="U216" s="386">
        <v>101.55440414507773</v>
      </c>
      <c r="V216" s="386">
        <v>106.12244897959184</v>
      </c>
    </row>
    <row r="217" spans="16:22" ht="15">
      <c r="P217" s="385">
        <v>43397</v>
      </c>
      <c r="Q217" s="386">
        <v>194.06779661016949</v>
      </c>
      <c r="R217" s="386">
        <v>156.3573883161512</v>
      </c>
      <c r="S217" s="386">
        <v>118.23204419889504</v>
      </c>
      <c r="T217" s="386">
        <v>127.80269058295963</v>
      </c>
      <c r="U217" s="386">
        <v>106.21761658031087</v>
      </c>
      <c r="V217" s="386">
        <v>110.61224489795917</v>
      </c>
    </row>
    <row r="218" spans="16:22" ht="15">
      <c r="P218" s="385">
        <v>43398</v>
      </c>
      <c r="Q218" s="386">
        <v>189.83050847457628</v>
      </c>
      <c r="R218" s="386">
        <v>156.01374570446737</v>
      </c>
      <c r="S218" s="386">
        <v>117.67955801104972</v>
      </c>
      <c r="T218" s="386">
        <v>127.80269058295963</v>
      </c>
      <c r="U218" s="386">
        <v>105.18134715025906</v>
      </c>
      <c r="V218" s="386">
        <v>108.97959183673468</v>
      </c>
    </row>
    <row r="219" spans="16:22" ht="15">
      <c r="P219" s="385">
        <v>43399</v>
      </c>
      <c r="Q219" s="386">
        <v>189.83050847457628</v>
      </c>
      <c r="R219" s="386">
        <v>151.20274914089347</v>
      </c>
      <c r="S219" s="386">
        <v>117.1270718232044</v>
      </c>
      <c r="T219" s="386">
        <v>134.5291479820628</v>
      </c>
      <c r="U219" s="386">
        <v>107.25388601036269</v>
      </c>
      <c r="V219" s="386">
        <v>108.97959183673468</v>
      </c>
    </row>
    <row r="220" spans="16:22" ht="15">
      <c r="P220" s="385">
        <v>43402</v>
      </c>
      <c r="Q220" s="386">
        <v>190.39548022598871</v>
      </c>
      <c r="R220" s="386">
        <v>149.48453608247422</v>
      </c>
      <c r="S220" s="386">
        <v>118.23204419889504</v>
      </c>
      <c r="T220" s="386">
        <v>137.21973094170403</v>
      </c>
      <c r="U220" s="386">
        <v>111.91709844559585</v>
      </c>
      <c r="V220" s="386">
        <v>110.20408163265304</v>
      </c>
    </row>
    <row r="221" spans="16:22" ht="15">
      <c r="P221" s="385">
        <v>43403</v>
      </c>
      <c r="Q221" s="386">
        <v>187.85310734463278</v>
      </c>
      <c r="R221" s="386">
        <v>148.10996563573883</v>
      </c>
      <c r="S221" s="386">
        <v>116.57458563535911</v>
      </c>
      <c r="T221" s="386">
        <v>134.08071748878925</v>
      </c>
      <c r="U221" s="386">
        <v>110.88082901554404</v>
      </c>
      <c r="V221" s="386">
        <v>106.93877551020408</v>
      </c>
    </row>
    <row r="222" spans="16:22" ht="15">
      <c r="P222" s="385">
        <v>43404</v>
      </c>
      <c r="Q222" s="386">
        <v>183.61581920903956</v>
      </c>
      <c r="R222" s="386">
        <v>147.766323024055</v>
      </c>
      <c r="S222" s="386">
        <v>114.36464088397791</v>
      </c>
      <c r="T222" s="386">
        <v>133.18385650224215</v>
      </c>
      <c r="U222" s="386">
        <v>110.36269430051813</v>
      </c>
      <c r="V222" s="386">
        <v>106.53061224489795</v>
      </c>
    </row>
    <row r="223" spans="16:22" ht="15">
      <c r="P223" s="385">
        <v>43405</v>
      </c>
      <c r="Q223" s="386">
        <v>179.37853107344631</v>
      </c>
      <c r="R223" s="386">
        <v>150.51546391752578</v>
      </c>
      <c r="S223" s="386">
        <v>114.9171270718232</v>
      </c>
      <c r="T223" s="386">
        <v>138.11659192825113</v>
      </c>
      <c r="U223" s="386">
        <v>109.32642487046633</v>
      </c>
      <c r="V223" s="386">
        <v>104.48979591836735</v>
      </c>
    </row>
    <row r="224" spans="16:22" ht="15">
      <c r="P224" s="385">
        <v>43406</v>
      </c>
      <c r="Q224" s="386">
        <v>172.03389830508476</v>
      </c>
      <c r="R224" s="386">
        <v>149.48453608247422</v>
      </c>
      <c r="S224" s="386">
        <v>110.49723756906079</v>
      </c>
      <c r="T224" s="386">
        <v>133.6322869955157</v>
      </c>
      <c r="U224" s="386">
        <v>105.18134715025906</v>
      </c>
      <c r="V224" s="386">
        <v>101.63265306122449</v>
      </c>
    </row>
    <row r="225" spans="16:22" ht="15">
      <c r="P225" s="385">
        <v>43409</v>
      </c>
      <c r="Q225" s="386">
        <v>170.33898305084745</v>
      </c>
      <c r="R225" s="386">
        <v>149.82817869415808</v>
      </c>
      <c r="S225" s="386">
        <v>111.04972375690608</v>
      </c>
      <c r="T225" s="386">
        <v>134.08071748878925</v>
      </c>
      <c r="U225" s="386">
        <v>106.21761658031087</v>
      </c>
      <c r="V225" s="386">
        <v>100.81632653061226</v>
      </c>
    </row>
    <row r="226" spans="16:22" ht="15">
      <c r="P226" s="385">
        <v>43410</v>
      </c>
      <c r="Q226" s="386">
        <v>173.16384180790959</v>
      </c>
      <c r="R226" s="386">
        <v>146.73539518900341</v>
      </c>
      <c r="S226" s="386">
        <v>118.23204419889504</v>
      </c>
      <c r="T226" s="386">
        <v>137.21973094170403</v>
      </c>
      <c r="U226" s="386">
        <v>111.39896373056995</v>
      </c>
      <c r="V226" s="386">
        <v>106.93877551020408</v>
      </c>
    </row>
    <row r="227" spans="16:22" ht="15">
      <c r="P227" s="385">
        <v>43411</v>
      </c>
      <c r="Q227" s="386">
        <v>170.62146892655369</v>
      </c>
      <c r="R227" s="386">
        <v>145.01718213058419</v>
      </c>
      <c r="S227" s="386">
        <v>123.75690607734806</v>
      </c>
      <c r="T227" s="386">
        <v>137.21973094170403</v>
      </c>
      <c r="U227" s="386">
        <v>114.5077720207254</v>
      </c>
      <c r="V227" s="386">
        <v>106.53061224489795</v>
      </c>
    </row>
    <row r="228" spans="16:22" ht="15">
      <c r="P228" s="385">
        <v>43412</v>
      </c>
      <c r="Q228" s="386">
        <v>171.4689265536723</v>
      </c>
      <c r="R228" s="386">
        <v>139.17525773195877</v>
      </c>
      <c r="S228" s="386">
        <v>114.36464088397791</v>
      </c>
      <c r="T228" s="386">
        <v>127.35426008968609</v>
      </c>
      <c r="U228" s="386">
        <v>109.32642487046633</v>
      </c>
      <c r="V228" s="386">
        <v>103.26530612244898</v>
      </c>
    </row>
    <row r="229" spans="16:22" ht="15">
      <c r="P229" s="385">
        <v>43413</v>
      </c>
      <c r="Q229" s="386">
        <v>173.72881355932205</v>
      </c>
      <c r="R229" s="386">
        <v>144.32989690721649</v>
      </c>
      <c r="S229" s="386">
        <v>120.99447513812154</v>
      </c>
      <c r="T229" s="386">
        <v>129.59641255605382</v>
      </c>
      <c r="U229" s="386">
        <v>107.25388601036269</v>
      </c>
      <c r="V229" s="386">
        <v>104.48979591836735</v>
      </c>
    </row>
    <row r="230" spans="16:22" ht="15">
      <c r="P230" s="385">
        <v>43416</v>
      </c>
      <c r="Q230" s="386">
        <v>175.14124293785312</v>
      </c>
      <c r="R230" s="386">
        <v>146.39175257731958</v>
      </c>
      <c r="S230" s="386">
        <v>124.86187845303867</v>
      </c>
      <c r="T230" s="386">
        <v>134.08071748878925</v>
      </c>
      <c r="U230" s="386">
        <v>109.32642487046633</v>
      </c>
      <c r="V230" s="386">
        <v>106.12244897959184</v>
      </c>
    </row>
    <row r="231" spans="16:22" ht="15">
      <c r="P231" s="385">
        <v>43417</v>
      </c>
      <c r="Q231" s="386">
        <v>179.94350282485877</v>
      </c>
      <c r="R231" s="386">
        <v>146.39175257731958</v>
      </c>
      <c r="S231" s="386">
        <v>124.30939226519338</v>
      </c>
      <c r="T231" s="386">
        <v>133.6322869955157</v>
      </c>
      <c r="U231" s="386">
        <v>117.61658031088082</v>
      </c>
      <c r="V231" s="386">
        <v>107.34693877551021</v>
      </c>
    </row>
    <row r="232" spans="16:22" ht="15">
      <c r="P232" s="385">
        <v>43418</v>
      </c>
      <c r="Q232" s="386">
        <v>181.35593220338984</v>
      </c>
      <c r="R232" s="386">
        <v>146.73539518900341</v>
      </c>
      <c r="S232" s="386">
        <v>124.30939226519338</v>
      </c>
      <c r="T232" s="386">
        <v>134.97757847533632</v>
      </c>
      <c r="U232" s="386">
        <v>119.17098445595855</v>
      </c>
      <c r="V232" s="386">
        <v>107.75510204081633</v>
      </c>
    </row>
    <row r="233" spans="16:22" ht="15">
      <c r="P233" s="385">
        <v>43419</v>
      </c>
      <c r="Q233" s="386">
        <v>183.33333333333331</v>
      </c>
      <c r="R233" s="386">
        <v>147.0790378006873</v>
      </c>
      <c r="S233" s="386">
        <v>123.20441988950277</v>
      </c>
      <c r="T233" s="386">
        <v>135.42600896860986</v>
      </c>
      <c r="U233" s="386">
        <v>119.17098445595855</v>
      </c>
      <c r="V233" s="386">
        <v>106.93877551020408</v>
      </c>
    </row>
    <row r="234" spans="16:22" ht="15">
      <c r="P234" s="385">
        <v>43420</v>
      </c>
      <c r="Q234" s="386">
        <v>185.87570621468927</v>
      </c>
      <c r="R234" s="386">
        <v>148.79725085910653</v>
      </c>
      <c r="S234" s="386">
        <v>124.30939226519338</v>
      </c>
      <c r="T234" s="386">
        <v>138.11659192825113</v>
      </c>
      <c r="U234" s="386">
        <v>116.580310880829</v>
      </c>
      <c r="V234" s="386">
        <v>108.16326530612245</v>
      </c>
    </row>
    <row r="235" spans="16:22" ht="15">
      <c r="P235" s="385">
        <v>43423</v>
      </c>
      <c r="Q235" s="386">
        <v>190.11299435028249</v>
      </c>
      <c r="R235" s="386">
        <v>151.54639175257731</v>
      </c>
      <c r="S235" s="386">
        <v>123.75690607734806</v>
      </c>
      <c r="T235" s="386">
        <v>141.25560538116594</v>
      </c>
      <c r="U235" s="386">
        <v>120.72538860103627</v>
      </c>
      <c r="V235" s="386">
        <v>108.97959183673468</v>
      </c>
    </row>
    <row r="236" spans="16:22" ht="15">
      <c r="P236" s="385">
        <v>43424</v>
      </c>
      <c r="Q236" s="386">
        <v>189.83050847457628</v>
      </c>
      <c r="R236" s="386">
        <v>151.89003436426117</v>
      </c>
      <c r="S236" s="386">
        <v>124.30939226519338</v>
      </c>
      <c r="T236" s="386">
        <v>141.25560538116594</v>
      </c>
      <c r="U236" s="386">
        <v>120.72538860103627</v>
      </c>
      <c r="V236" s="386">
        <v>111.42857142857143</v>
      </c>
    </row>
    <row r="237" spans="16:22" ht="15">
      <c r="P237" s="385">
        <v>43425</v>
      </c>
      <c r="Q237" s="386">
        <v>192.65536723163842</v>
      </c>
      <c r="R237" s="386">
        <v>159.45017182130584</v>
      </c>
      <c r="S237" s="386">
        <v>127.0718232044199</v>
      </c>
      <c r="T237" s="386">
        <v>146.63677130044843</v>
      </c>
      <c r="U237" s="386">
        <v>121.24352331606218</v>
      </c>
      <c r="V237" s="386">
        <v>111.42857142857143</v>
      </c>
    </row>
    <row r="238" spans="16:22" ht="15">
      <c r="P238" s="385">
        <v>43427</v>
      </c>
      <c r="Q238" s="386">
        <v>192.93785310734464</v>
      </c>
      <c r="R238" s="386">
        <v>158.76288659793815</v>
      </c>
      <c r="S238" s="386">
        <v>126.51933701657458</v>
      </c>
      <c r="T238" s="386">
        <v>144.84304932735427</v>
      </c>
      <c r="U238" s="386">
        <v>120.72538860103627</v>
      </c>
      <c r="V238" s="386">
        <v>111.83673469387756</v>
      </c>
    </row>
    <row r="239" spans="16:22" ht="15">
      <c r="P239" s="385">
        <v>43430</v>
      </c>
      <c r="Q239" s="386">
        <v>194.91525423728814</v>
      </c>
      <c r="R239" s="386">
        <v>159.10652920962198</v>
      </c>
      <c r="S239" s="386">
        <v>124.30939226519338</v>
      </c>
      <c r="T239" s="386">
        <v>143.94618834080717</v>
      </c>
      <c r="U239" s="386">
        <v>121.24352331606218</v>
      </c>
      <c r="V239" s="386">
        <v>113.46938775510205</v>
      </c>
    </row>
    <row r="240" spans="16:22" ht="15">
      <c r="P240" s="385">
        <v>43431</v>
      </c>
      <c r="Q240" s="386">
        <v>198.58757062146893</v>
      </c>
      <c r="R240" s="386">
        <v>159.45017182130584</v>
      </c>
      <c r="S240" s="386">
        <v>131.49171270718233</v>
      </c>
      <c r="T240" s="386">
        <v>143.94618834080717</v>
      </c>
      <c r="U240" s="386">
        <v>122.79792746113989</v>
      </c>
      <c r="V240" s="386">
        <v>114.69387755102041</v>
      </c>
    </row>
    <row r="241" spans="16:22" ht="15">
      <c r="P241" s="385">
        <v>43432</v>
      </c>
      <c r="Q241" s="386">
        <v>198.30508474576271</v>
      </c>
      <c r="R241" s="386">
        <v>163.91752577319588</v>
      </c>
      <c r="S241" s="386">
        <v>132.04419889502762</v>
      </c>
      <c r="T241" s="386">
        <v>143.94618834080717</v>
      </c>
      <c r="U241" s="386">
        <v>122.27979274611398</v>
      </c>
      <c r="V241" s="386">
        <v>112.24489795918366</v>
      </c>
    </row>
    <row r="242" spans="16:22" ht="15">
      <c r="P242" s="385">
        <v>43433</v>
      </c>
      <c r="Q242" s="386">
        <v>198.58757062146893</v>
      </c>
      <c r="R242" s="386">
        <v>162.88659793814432</v>
      </c>
      <c r="S242" s="386">
        <v>132.59668508287291</v>
      </c>
      <c r="T242" s="386">
        <v>142.152466367713</v>
      </c>
      <c r="U242" s="386">
        <v>116.06217616580309</v>
      </c>
      <c r="V242" s="386">
        <v>112.24489795918366</v>
      </c>
    </row>
    <row r="243" spans="16:22" ht="15">
      <c r="P243" s="385">
        <v>43434</v>
      </c>
      <c r="Q243" s="386">
        <v>198.87005649717514</v>
      </c>
      <c r="R243" s="386">
        <v>158.41924398625429</v>
      </c>
      <c r="S243" s="386">
        <v>128.17679558011051</v>
      </c>
      <c r="T243" s="386">
        <v>139.01345291479822</v>
      </c>
      <c r="U243" s="386">
        <v>118.13471502590673</v>
      </c>
      <c r="V243" s="386">
        <v>111.42857142857143</v>
      </c>
    </row>
    <row r="244" spans="16:22" ht="15">
      <c r="P244" s="385">
        <v>43437</v>
      </c>
      <c r="Q244" s="386">
        <v>197.74011299435028</v>
      </c>
      <c r="R244" s="386">
        <v>155.32646048109967</v>
      </c>
      <c r="S244" s="386">
        <v>125.96685082872926</v>
      </c>
      <c r="T244" s="386">
        <v>135.42600896860986</v>
      </c>
      <c r="U244" s="386">
        <v>119.68911917098445</v>
      </c>
      <c r="V244" s="386">
        <v>110.61224489795917</v>
      </c>
    </row>
    <row r="245" spans="16:22" ht="15">
      <c r="P245" s="385">
        <v>43438</v>
      </c>
      <c r="Q245" s="386">
        <v>205.93220338983051</v>
      </c>
      <c r="R245" s="386">
        <v>157.73195876288659</v>
      </c>
      <c r="S245" s="386">
        <v>129.28176795580112</v>
      </c>
      <c r="T245" s="386">
        <v>138.11659192825113</v>
      </c>
      <c r="U245" s="386">
        <v>124.35233160621762</v>
      </c>
      <c r="V245" s="386">
        <v>112.24489795918366</v>
      </c>
    </row>
    <row r="246" spans="16:22" ht="15">
      <c r="P246" s="385">
        <v>43439</v>
      </c>
      <c r="Q246" s="386">
        <v>205.93220338983051</v>
      </c>
      <c r="R246" s="386">
        <v>159.45017182130584</v>
      </c>
      <c r="S246" s="386">
        <v>129.28176795580112</v>
      </c>
      <c r="T246" s="386">
        <v>135.42600896860986</v>
      </c>
      <c r="U246" s="386">
        <v>124.35233160621762</v>
      </c>
      <c r="V246" s="386">
        <v>111.83673469387756</v>
      </c>
    </row>
    <row r="247" spans="16:22" ht="15">
      <c r="P247" s="385">
        <v>43440</v>
      </c>
      <c r="Q247" s="386">
        <v>204.23728813559322</v>
      </c>
      <c r="R247" s="386">
        <v>160.4810996563574</v>
      </c>
      <c r="S247" s="386">
        <v>130.38674033149172</v>
      </c>
      <c r="T247" s="386">
        <v>136.32286995515693</v>
      </c>
      <c r="U247" s="386">
        <v>121.24352331606218</v>
      </c>
      <c r="V247" s="386">
        <v>112.24489795918366</v>
      </c>
    </row>
    <row r="248" spans="16:22" ht="15">
      <c r="P248" s="385">
        <v>43441</v>
      </c>
      <c r="Q248" s="386">
        <v>205.93220338983051</v>
      </c>
      <c r="R248" s="386">
        <v>162.19931271477662</v>
      </c>
      <c r="S248" s="386">
        <v>132.59668508287291</v>
      </c>
      <c r="T248" s="386">
        <v>140.35874439461884</v>
      </c>
      <c r="U248" s="386">
        <v>120.20725388601036</v>
      </c>
      <c r="V248" s="386">
        <v>111.42857142857143</v>
      </c>
    </row>
    <row r="249" spans="16:22" ht="15">
      <c r="P249" s="385">
        <v>43444</v>
      </c>
      <c r="Q249" s="386">
        <v>212.71186440677968</v>
      </c>
      <c r="R249" s="386">
        <v>162.88659793814432</v>
      </c>
      <c r="S249" s="386">
        <v>133.14917127071823</v>
      </c>
      <c r="T249" s="386">
        <v>140.80717488789239</v>
      </c>
      <c r="U249" s="386">
        <v>121.76165803108809</v>
      </c>
      <c r="V249" s="386">
        <v>112.65306122448979</v>
      </c>
    </row>
    <row r="250" spans="16:22" ht="15">
      <c r="P250" s="385">
        <v>43445</v>
      </c>
      <c r="Q250" s="386">
        <v>212.99435028248587</v>
      </c>
      <c r="R250" s="386">
        <v>156.70103092783506</v>
      </c>
      <c r="S250" s="386">
        <v>129.28176795580112</v>
      </c>
      <c r="T250" s="386">
        <v>137.66816143497758</v>
      </c>
      <c r="U250" s="386">
        <v>119.17098445595855</v>
      </c>
      <c r="V250" s="386">
        <v>109.79591836734694</v>
      </c>
    </row>
    <row r="251" spans="16:22" ht="15">
      <c r="P251" s="385">
        <v>43446</v>
      </c>
      <c r="Q251" s="386">
        <v>209.32203389830511</v>
      </c>
      <c r="R251" s="386">
        <v>155.67010309278351</v>
      </c>
      <c r="S251" s="386">
        <v>128.7292817679558</v>
      </c>
      <c r="T251" s="386">
        <v>137.66816143497758</v>
      </c>
      <c r="U251" s="386">
        <v>116.580310880829</v>
      </c>
      <c r="V251" s="386">
        <v>106.93877551020408</v>
      </c>
    </row>
    <row r="252" spans="16:22" ht="15">
      <c r="P252" s="385">
        <v>43447</v>
      </c>
      <c r="Q252" s="386">
        <v>211.5819209039548</v>
      </c>
      <c r="R252" s="386">
        <v>154.98281786941581</v>
      </c>
      <c r="S252" s="386">
        <v>128.17679558011051</v>
      </c>
      <c r="T252" s="386">
        <v>135.87443946188341</v>
      </c>
      <c r="U252" s="386">
        <v>116.06217616580309</v>
      </c>
      <c r="V252" s="386">
        <v>105.30612244897959</v>
      </c>
    </row>
    <row r="253" spans="16:22" ht="15">
      <c r="P253" s="385">
        <v>43448</v>
      </c>
      <c r="Q253" s="386">
        <v>215.25423728813558</v>
      </c>
      <c r="R253" s="386">
        <v>151.89003436426117</v>
      </c>
      <c r="S253" s="386">
        <v>127.62430939226519</v>
      </c>
      <c r="T253" s="386">
        <v>135.42600896860986</v>
      </c>
      <c r="U253" s="386">
        <v>117.09844559585491</v>
      </c>
      <c r="V253" s="386">
        <v>106.12244897959184</v>
      </c>
    </row>
    <row r="254" spans="16:22" ht="15">
      <c r="P254" s="385">
        <v>43451</v>
      </c>
      <c r="Q254" s="386">
        <v>220.9039548022599</v>
      </c>
      <c r="R254" s="386">
        <v>153.26460481099659</v>
      </c>
      <c r="S254" s="386">
        <v>130.38674033149172</v>
      </c>
      <c r="T254" s="386">
        <v>137.66816143497758</v>
      </c>
      <c r="U254" s="386">
        <v>116.06217616580309</v>
      </c>
      <c r="V254" s="386">
        <v>105.71428571428572</v>
      </c>
    </row>
    <row r="255" spans="16:22" ht="15">
      <c r="P255" s="385">
        <v>43452</v>
      </c>
      <c r="Q255" s="386">
        <v>222.59887005649719</v>
      </c>
      <c r="R255" s="386">
        <v>153.95189003436428</v>
      </c>
      <c r="S255" s="386">
        <v>130.93922651933701</v>
      </c>
      <c r="T255" s="386">
        <v>139.91031390134529</v>
      </c>
      <c r="U255" s="386">
        <v>118.65284974093264</v>
      </c>
      <c r="V255" s="386">
        <v>108.16326530612245</v>
      </c>
    </row>
    <row r="256" spans="16:22" ht="15">
      <c r="P256" s="385">
        <v>43453</v>
      </c>
      <c r="Q256" s="386">
        <v>223.16384180790959</v>
      </c>
      <c r="R256" s="386">
        <v>152.233676975945</v>
      </c>
      <c r="S256" s="386">
        <v>133.14917127071823</v>
      </c>
      <c r="T256" s="386">
        <v>139.46188340807174</v>
      </c>
      <c r="U256" s="386">
        <v>120.72538860103627</v>
      </c>
      <c r="V256" s="386">
        <v>109.79591836734694</v>
      </c>
    </row>
    <row r="257" spans="16:22" ht="15">
      <c r="P257" s="385">
        <v>43454</v>
      </c>
      <c r="Q257" s="386">
        <v>227.68361581920905</v>
      </c>
      <c r="R257" s="386">
        <v>143.98625429553263</v>
      </c>
      <c r="S257" s="386">
        <v>130.93922651933701</v>
      </c>
      <c r="T257" s="386">
        <v>135.87443946188341</v>
      </c>
      <c r="U257" s="386">
        <v>122.27979274611398</v>
      </c>
      <c r="V257" s="386">
        <v>110.20408163265304</v>
      </c>
    </row>
    <row r="258" spans="16:22" ht="15">
      <c r="P258" s="385">
        <v>43455</v>
      </c>
      <c r="Q258" s="386">
        <v>231.92090395480224</v>
      </c>
      <c r="R258" s="386">
        <v>140.54982817869416</v>
      </c>
      <c r="S258" s="386">
        <v>129.28176795580112</v>
      </c>
      <c r="T258" s="386">
        <v>135.42600896860986</v>
      </c>
      <c r="U258" s="386">
        <v>122.27979274611398</v>
      </c>
      <c r="V258" s="386">
        <v>111.0204081632653</v>
      </c>
    </row>
    <row r="259" spans="16:22" ht="15">
      <c r="P259" s="385">
        <v>43458</v>
      </c>
      <c r="Q259" s="386">
        <v>235.02824858757063</v>
      </c>
      <c r="R259" s="386">
        <v>142.26804123711341</v>
      </c>
      <c r="S259" s="386">
        <v>131.49171270718233</v>
      </c>
      <c r="T259" s="386">
        <v>137.66816143497758</v>
      </c>
      <c r="U259" s="386">
        <v>124.35233160621762</v>
      </c>
      <c r="V259" s="386">
        <v>113.46938775510205</v>
      </c>
    </row>
    <row r="260" spans="16:22" ht="15">
      <c r="P260" s="385">
        <v>43459</v>
      </c>
      <c r="Q260" s="386">
        <v>234.46327683615817</v>
      </c>
      <c r="R260" s="386">
        <v>143.6426116838488</v>
      </c>
      <c r="S260" s="386">
        <v>132.04419889502762</v>
      </c>
      <c r="T260" s="386">
        <v>138.56502242152467</v>
      </c>
      <c r="U260" s="386">
        <v>123.83419689119171</v>
      </c>
      <c r="V260" s="386">
        <v>112.65306122448979</v>
      </c>
    </row>
    <row r="261" spans="16:22" ht="15">
      <c r="P261" s="385">
        <v>43460</v>
      </c>
      <c r="Q261" s="386">
        <v>234.18079096045199</v>
      </c>
      <c r="R261" s="386">
        <v>140.89347079037802</v>
      </c>
      <c r="S261" s="386">
        <v>128.17679558011051</v>
      </c>
      <c r="T261" s="386">
        <v>134.97757847533632</v>
      </c>
      <c r="U261" s="386">
        <v>120.20725388601036</v>
      </c>
      <c r="V261" s="386">
        <v>109.79591836734694</v>
      </c>
    </row>
    <row r="262" spans="16:22" ht="15">
      <c r="P262" s="385">
        <v>43461</v>
      </c>
      <c r="Q262" s="386">
        <v>234.18079096045199</v>
      </c>
      <c r="R262" s="386">
        <v>141.58075601374571</v>
      </c>
      <c r="S262" s="386">
        <v>129.28176795580112</v>
      </c>
      <c r="T262" s="386">
        <v>135.42600896860986</v>
      </c>
      <c r="U262" s="386">
        <v>122.27979274611398</v>
      </c>
      <c r="V262" s="386">
        <v>110.20408163265304</v>
      </c>
    </row>
    <row r="263" spans="16:22" ht="15">
      <c r="P263" s="385">
        <v>43462</v>
      </c>
      <c r="Q263" s="386">
        <v>229.0960451977401</v>
      </c>
      <c r="R263" s="386">
        <v>144.32989690721649</v>
      </c>
      <c r="S263" s="386">
        <v>132.59668508287291</v>
      </c>
      <c r="T263" s="386">
        <v>139.91031390134529</v>
      </c>
      <c r="U263" s="386">
        <v>122.27979274611398</v>
      </c>
      <c r="V263" s="386">
        <v>111.83673469387756</v>
      </c>
    </row>
    <row r="264" spans="16:22" ht="15">
      <c r="P264" s="385">
        <v>43465</v>
      </c>
      <c r="Q264" s="386">
        <v>230.22598870056495</v>
      </c>
      <c r="R264" s="386">
        <v>145.36082474226802</v>
      </c>
      <c r="S264" s="386">
        <v>134.25414364640883</v>
      </c>
      <c r="T264" s="386">
        <v>142.60089686098652</v>
      </c>
      <c r="U264" s="386">
        <v>123.3160621761658</v>
      </c>
      <c r="V264" s="386">
        <v>112.65306122448979</v>
      </c>
    </row>
    <row r="265" spans="16:22" ht="15">
      <c r="P265" s="385">
        <v>43467</v>
      </c>
      <c r="Q265" s="386">
        <v>224.57627118644066</v>
      </c>
      <c r="R265" s="386">
        <v>147.0790378006873</v>
      </c>
      <c r="S265" s="386">
        <v>137.01657458563537</v>
      </c>
      <c r="T265" s="386">
        <v>143.04932735426007</v>
      </c>
      <c r="U265" s="386">
        <v>125.90673575129534</v>
      </c>
      <c r="V265" s="386">
        <v>113.46938775510205</v>
      </c>
    </row>
    <row r="266" spans="16:22" ht="15">
      <c r="P266" s="385">
        <v>43468</v>
      </c>
      <c r="Q266" s="386">
        <v>214.40677966101697</v>
      </c>
      <c r="R266" s="386">
        <v>153.26460481099659</v>
      </c>
      <c r="S266" s="386">
        <v>139.22651933701658</v>
      </c>
      <c r="T266" s="386">
        <v>145.73991031390133</v>
      </c>
      <c r="U266" s="386">
        <v>124.87046632124353</v>
      </c>
      <c r="V266" s="386">
        <v>113.46938775510205</v>
      </c>
    </row>
    <row r="267" spans="16:22" ht="15">
      <c r="P267" s="385">
        <v>43469</v>
      </c>
      <c r="Q267" s="386">
        <v>206.49717514124296</v>
      </c>
      <c r="R267" s="386">
        <v>151.20274914089347</v>
      </c>
      <c r="S267" s="386">
        <v>128.7292817679558</v>
      </c>
      <c r="T267" s="386">
        <v>138.11659192825113</v>
      </c>
      <c r="U267" s="386">
        <v>116.580310880829</v>
      </c>
      <c r="V267" s="386">
        <v>107.75510204081633</v>
      </c>
    </row>
    <row r="268" spans="16:22" ht="15">
      <c r="P268" s="385">
        <v>43472</v>
      </c>
      <c r="Q268" s="386">
        <v>202.54237288135593</v>
      </c>
      <c r="R268" s="386">
        <v>150.51546391752578</v>
      </c>
      <c r="S268" s="386">
        <v>128.17679558011051</v>
      </c>
      <c r="T268" s="386">
        <v>136.77130044843048</v>
      </c>
      <c r="U268" s="386">
        <v>112.43523316062176</v>
      </c>
      <c r="V268" s="386">
        <v>104.48979591836735</v>
      </c>
    </row>
    <row r="269" spans="16:22" ht="15">
      <c r="P269" s="385">
        <v>43473</v>
      </c>
      <c r="Q269" s="386">
        <v>205.08474576271186</v>
      </c>
      <c r="R269" s="386">
        <v>146.04810996563572</v>
      </c>
      <c r="S269" s="386">
        <v>116.02209944751381</v>
      </c>
      <c r="T269" s="386">
        <v>125.56053811659194</v>
      </c>
      <c r="U269" s="386">
        <v>111.91709844559585</v>
      </c>
      <c r="V269" s="386">
        <v>103.26530612244898</v>
      </c>
    </row>
    <row r="270" spans="16:22" ht="15">
      <c r="P270" s="385">
        <v>43474</v>
      </c>
      <c r="Q270" s="386">
        <v>202.25988700564969</v>
      </c>
      <c r="R270" s="386">
        <v>153.60824742268042</v>
      </c>
      <c r="S270" s="386">
        <v>119.88950276243094</v>
      </c>
      <c r="T270" s="386">
        <v>128.69955156950672</v>
      </c>
      <c r="U270" s="386">
        <v>113.47150259067358</v>
      </c>
      <c r="V270" s="386">
        <v>104.08163265306123</v>
      </c>
    </row>
    <row r="271" spans="16:22" ht="15">
      <c r="P271" s="385">
        <v>43475</v>
      </c>
      <c r="Q271" s="386">
        <v>200</v>
      </c>
      <c r="R271" s="386">
        <v>151.20274914089347</v>
      </c>
      <c r="S271" s="386">
        <v>117.67955801104972</v>
      </c>
      <c r="T271" s="386">
        <v>125.11210762331839</v>
      </c>
      <c r="U271" s="386">
        <v>112.43523316062176</v>
      </c>
      <c r="V271" s="386">
        <v>104.08163265306123</v>
      </c>
    </row>
    <row r="272" spans="16:22" ht="15">
      <c r="P272" s="385">
        <v>43476</v>
      </c>
      <c r="Q272" s="386">
        <v>198.87005649717514</v>
      </c>
      <c r="R272" s="386">
        <v>152.9209621993127</v>
      </c>
      <c r="S272" s="386">
        <v>121.54696132596685</v>
      </c>
      <c r="T272" s="386">
        <v>128.69955156950672</v>
      </c>
      <c r="U272" s="386">
        <v>113.98963730569949</v>
      </c>
      <c r="V272" s="386">
        <v>105.71428571428572</v>
      </c>
    </row>
    <row r="273" spans="16:22" ht="15">
      <c r="P273" s="385">
        <v>43479</v>
      </c>
      <c r="Q273" s="386">
        <v>197.45762711864407</v>
      </c>
      <c r="R273" s="386">
        <v>152.57731958762886</v>
      </c>
      <c r="S273" s="386">
        <v>120.99447513812154</v>
      </c>
      <c r="T273" s="386">
        <v>128.25112107623318</v>
      </c>
      <c r="U273" s="386">
        <v>112.43523316062176</v>
      </c>
      <c r="V273" s="386">
        <v>105.30612244897959</v>
      </c>
    </row>
    <row r="274" spans="16:22" ht="15">
      <c r="P274" s="385">
        <v>43480</v>
      </c>
      <c r="Q274" s="386">
        <v>196.32768361581921</v>
      </c>
      <c r="R274" s="386">
        <v>157.0446735395189</v>
      </c>
      <c r="S274" s="386">
        <v>118.78453038674033</v>
      </c>
      <c r="T274" s="386">
        <v>127.80269058295963</v>
      </c>
      <c r="U274" s="386">
        <v>111.39896373056995</v>
      </c>
      <c r="V274" s="386">
        <v>104.89795918367346</v>
      </c>
    </row>
    <row r="275" spans="16:22" ht="15">
      <c r="P275" s="385">
        <v>43481</v>
      </c>
      <c r="Q275" s="386">
        <v>196.045197740113</v>
      </c>
      <c r="R275" s="386">
        <v>153.26460481099659</v>
      </c>
      <c r="S275" s="386">
        <v>117.67955801104972</v>
      </c>
      <c r="T275" s="386">
        <v>126.45739910313902</v>
      </c>
      <c r="U275" s="386">
        <v>113.47150259067358</v>
      </c>
      <c r="V275" s="386">
        <v>104.48979591836735</v>
      </c>
    </row>
    <row r="276" spans="16:22" ht="15">
      <c r="P276" s="385">
        <v>43482</v>
      </c>
      <c r="Q276" s="386">
        <v>194.06779661016949</v>
      </c>
      <c r="R276" s="386">
        <v>147.42268041237114</v>
      </c>
      <c r="S276" s="386">
        <v>115.46961325966851</v>
      </c>
      <c r="T276" s="386">
        <v>126.45739910313902</v>
      </c>
      <c r="U276" s="386">
        <v>112.43523316062176</v>
      </c>
      <c r="V276" s="386">
        <v>103.67346938775511</v>
      </c>
    </row>
    <row r="277" spans="16:22">
      <c r="P277" s="387">
        <v>43483</v>
      </c>
      <c r="Q277" s="386">
        <v>189.54802259887003</v>
      </c>
      <c r="R277" s="386">
        <v>143.98625429553263</v>
      </c>
      <c r="S277" s="386">
        <v>114.36464088397791</v>
      </c>
      <c r="T277" s="386">
        <v>127.35426008968609</v>
      </c>
      <c r="U277" s="386">
        <v>110.36269430051813</v>
      </c>
      <c r="V277" s="386">
        <v>100</v>
      </c>
    </row>
    <row r="278" spans="16:22">
      <c r="P278" s="387">
        <v>43486</v>
      </c>
      <c r="Q278" s="386">
        <v>190.11299435028249</v>
      </c>
      <c r="R278" s="386">
        <v>144.32989690721649</v>
      </c>
      <c r="S278" s="386">
        <v>114.9171270718232</v>
      </c>
      <c r="T278" s="386">
        <v>127.80269058295963</v>
      </c>
      <c r="U278" s="386">
        <v>110.88082901554404</v>
      </c>
      <c r="V278" s="386">
        <v>100.40816326530613</v>
      </c>
    </row>
    <row r="279" spans="16:22">
      <c r="P279" s="387">
        <v>43487</v>
      </c>
      <c r="Q279" s="386">
        <v>194.06779661016949</v>
      </c>
      <c r="R279" s="386">
        <v>140.89347079037802</v>
      </c>
      <c r="S279" s="386">
        <v>114.36464088397791</v>
      </c>
      <c r="T279" s="386">
        <v>127.80269058295963</v>
      </c>
      <c r="U279" s="386">
        <v>113.98963730569949</v>
      </c>
      <c r="V279" s="386">
        <v>102.44897959183675</v>
      </c>
    </row>
    <row r="280" spans="16:22">
      <c r="P280" s="387">
        <v>43488</v>
      </c>
      <c r="Q280" s="386">
        <v>189.26553672316385</v>
      </c>
      <c r="R280" s="386">
        <v>142.61168384879724</v>
      </c>
      <c r="S280" s="386">
        <v>115.46961325966851</v>
      </c>
      <c r="T280" s="386">
        <v>129.14798206278027</v>
      </c>
      <c r="U280" s="386">
        <v>113.47150259067358</v>
      </c>
      <c r="V280" s="386">
        <v>101.22448979591836</v>
      </c>
    </row>
    <row r="281" spans="16:22">
      <c r="P281" s="387">
        <v>43489</v>
      </c>
      <c r="Q281" s="386">
        <v>187.28813559322032</v>
      </c>
      <c r="R281" s="386">
        <v>139.17525773195877</v>
      </c>
      <c r="S281" s="386">
        <v>115.46961325966851</v>
      </c>
      <c r="T281" s="386">
        <v>127.35426008968609</v>
      </c>
      <c r="U281" s="386">
        <v>113.47150259067358</v>
      </c>
      <c r="V281" s="386">
        <v>100.81632653061226</v>
      </c>
    </row>
    <row r="282" spans="16:22">
      <c r="P282" s="387">
        <v>43490</v>
      </c>
      <c r="Q282" s="386">
        <v>187.85310734463278</v>
      </c>
      <c r="R282" s="386">
        <v>134.02061855670101</v>
      </c>
      <c r="S282" s="386">
        <v>111.60220994475138</v>
      </c>
      <c r="T282" s="386">
        <v>121.97309417040358</v>
      </c>
      <c r="U282" s="386">
        <v>110.88082901554404</v>
      </c>
      <c r="V282" s="386">
        <v>97.551020408163268</v>
      </c>
    </row>
    <row r="283" spans="16:22">
      <c r="P283" s="387">
        <v>43493</v>
      </c>
      <c r="Q283" s="386">
        <v>194.06779661016949</v>
      </c>
      <c r="R283" s="386">
        <v>134.36426116838487</v>
      </c>
      <c r="S283" s="386">
        <v>112.15469613259668</v>
      </c>
      <c r="T283" s="386">
        <v>122.42152466367713</v>
      </c>
      <c r="U283" s="386">
        <v>110.36269430051813</v>
      </c>
      <c r="V283" s="386">
        <v>98.367346938775512</v>
      </c>
    </row>
    <row r="284" spans="16:22">
      <c r="P284" s="387">
        <v>43494</v>
      </c>
      <c r="Q284" s="386">
        <v>196.61016949152543</v>
      </c>
      <c r="R284" s="386">
        <v>141.92439862542955</v>
      </c>
      <c r="S284" s="386">
        <v>116.02209944751381</v>
      </c>
      <c r="T284" s="386">
        <v>125.11210762331839</v>
      </c>
      <c r="U284" s="386">
        <v>111.91709844559585</v>
      </c>
      <c r="V284" s="386">
        <v>100</v>
      </c>
    </row>
    <row r="285" spans="16:22">
      <c r="P285" s="387">
        <v>43495</v>
      </c>
      <c r="Q285" s="386">
        <v>194.63276836158192</v>
      </c>
      <c r="R285" s="386">
        <v>142.26804123711341</v>
      </c>
      <c r="S285" s="386">
        <v>118.23204419889504</v>
      </c>
      <c r="T285" s="386">
        <v>126.45739910313902</v>
      </c>
      <c r="U285" s="386">
        <v>113.47150259067358</v>
      </c>
      <c r="V285" s="386">
        <v>98.775510204081627</v>
      </c>
    </row>
    <row r="286" spans="16:22">
      <c r="P286" s="387">
        <v>43496</v>
      </c>
      <c r="Q286" s="386">
        <v>189.54802259887003</v>
      </c>
      <c r="R286" s="386">
        <v>139.86254295532646</v>
      </c>
      <c r="S286" s="386">
        <v>118.78453038674033</v>
      </c>
      <c r="T286" s="386">
        <v>125.56053811659194</v>
      </c>
      <c r="U286" s="386">
        <v>110.88082901554404</v>
      </c>
      <c r="V286" s="386">
        <v>97.142857142857139</v>
      </c>
    </row>
    <row r="287" spans="16:22">
      <c r="P287" s="387">
        <v>43497</v>
      </c>
      <c r="Q287" s="386">
        <v>185.02824858757063</v>
      </c>
      <c r="R287" s="386">
        <v>131.95876288659792</v>
      </c>
      <c r="S287" s="386">
        <v>113.81215469613259</v>
      </c>
      <c r="T287" s="386">
        <v>118.38565022421525</v>
      </c>
      <c r="U287" s="386">
        <v>109.32642487046633</v>
      </c>
      <c r="V287" s="386">
        <v>97.142857142857139</v>
      </c>
    </row>
    <row r="288" spans="16:22">
      <c r="P288" s="387">
        <v>43500</v>
      </c>
      <c r="Q288" s="386">
        <v>182.48587570621467</v>
      </c>
      <c r="R288" s="386">
        <v>130.9278350515464</v>
      </c>
      <c r="S288" s="386">
        <v>112.70718232044199</v>
      </c>
      <c r="T288" s="386">
        <v>117.04035874439462</v>
      </c>
      <c r="U288" s="386">
        <v>107.7720207253886</v>
      </c>
      <c r="V288" s="386">
        <v>96.326530612244895</v>
      </c>
    </row>
    <row r="289" spans="16:22">
      <c r="P289" s="387">
        <v>43501</v>
      </c>
      <c r="Q289" s="386">
        <v>179.66101694915255</v>
      </c>
      <c r="R289" s="386">
        <v>135.39518900343643</v>
      </c>
      <c r="S289" s="386">
        <v>117.67955801104972</v>
      </c>
      <c r="T289" s="386">
        <v>117.04035874439462</v>
      </c>
      <c r="U289" s="386">
        <v>108.80829015544042</v>
      </c>
      <c r="V289" s="386">
        <v>95.510204081632651</v>
      </c>
    </row>
    <row r="290" spans="16:22">
      <c r="P290" s="387">
        <v>43502</v>
      </c>
      <c r="Q290" s="386">
        <v>178.81355932203388</v>
      </c>
      <c r="R290" s="386">
        <v>123.36769759450172</v>
      </c>
      <c r="S290" s="386">
        <v>104.97237569060773</v>
      </c>
      <c r="T290" s="386">
        <v>106.27802690582959</v>
      </c>
      <c r="U290" s="386">
        <v>100.51813471502591</v>
      </c>
      <c r="V290" s="386">
        <v>88.571428571428569</v>
      </c>
    </row>
    <row r="291" spans="16:22">
      <c r="P291" s="387">
        <v>43503</v>
      </c>
      <c r="Q291" s="386">
        <v>186.15819209039549</v>
      </c>
      <c r="R291" s="386">
        <v>130.9278350515464</v>
      </c>
      <c r="S291" s="386">
        <v>106.62983425414365</v>
      </c>
      <c r="T291" s="386">
        <v>110.76233183856503</v>
      </c>
      <c r="U291" s="386">
        <v>101.55440414507773</v>
      </c>
      <c r="V291" s="386">
        <v>93.877551020408163</v>
      </c>
    </row>
    <row r="292" spans="16:22">
      <c r="P292" s="387">
        <v>43504</v>
      </c>
      <c r="Q292" s="386">
        <v>189.83050847457628</v>
      </c>
      <c r="R292" s="386">
        <v>141.92439862542955</v>
      </c>
      <c r="S292" s="386">
        <v>119.33701657458565</v>
      </c>
      <c r="T292" s="386">
        <v>125.56053811659194</v>
      </c>
      <c r="U292" s="386">
        <v>114.5077720207254</v>
      </c>
      <c r="V292" s="386">
        <v>101.63265306122449</v>
      </c>
    </row>
    <row r="293" spans="16:22">
      <c r="P293" s="387">
        <v>43507</v>
      </c>
      <c r="Q293" s="386">
        <v>192.09039548022599</v>
      </c>
      <c r="R293" s="386">
        <v>143.6426116838488</v>
      </c>
      <c r="S293" s="386">
        <v>117.67955801104972</v>
      </c>
      <c r="T293" s="386">
        <v>127.35426008968609</v>
      </c>
      <c r="U293" s="386">
        <v>116.06217616580309</v>
      </c>
      <c r="V293" s="386">
        <v>102.04081632653062</v>
      </c>
    </row>
    <row r="294" spans="16:22">
      <c r="P294" s="387">
        <v>43508</v>
      </c>
      <c r="Q294" s="386">
        <v>188.70056497175142</v>
      </c>
      <c r="R294" s="386">
        <v>142.26804123711341</v>
      </c>
      <c r="S294" s="386">
        <v>116.02209944751381</v>
      </c>
      <c r="T294" s="386">
        <v>125.56053811659194</v>
      </c>
      <c r="U294" s="386">
        <v>112.43523316062176</v>
      </c>
      <c r="V294" s="386">
        <v>99.183673469387756</v>
      </c>
    </row>
    <row r="295" spans="16:22">
      <c r="P295" s="387">
        <v>43509</v>
      </c>
      <c r="Q295" s="386">
        <v>187.28813559322032</v>
      </c>
      <c r="R295" s="386">
        <v>137.11340206185568</v>
      </c>
      <c r="S295" s="386">
        <v>116.02209944751381</v>
      </c>
      <c r="T295" s="386">
        <v>122.86995515695067</v>
      </c>
      <c r="U295" s="386">
        <v>112.43523316062176</v>
      </c>
      <c r="V295" s="386">
        <v>99.183673469387756</v>
      </c>
    </row>
    <row r="296" spans="16:22">
      <c r="P296" s="387">
        <v>43510</v>
      </c>
      <c r="Q296" s="386">
        <v>191.80790960451978</v>
      </c>
      <c r="R296" s="386">
        <v>138.8316151202749</v>
      </c>
      <c r="S296" s="386">
        <v>118.23204419889504</v>
      </c>
      <c r="T296" s="386">
        <v>126.45739910313902</v>
      </c>
      <c r="U296" s="386">
        <v>113.47150259067358</v>
      </c>
      <c r="V296" s="386">
        <v>98.775510204081627</v>
      </c>
    </row>
    <row r="297" spans="16:22">
      <c r="P297" s="387">
        <v>43511</v>
      </c>
      <c r="Q297" s="386">
        <v>194.63276836158192</v>
      </c>
      <c r="R297" s="386">
        <v>139.5189003436426</v>
      </c>
      <c r="S297" s="386">
        <v>120.99447513812154</v>
      </c>
      <c r="T297" s="386">
        <v>126.00896860986548</v>
      </c>
      <c r="U297" s="386">
        <v>112.95336787564767</v>
      </c>
      <c r="V297" s="386">
        <v>97.959183673469383</v>
      </c>
    </row>
    <row r="298" spans="16:22">
      <c r="P298" s="387">
        <v>43514</v>
      </c>
      <c r="Q298" s="386">
        <v>194.35028248587571</v>
      </c>
      <c r="R298" s="386">
        <v>140.54982817869416</v>
      </c>
      <c r="S298" s="386">
        <v>120.44198895027624</v>
      </c>
      <c r="T298" s="386">
        <v>125.11210762331839</v>
      </c>
      <c r="U298" s="386"/>
      <c r="V298" s="386"/>
    </row>
    <row r="299" spans="16:22">
      <c r="P299" s="387">
        <v>43515</v>
      </c>
      <c r="Q299" s="386">
        <v>198.0225988700565</v>
      </c>
      <c r="R299" s="386">
        <v>141.92439862542955</v>
      </c>
      <c r="S299" s="386">
        <v>119.88950276243094</v>
      </c>
      <c r="T299" s="386">
        <v>125.56053811659194</v>
      </c>
      <c r="U299" s="386">
        <v>112.95336787564767</v>
      </c>
      <c r="V299" s="386">
        <v>99.183673469387756</v>
      </c>
    </row>
    <row r="300" spans="16:22">
      <c r="P300" s="387">
        <v>43516</v>
      </c>
      <c r="Q300" s="386">
        <v>201.12994350282486</v>
      </c>
      <c r="R300" s="386">
        <v>141.58075601374571</v>
      </c>
      <c r="S300" s="386">
        <v>119.33701657458565</v>
      </c>
      <c r="T300" s="386">
        <v>125.11210762331839</v>
      </c>
      <c r="U300" s="386">
        <v>111.91709844559585</v>
      </c>
      <c r="V300" s="386">
        <v>99.183673469387756</v>
      </c>
    </row>
    <row r="301" spans="16:22">
      <c r="P301" s="387">
        <v>43517</v>
      </c>
      <c r="Q301" s="386">
        <v>200</v>
      </c>
      <c r="R301" s="386">
        <v>141.23711340206185</v>
      </c>
      <c r="S301" s="386">
        <v>115.46961325966851</v>
      </c>
      <c r="T301" s="386">
        <v>122.86995515695067</v>
      </c>
      <c r="U301" s="386">
        <v>112.95336787564767</v>
      </c>
      <c r="V301" s="386">
        <v>100</v>
      </c>
    </row>
    <row r="302" spans="16:22">
      <c r="P302" s="387">
        <v>43518</v>
      </c>
      <c r="Q302" s="386">
        <v>196.045197740113</v>
      </c>
      <c r="R302" s="386">
        <v>143.29896907216494</v>
      </c>
      <c r="S302" s="386">
        <v>118.78453038674033</v>
      </c>
      <c r="T302" s="386">
        <v>124.2152466367713</v>
      </c>
      <c r="U302" s="386">
        <v>111.91709844559585</v>
      </c>
      <c r="V302" s="386">
        <v>99.183673469387756</v>
      </c>
    </row>
    <row r="303" spans="16:22">
      <c r="P303" s="387">
        <v>43521</v>
      </c>
      <c r="Q303" s="386">
        <v>195.19774011299435</v>
      </c>
      <c r="R303" s="386">
        <v>140.54982817869416</v>
      </c>
      <c r="S303" s="386">
        <v>114.36464088397791</v>
      </c>
      <c r="T303" s="386">
        <v>121.52466367713004</v>
      </c>
      <c r="U303" s="386">
        <v>112.95336787564767</v>
      </c>
      <c r="V303" s="386">
        <v>98.367346938775512</v>
      </c>
    </row>
    <row r="304" spans="16:22">
      <c r="P304" s="387">
        <v>43522</v>
      </c>
      <c r="Q304" s="386">
        <v>195.76271186440678</v>
      </c>
      <c r="R304" s="386">
        <v>141.58075601374571</v>
      </c>
      <c r="S304" s="386">
        <v>116.02209944751381</v>
      </c>
      <c r="T304" s="386">
        <v>121.97309417040358</v>
      </c>
      <c r="U304" s="386">
        <v>111.39896373056995</v>
      </c>
      <c r="V304" s="386">
        <v>98.367346938775512</v>
      </c>
    </row>
    <row r="305" spans="16:22">
      <c r="P305" s="387">
        <v>43523</v>
      </c>
      <c r="Q305" s="386">
        <v>194.91525423728814</v>
      </c>
      <c r="R305" s="386">
        <v>140.54982817869416</v>
      </c>
      <c r="S305" s="386">
        <v>113.25966850828731</v>
      </c>
      <c r="T305" s="386">
        <v>120.17937219730941</v>
      </c>
      <c r="U305" s="386">
        <v>107.25388601036269</v>
      </c>
      <c r="V305" s="386">
        <v>97.551020408163268</v>
      </c>
    </row>
    <row r="306" spans="16:22">
      <c r="P306" s="387">
        <v>43524</v>
      </c>
      <c r="Q306" s="386">
        <v>197.74011299435028</v>
      </c>
      <c r="R306" s="386">
        <v>135.73883161512029</v>
      </c>
      <c r="S306" s="386">
        <v>110.49723756906079</v>
      </c>
      <c r="T306" s="386">
        <v>118.8340807174888</v>
      </c>
      <c r="U306" s="386">
        <v>106.21761658031087</v>
      </c>
      <c r="V306" s="386">
        <v>97.551020408163268</v>
      </c>
    </row>
    <row r="307" spans="16:22">
      <c r="P307" s="387">
        <v>43525</v>
      </c>
      <c r="Q307" s="386">
        <v>202.82485875706215</v>
      </c>
      <c r="R307" s="386">
        <v>136.42611683848799</v>
      </c>
      <c r="S307" s="386">
        <v>108.28729281767954</v>
      </c>
      <c r="T307" s="386">
        <v>118.38565022421525</v>
      </c>
      <c r="U307" s="386">
        <v>105.69948186528497</v>
      </c>
      <c r="V307" s="386">
        <v>96.326530612244895</v>
      </c>
    </row>
    <row r="308" spans="16:22">
      <c r="P308" s="387">
        <v>43528</v>
      </c>
      <c r="Q308" s="386">
        <v>206.49717514124296</v>
      </c>
      <c r="R308" s="386">
        <v>142.26804123711341</v>
      </c>
      <c r="S308" s="386">
        <v>110.49723756906079</v>
      </c>
      <c r="T308" s="386">
        <v>121.52466367713004</v>
      </c>
      <c r="U308" s="386">
        <v>107.25388601036269</v>
      </c>
      <c r="V308" s="386">
        <v>98.367346938775512</v>
      </c>
    </row>
    <row r="309" spans="16:22">
      <c r="P309" s="387">
        <v>43529</v>
      </c>
      <c r="Q309" s="386">
        <v>211.0169491525424</v>
      </c>
      <c r="R309" s="386">
        <v>143.6426116838488</v>
      </c>
      <c r="S309" s="386">
        <v>111.60220994475138</v>
      </c>
      <c r="T309" s="386">
        <v>122.42152466367713</v>
      </c>
      <c r="U309" s="386">
        <v>107.7720207253886</v>
      </c>
      <c r="V309" s="386">
        <v>99.591836734693871</v>
      </c>
    </row>
    <row r="310" spans="16:22">
      <c r="P310" s="387">
        <v>43530</v>
      </c>
      <c r="Q310" s="386">
        <v>210.45197740112994</v>
      </c>
      <c r="R310" s="386">
        <v>142.61168384879724</v>
      </c>
      <c r="S310" s="386">
        <v>111.04972375690608</v>
      </c>
      <c r="T310" s="386">
        <v>122.86995515695067</v>
      </c>
      <c r="U310" s="386">
        <v>109.32642487046633</v>
      </c>
      <c r="V310" s="386">
        <v>100.40816326530613</v>
      </c>
    </row>
    <row r="311" spans="16:22">
      <c r="P311" s="387">
        <v>43531</v>
      </c>
      <c r="Q311" s="386">
        <v>219.4915254237288</v>
      </c>
      <c r="R311" s="386">
        <v>146.39175257731958</v>
      </c>
      <c r="S311" s="386">
        <v>112.70718232044199</v>
      </c>
      <c r="T311" s="386">
        <v>125.11210762331839</v>
      </c>
      <c r="U311" s="386">
        <v>111.91709844559585</v>
      </c>
      <c r="V311" s="386">
        <v>102.04081632653062</v>
      </c>
    </row>
    <row r="312" spans="16:22">
      <c r="P312" s="387">
        <v>43532</v>
      </c>
      <c r="Q312" s="386">
        <v>212.99435028248587</v>
      </c>
      <c r="R312" s="386">
        <v>145.70446735395188</v>
      </c>
      <c r="S312" s="386">
        <v>108.83977900552486</v>
      </c>
      <c r="T312" s="386">
        <v>124.2152466367713</v>
      </c>
      <c r="U312" s="386">
        <v>105.69948186528497</v>
      </c>
      <c r="V312" s="386">
        <v>99.183673469387756</v>
      </c>
    </row>
    <row r="313" spans="16:22">
      <c r="P313" s="387">
        <v>43535</v>
      </c>
      <c r="Q313" s="386">
        <v>206.77966101694915</v>
      </c>
      <c r="R313" s="386">
        <v>144.32989690721649</v>
      </c>
      <c r="S313" s="386">
        <v>108.83977900552486</v>
      </c>
      <c r="T313" s="386">
        <v>121.97309417040358</v>
      </c>
      <c r="U313" s="386">
        <v>105.18134715025906</v>
      </c>
      <c r="V313" s="386">
        <v>96.326530612244895</v>
      </c>
    </row>
    <row r="314" spans="16:22">
      <c r="P314" s="387">
        <v>43536</v>
      </c>
      <c r="Q314" s="386">
        <v>210.16949152542375</v>
      </c>
      <c r="R314" s="386">
        <v>145.70446735395188</v>
      </c>
      <c r="S314" s="386">
        <v>113.25966850828731</v>
      </c>
      <c r="T314" s="386">
        <v>127.35426008968609</v>
      </c>
      <c r="U314" s="386">
        <v>108.80829015544042</v>
      </c>
      <c r="V314" s="386">
        <v>100.40816326530613</v>
      </c>
    </row>
    <row r="315" spans="16:22">
      <c r="P315" s="387">
        <v>43537</v>
      </c>
      <c r="Q315" s="386">
        <v>211.0169491525424</v>
      </c>
      <c r="R315" s="386">
        <v>143.6426116838488</v>
      </c>
      <c r="S315" s="386">
        <v>112.15469613259668</v>
      </c>
      <c r="T315" s="386">
        <v>126.00896860986548</v>
      </c>
      <c r="U315" s="386">
        <v>107.25388601036269</v>
      </c>
      <c r="V315" s="386">
        <v>100.81632653061226</v>
      </c>
    </row>
    <row r="316" spans="16:22">
      <c r="P316" s="387">
        <v>43538</v>
      </c>
      <c r="Q316" s="386">
        <v>207.34463276836158</v>
      </c>
      <c r="R316" s="386">
        <v>143.29896907216494</v>
      </c>
      <c r="S316" s="386">
        <v>111.60220994475138</v>
      </c>
      <c r="T316" s="386">
        <v>125.56053811659194</v>
      </c>
      <c r="U316" s="386">
        <v>106.73575129533678</v>
      </c>
      <c r="V316" s="386">
        <v>100.81632653061226</v>
      </c>
    </row>
    <row r="317" spans="16:22">
      <c r="P317" s="387">
        <v>43539</v>
      </c>
      <c r="Q317" s="386">
        <v>204.51977401129943</v>
      </c>
      <c r="R317" s="386">
        <v>142.9553264604811</v>
      </c>
      <c r="S317" s="386">
        <v>113.25966850828731</v>
      </c>
      <c r="T317" s="386">
        <v>126.45739910313902</v>
      </c>
      <c r="U317" s="386">
        <v>108.29015544041451</v>
      </c>
      <c r="V317" s="386">
        <v>100.81632653061226</v>
      </c>
    </row>
    <row r="318" spans="16:22">
      <c r="P318" s="387">
        <v>43542</v>
      </c>
      <c r="Q318" s="386">
        <v>204.23728813559322</v>
      </c>
      <c r="R318" s="386">
        <v>141.58075601374571</v>
      </c>
      <c r="S318" s="386">
        <v>111.60220994475138</v>
      </c>
      <c r="T318" s="386">
        <v>126.00896860986548</v>
      </c>
      <c r="U318" s="386">
        <v>106.21761658031087</v>
      </c>
      <c r="V318" s="386">
        <v>98.775510204081627</v>
      </c>
    </row>
    <row r="319" spans="16:22">
      <c r="P319" s="387">
        <v>43543</v>
      </c>
      <c r="Q319" s="326">
        <v>205.08474576271186</v>
      </c>
      <c r="R319" s="326">
        <v>142.61168384879724</v>
      </c>
      <c r="S319" s="326">
        <v>109.94475138121547</v>
      </c>
      <c r="T319" s="326">
        <v>125.56053811659194</v>
      </c>
      <c r="U319" s="326">
        <v>104.66321243523315</v>
      </c>
      <c r="V319" s="326">
        <v>97.142857142857139</v>
      </c>
    </row>
    <row r="320" spans="16:22">
      <c r="P320" s="387">
        <v>43544</v>
      </c>
      <c r="Q320" s="326">
        <v>207.06214689265536</v>
      </c>
      <c r="R320" s="326">
        <v>147.42268041237114</v>
      </c>
      <c r="S320" s="326">
        <v>115.46961325966851</v>
      </c>
      <c r="T320" s="326">
        <v>129.14798206278027</v>
      </c>
      <c r="U320" s="326">
        <v>105.18134715025906</v>
      </c>
      <c r="V320" s="326">
        <v>97.142857142857139</v>
      </c>
    </row>
    <row r="321" spans="16:22">
      <c r="P321" s="581">
        <v>43545</v>
      </c>
      <c r="Q321" s="582">
        <v>206.49717514124296</v>
      </c>
      <c r="R321" s="582">
        <v>150.17182130584192</v>
      </c>
      <c r="S321" s="582">
        <v>113.81215469613259</v>
      </c>
      <c r="T321" s="582">
        <v>125.56053811659194</v>
      </c>
      <c r="U321" s="582">
        <v>100</v>
      </c>
      <c r="V321" s="582">
        <v>97.959183673469383</v>
      </c>
    </row>
    <row r="322" spans="16:22">
      <c r="P322" s="581">
        <v>43546</v>
      </c>
      <c r="Q322" s="582">
        <v>216.94915254237287</v>
      </c>
      <c r="R322" s="582">
        <v>164.26116838487971</v>
      </c>
      <c r="S322" s="582">
        <v>118.23204419889504</v>
      </c>
      <c r="T322" s="582">
        <v>131.83856502242153</v>
      </c>
      <c r="U322" s="582">
        <v>105.18134715025906</v>
      </c>
      <c r="V322" s="582">
        <v>104.48979591836735</v>
      </c>
    </row>
    <row r="323" spans="16:22">
      <c r="P323" s="581">
        <v>43549</v>
      </c>
      <c r="Q323" s="582">
        <v>217.5141242937853</v>
      </c>
      <c r="R323" s="582">
        <v>165.63573883161513</v>
      </c>
      <c r="S323" s="582">
        <v>117.67955801104972</v>
      </c>
      <c r="T323" s="582">
        <v>134.5291479820628</v>
      </c>
      <c r="U323" s="582">
        <v>105.69948186528497</v>
      </c>
      <c r="V323" s="582">
        <v>104.48979591836735</v>
      </c>
    </row>
    <row r="324" spans="16:22">
      <c r="P324" s="581">
        <v>43551</v>
      </c>
      <c r="Q324" s="582">
        <v>223.16384180790959</v>
      </c>
      <c r="R324" s="582">
        <v>172.85223367697594</v>
      </c>
      <c r="S324" s="582">
        <v>119.33701657458565</v>
      </c>
      <c r="T324" s="582">
        <v>135.42600896860986</v>
      </c>
      <c r="U324" s="582">
        <v>105.69948186528497</v>
      </c>
      <c r="V324" s="582">
        <v>107.34693877551021</v>
      </c>
    </row>
    <row r="325" spans="16:22">
      <c r="P325" s="581">
        <v>43552</v>
      </c>
      <c r="Q325" s="582">
        <v>223.16384180790959</v>
      </c>
      <c r="R325" s="582">
        <v>173.1958762886598</v>
      </c>
      <c r="S325" s="582">
        <v>119.33701657458565</v>
      </c>
      <c r="T325" s="582">
        <v>134.97757847533632</v>
      </c>
      <c r="U325" s="582">
        <v>104.66321243523315</v>
      </c>
      <c r="V325" s="582">
        <v>104.89795918367346</v>
      </c>
    </row>
    <row r="326" spans="16:22">
      <c r="P326" s="581">
        <v>43553</v>
      </c>
      <c r="Q326" s="582">
        <v>218.36158192090394</v>
      </c>
      <c r="R326" s="582">
        <v>166.66666666666669</v>
      </c>
      <c r="S326" s="582">
        <v>121.54696132596685</v>
      </c>
      <c r="T326" s="582">
        <v>130.04484304932734</v>
      </c>
      <c r="U326" s="582">
        <v>107.25388601036269</v>
      </c>
      <c r="V326" s="582">
        <v>103.26530612244898</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1B7C4-40BD-4388-973B-E4A5F6E220DF}">
  <sheetPr codeName="Sheet26">
    <tabColor theme="5" tint="0.59999389629810485"/>
  </sheetPr>
  <dimension ref="M4:AK28"/>
  <sheetViews>
    <sheetView showGridLines="0" workbookViewId="0"/>
  </sheetViews>
  <sheetFormatPr defaultRowHeight="15"/>
  <cols>
    <col min="1" max="12" width="9.140625" style="357"/>
    <col min="13" max="13" width="13" style="357" customWidth="1"/>
    <col min="14" max="16384" width="9.140625" style="357"/>
  </cols>
  <sheetData>
    <row r="4" spans="13:37">
      <c r="M4" s="358"/>
      <c r="N4" s="358">
        <v>1995</v>
      </c>
      <c r="O4" s="358">
        <v>1996</v>
      </c>
      <c r="P4" s="358">
        <v>1997</v>
      </c>
      <c r="Q4" s="358">
        <v>1998</v>
      </c>
      <c r="R4" s="358">
        <v>1999</v>
      </c>
      <c r="S4" s="358">
        <v>2000</v>
      </c>
      <c r="T4" s="358">
        <v>2001</v>
      </c>
      <c r="U4" s="358">
        <v>2002</v>
      </c>
      <c r="V4" s="358">
        <v>2003</v>
      </c>
      <c r="W4" s="358">
        <v>2004</v>
      </c>
      <c r="X4" s="358">
        <v>2005</v>
      </c>
      <c r="Y4" s="358">
        <v>2006</v>
      </c>
      <c r="Z4" s="358">
        <v>2007</v>
      </c>
      <c r="AA4" s="358">
        <v>2008</v>
      </c>
      <c r="AB4" s="358">
        <v>2009</v>
      </c>
      <c r="AC4" s="358">
        <v>2010</v>
      </c>
      <c r="AD4" s="358">
        <v>2011</v>
      </c>
      <c r="AE4" s="358">
        <v>2012</v>
      </c>
      <c r="AF4" s="358">
        <v>2013</v>
      </c>
      <c r="AG4" s="358">
        <v>2014</v>
      </c>
      <c r="AH4" s="358">
        <v>2015</v>
      </c>
      <c r="AI4" s="358">
        <v>2016</v>
      </c>
      <c r="AJ4" s="358">
        <v>2017</v>
      </c>
      <c r="AK4" s="358">
        <v>2018</v>
      </c>
    </row>
    <row r="5" spans="13:37">
      <c r="M5" s="343" t="s">
        <v>635</v>
      </c>
      <c r="N5" s="359">
        <v>12.087454994104357</v>
      </c>
      <c r="O5" s="359">
        <v>11.96630366137717</v>
      </c>
      <c r="P5" s="359">
        <v>11.9592445708453</v>
      </c>
      <c r="Q5" s="359">
        <v>11.879507299945647</v>
      </c>
      <c r="R5" s="359">
        <v>12.08563045284599</v>
      </c>
      <c r="S5" s="359">
        <v>12.112130363013931</v>
      </c>
      <c r="T5" s="359">
        <v>12.429867947040215</v>
      </c>
      <c r="U5" s="359">
        <v>13.002324991672033</v>
      </c>
      <c r="V5" s="359">
        <v>13.406061839650539</v>
      </c>
      <c r="W5" s="359">
        <v>13.717344769391289</v>
      </c>
      <c r="X5" s="359">
        <v>14.153762761704471</v>
      </c>
      <c r="Y5" s="359">
        <v>14.690277314080753</v>
      </c>
      <c r="Z5" s="359">
        <v>15.400400634136169</v>
      </c>
      <c r="AA5" s="359">
        <v>15.782640480662078</v>
      </c>
      <c r="AB5" s="359">
        <v>15.09032882629436</v>
      </c>
      <c r="AC5" s="359">
        <v>15.59286155063471</v>
      </c>
      <c r="AD5" s="359">
        <v>16.291186204065962</v>
      </c>
      <c r="AE5" s="359">
        <v>16.527586447599251</v>
      </c>
      <c r="AF5" s="359">
        <v>16.506250277858534</v>
      </c>
      <c r="AG5" s="359">
        <v>16.399862333637877</v>
      </c>
      <c r="AH5" s="359">
        <v>16.431151033958269</v>
      </c>
      <c r="AI5" s="359">
        <v>16.196854460259189</v>
      </c>
      <c r="AJ5" s="359">
        <v>16.369496109036756</v>
      </c>
      <c r="AK5" s="481">
        <v>16.485167553130438</v>
      </c>
    </row>
    <row r="6" spans="13:37">
      <c r="M6" s="345" t="s">
        <v>633</v>
      </c>
      <c r="N6" s="359">
        <v>2.7026919358616781</v>
      </c>
      <c r="O6" s="359">
        <v>2.7842802512301916</v>
      </c>
      <c r="P6" s="359">
        <v>2.9853437035579149</v>
      </c>
      <c r="Q6" s="359">
        <v>2.61167473634349</v>
      </c>
      <c r="R6" s="359">
        <v>3.1107407708876966</v>
      </c>
      <c r="S6" s="359">
        <v>3.3588334344068942</v>
      </c>
      <c r="T6" s="359">
        <v>3.3238782668440483</v>
      </c>
      <c r="U6" s="359">
        <v>3.3104964736639979</v>
      </c>
      <c r="V6" s="359">
        <v>3.2604177960438063</v>
      </c>
      <c r="W6" s="359">
        <v>3.1202050945865949</v>
      </c>
      <c r="X6" s="359">
        <v>3.3048678527227455</v>
      </c>
      <c r="Y6" s="359">
        <v>3.4172139747803141</v>
      </c>
      <c r="Z6" s="359">
        <v>3.159479678884034</v>
      </c>
      <c r="AA6" s="359">
        <v>3.5020504391916809</v>
      </c>
      <c r="AB6" s="359">
        <v>2.5908243271994329</v>
      </c>
      <c r="AC6" s="359">
        <v>2.6233189840454005</v>
      </c>
      <c r="AD6" s="359">
        <v>2.9284240593793887</v>
      </c>
      <c r="AE6" s="359">
        <v>2.6779712488460707</v>
      </c>
      <c r="AF6" s="359">
        <v>2.5416230995886955</v>
      </c>
      <c r="AG6" s="359">
        <v>2.3694020532989288</v>
      </c>
      <c r="AH6" s="359">
        <v>2.0842131234110459</v>
      </c>
      <c r="AI6" s="359">
        <v>1.9866707879587657</v>
      </c>
      <c r="AJ6" s="359">
        <v>1.9603537706076921</v>
      </c>
      <c r="AK6" s="359">
        <v>2.0040414316483526</v>
      </c>
    </row>
    <row r="7" spans="13:37">
      <c r="M7" s="345" t="s">
        <v>634</v>
      </c>
      <c r="N7" s="359">
        <v>9.3847630582426813</v>
      </c>
      <c r="O7" s="359">
        <v>9.1820234101469804</v>
      </c>
      <c r="P7" s="359">
        <v>8.9739008672873872</v>
      </c>
      <c r="Q7" s="359">
        <v>9.267832563602159</v>
      </c>
      <c r="R7" s="359">
        <v>8.9748896819582917</v>
      </c>
      <c r="S7" s="359">
        <v>8.7532969286070355</v>
      </c>
      <c r="T7" s="359">
        <v>9.1059896801961688</v>
      </c>
      <c r="U7" s="359">
        <v>9.6918285180080321</v>
      </c>
      <c r="V7" s="359">
        <v>10.145644043606731</v>
      </c>
      <c r="W7" s="359">
        <v>10.597139674804694</v>
      </c>
      <c r="X7" s="359">
        <v>10.848894908981723</v>
      </c>
      <c r="Y7" s="359">
        <v>11.273063339300439</v>
      </c>
      <c r="Z7" s="359">
        <v>12.240920955252138</v>
      </c>
      <c r="AA7" s="359">
        <v>12.280590041470399</v>
      </c>
      <c r="AB7" s="359">
        <v>12.499504499094927</v>
      </c>
      <c r="AC7" s="359">
        <v>12.969542566589309</v>
      </c>
      <c r="AD7" s="359">
        <v>13.362762144686576</v>
      </c>
      <c r="AE7" s="359">
        <v>13.849615198753181</v>
      </c>
      <c r="AF7" s="359">
        <v>13.964627178269833</v>
      </c>
      <c r="AG7" s="359">
        <v>14.030460280338954</v>
      </c>
      <c r="AH7" s="359">
        <v>14.346937910547224</v>
      </c>
      <c r="AI7" s="359">
        <v>14.210183672300422</v>
      </c>
      <c r="AJ7" s="359">
        <v>14.409142338429062</v>
      </c>
      <c r="AK7" s="359">
        <v>14.481259758789758</v>
      </c>
    </row>
    <row r="8" spans="13:37">
      <c r="M8" s="343" t="s">
        <v>632</v>
      </c>
      <c r="N8" s="359">
        <v>7.8676644271421612</v>
      </c>
      <c r="O8" s="359">
        <v>8.1516570353503344</v>
      </c>
      <c r="P8" s="359">
        <v>8.0284688749407636</v>
      </c>
      <c r="Q8" s="359">
        <v>6.9437633296843408</v>
      </c>
      <c r="R8" s="359">
        <v>7.1884322750366856</v>
      </c>
      <c r="S8" s="359">
        <v>8.6732930602077776</v>
      </c>
      <c r="T8" s="359">
        <v>8.215060343294585</v>
      </c>
      <c r="U8" s="359">
        <v>7.8274894967062494</v>
      </c>
      <c r="V8" s="359">
        <v>8.2524537024731561</v>
      </c>
      <c r="W8" s="359">
        <v>8.7463604230272516</v>
      </c>
      <c r="X8" s="359">
        <v>9.8561824435540473</v>
      </c>
      <c r="Y8" s="359">
        <v>9.976076633719682</v>
      </c>
      <c r="Z8" s="359">
        <v>9.5027348874129771</v>
      </c>
      <c r="AA8" s="359">
        <v>11.888591815941414</v>
      </c>
      <c r="AB8" s="359">
        <v>10.020280732642082</v>
      </c>
      <c r="AC8" s="359">
        <v>10.101164715858035</v>
      </c>
      <c r="AD8" s="359">
        <v>10.986375421323839</v>
      </c>
      <c r="AE8" s="359">
        <v>11.668778118398311</v>
      </c>
      <c r="AF8" s="359">
        <v>11.396568089128802</v>
      </c>
      <c r="AG8" s="359">
        <v>11.008095823532354</v>
      </c>
      <c r="AH8" s="359">
        <v>10.397417359430584</v>
      </c>
      <c r="AI8" s="359">
        <v>10.000378379378773</v>
      </c>
      <c r="AJ8" s="359">
        <v>9.9424968675267138</v>
      </c>
      <c r="AK8" s="359">
        <v>10.791043231794081</v>
      </c>
    </row>
    <row r="9" spans="13:37">
      <c r="M9" s="345" t="s">
        <v>633</v>
      </c>
      <c r="N9" s="359">
        <v>4.7447974518823344</v>
      </c>
      <c r="O9" s="359">
        <v>5.0371563300068605</v>
      </c>
      <c r="P9" s="359">
        <v>5.1713756253297714</v>
      </c>
      <c r="Q9" s="359">
        <v>4.155097399651722</v>
      </c>
      <c r="R9" s="359">
        <v>4.4157728842824939</v>
      </c>
      <c r="S9" s="359">
        <v>6.1467148178764246</v>
      </c>
      <c r="T9" s="359">
        <v>5.4117617545912857</v>
      </c>
      <c r="U9" s="359">
        <v>4.9468986244627331</v>
      </c>
      <c r="V9" s="359">
        <v>5.194638501623996</v>
      </c>
      <c r="W9" s="359">
        <v>5.7287386303528489</v>
      </c>
      <c r="X9" s="359">
        <v>6.7382513801667834</v>
      </c>
      <c r="Y9" s="359">
        <v>6.944489403329289</v>
      </c>
      <c r="Z9" s="359">
        <v>6.3868387273771354</v>
      </c>
      <c r="AA9" s="359">
        <v>7.3737419092347274</v>
      </c>
      <c r="AB9" s="359">
        <v>5.0441475285961932</v>
      </c>
      <c r="AC9" s="359">
        <v>5.4055524302101912</v>
      </c>
      <c r="AD9" s="359">
        <v>5.5294354965331802</v>
      </c>
      <c r="AE9" s="359">
        <v>5.7970961214255592</v>
      </c>
      <c r="AF9" s="359">
        <v>5.3469359104141247</v>
      </c>
      <c r="AG9" s="359">
        <v>4.6744139787223267</v>
      </c>
      <c r="AH9" s="359">
        <v>3.1999239404404864</v>
      </c>
      <c r="AI9" s="359">
        <v>2.8718442190278379</v>
      </c>
      <c r="AJ9" s="359">
        <v>3.0320115450566414</v>
      </c>
      <c r="AK9" s="359">
        <v>3.2268121670969716</v>
      </c>
    </row>
    <row r="10" spans="13:37">
      <c r="M10" s="345" t="s">
        <v>634</v>
      </c>
      <c r="N10" s="359">
        <v>3.1228669752598233</v>
      </c>
      <c r="O10" s="359">
        <v>3.1145007053434774</v>
      </c>
      <c r="P10" s="359">
        <v>2.8570932496109958</v>
      </c>
      <c r="Q10" s="359">
        <v>2.7886659300326233</v>
      </c>
      <c r="R10" s="359">
        <v>2.7726593907541961</v>
      </c>
      <c r="S10" s="359">
        <v>2.5265782423313521</v>
      </c>
      <c r="T10" s="359">
        <v>2.803298588703294</v>
      </c>
      <c r="U10" s="359">
        <v>2.8805908722435252</v>
      </c>
      <c r="V10" s="359">
        <v>3.0578152008491699</v>
      </c>
      <c r="W10" s="359">
        <v>3.0176217926744027</v>
      </c>
      <c r="X10" s="359">
        <v>3.1179310633872674</v>
      </c>
      <c r="Y10" s="359">
        <v>3.031587230390393</v>
      </c>
      <c r="Z10" s="359">
        <v>3.1158961600358346</v>
      </c>
      <c r="AA10" s="359">
        <v>4.5148499067066847</v>
      </c>
      <c r="AB10" s="359">
        <v>4.9761332040458921</v>
      </c>
      <c r="AC10" s="359">
        <v>4.6956122856478419</v>
      </c>
      <c r="AD10" s="359">
        <v>5.456939924790662</v>
      </c>
      <c r="AE10" s="359">
        <v>5.8716819969727396</v>
      </c>
      <c r="AF10" s="359">
        <v>6.0496321787146776</v>
      </c>
      <c r="AG10" s="359">
        <v>6.3336818448100232</v>
      </c>
      <c r="AH10" s="359">
        <v>7.1974934189900974</v>
      </c>
      <c r="AI10" s="359">
        <v>7.1285341603509291</v>
      </c>
      <c r="AJ10" s="359">
        <v>6.9104853224700751</v>
      </c>
      <c r="AK10" s="359">
        <v>7.5637002052887006</v>
      </c>
    </row>
    <row r="13" spans="13:37">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row>
    <row r="19" spans="14:37">
      <c r="N19" s="400"/>
      <c r="O19" s="400"/>
      <c r="P19" s="400"/>
      <c r="Q19" s="400"/>
      <c r="R19" s="400"/>
      <c r="S19" s="400"/>
      <c r="T19" s="400"/>
      <c r="U19" s="400"/>
      <c r="V19" s="400"/>
      <c r="W19" s="400"/>
      <c r="X19" s="400"/>
      <c r="Y19" s="400"/>
      <c r="Z19" s="400"/>
      <c r="AA19" s="400"/>
      <c r="AB19" s="400"/>
      <c r="AC19" s="400"/>
      <c r="AD19" s="400"/>
      <c r="AE19" s="400"/>
      <c r="AF19" s="400"/>
      <c r="AG19" s="400"/>
      <c r="AH19" s="400"/>
      <c r="AI19" s="400"/>
      <c r="AJ19" s="400"/>
      <c r="AK19" s="400"/>
    </row>
    <row r="20" spans="14:37">
      <c r="N20" s="400"/>
      <c r="O20" s="400"/>
      <c r="P20" s="400"/>
      <c r="Q20" s="400"/>
      <c r="R20" s="400"/>
      <c r="S20" s="400"/>
      <c r="T20" s="400"/>
      <c r="U20" s="400"/>
      <c r="V20" s="400"/>
      <c r="W20" s="400"/>
      <c r="X20" s="400"/>
      <c r="Y20" s="400"/>
      <c r="Z20" s="400"/>
      <c r="AA20" s="400"/>
      <c r="AB20" s="400"/>
      <c r="AC20" s="400"/>
      <c r="AD20" s="400"/>
      <c r="AE20" s="400"/>
      <c r="AF20" s="400"/>
      <c r="AG20" s="400"/>
      <c r="AH20" s="400"/>
      <c r="AI20" s="400"/>
      <c r="AJ20" s="400"/>
      <c r="AK20" s="400"/>
    </row>
    <row r="21" spans="14:37">
      <c r="N21" s="400"/>
      <c r="O21" s="400"/>
      <c r="P21" s="400"/>
      <c r="Q21" s="400"/>
      <c r="R21" s="400"/>
      <c r="S21" s="400"/>
      <c r="T21" s="400"/>
      <c r="U21" s="400"/>
      <c r="V21" s="400"/>
      <c r="W21" s="400"/>
      <c r="X21" s="400"/>
      <c r="Y21" s="400"/>
      <c r="Z21" s="400"/>
      <c r="AA21" s="400"/>
      <c r="AB21" s="400"/>
      <c r="AC21" s="400"/>
      <c r="AD21" s="400"/>
      <c r="AE21" s="400"/>
      <c r="AF21" s="400"/>
      <c r="AG21" s="400"/>
      <c r="AH21" s="400"/>
      <c r="AI21" s="400"/>
      <c r="AJ21" s="400"/>
      <c r="AK21" s="400"/>
    </row>
    <row r="23" spans="14:37">
      <c r="N23" s="400"/>
      <c r="O23" s="400"/>
      <c r="P23" s="400"/>
      <c r="Q23" s="400"/>
      <c r="R23" s="400"/>
      <c r="S23" s="400"/>
      <c r="T23" s="400"/>
      <c r="U23" s="400"/>
      <c r="V23" s="400"/>
      <c r="W23" s="400"/>
      <c r="X23" s="400"/>
      <c r="Y23" s="400"/>
      <c r="Z23" s="400"/>
      <c r="AA23" s="400"/>
      <c r="AB23" s="400"/>
      <c r="AC23" s="400"/>
      <c r="AD23" s="400"/>
      <c r="AE23" s="400"/>
      <c r="AF23" s="400"/>
      <c r="AG23" s="400"/>
      <c r="AH23" s="400"/>
      <c r="AI23" s="400"/>
      <c r="AJ23" s="400"/>
      <c r="AK23" s="400"/>
    </row>
    <row r="24" spans="14:37">
      <c r="N24" s="400"/>
      <c r="O24" s="400"/>
      <c r="P24" s="400"/>
      <c r="Q24" s="400"/>
      <c r="R24" s="400"/>
      <c r="S24" s="400"/>
      <c r="T24" s="400"/>
      <c r="U24" s="400"/>
      <c r="V24" s="400"/>
      <c r="W24" s="400"/>
      <c r="X24" s="400"/>
      <c r="Y24" s="400"/>
      <c r="Z24" s="400"/>
      <c r="AA24" s="400"/>
      <c r="AB24" s="400"/>
      <c r="AC24" s="400"/>
      <c r="AD24" s="400"/>
      <c r="AE24" s="400"/>
      <c r="AF24" s="400"/>
      <c r="AG24" s="400"/>
      <c r="AH24" s="400"/>
      <c r="AI24" s="400"/>
      <c r="AJ24" s="400"/>
      <c r="AK24" s="400"/>
    </row>
    <row r="25" spans="14:37">
      <c r="N25" s="400"/>
      <c r="O25" s="400"/>
      <c r="P25" s="400"/>
      <c r="Q25" s="400"/>
      <c r="R25" s="400"/>
      <c r="S25" s="400"/>
      <c r="T25" s="400"/>
      <c r="U25" s="400"/>
      <c r="V25" s="400"/>
      <c r="W25" s="400"/>
      <c r="X25" s="400"/>
      <c r="Y25" s="400"/>
      <c r="Z25" s="400"/>
      <c r="AA25" s="400"/>
      <c r="AB25" s="400"/>
      <c r="AC25" s="400"/>
      <c r="AD25" s="400"/>
      <c r="AE25" s="400"/>
      <c r="AF25" s="400"/>
      <c r="AG25" s="400"/>
      <c r="AH25" s="400"/>
      <c r="AI25" s="400"/>
      <c r="AJ25" s="400"/>
      <c r="AK25" s="400"/>
    </row>
    <row r="26" spans="14:37">
      <c r="N26" s="400"/>
      <c r="O26" s="400"/>
      <c r="P26" s="400"/>
      <c r="Q26" s="400"/>
      <c r="R26" s="400"/>
      <c r="S26" s="400"/>
      <c r="T26" s="400"/>
      <c r="U26" s="400"/>
      <c r="V26" s="400"/>
      <c r="W26" s="400"/>
      <c r="X26" s="400"/>
      <c r="Y26" s="400"/>
      <c r="Z26" s="400"/>
      <c r="AA26" s="400"/>
      <c r="AB26" s="400"/>
      <c r="AC26" s="400"/>
      <c r="AD26" s="400"/>
      <c r="AE26" s="400"/>
      <c r="AF26" s="400"/>
      <c r="AG26" s="400"/>
      <c r="AH26" s="400"/>
      <c r="AI26" s="400"/>
      <c r="AJ26" s="400"/>
      <c r="AK26" s="400"/>
    </row>
    <row r="27" spans="14:37">
      <c r="N27" s="400"/>
      <c r="O27" s="400"/>
      <c r="P27" s="400"/>
      <c r="Q27" s="400"/>
      <c r="R27" s="400"/>
      <c r="S27" s="400"/>
      <c r="T27" s="400"/>
      <c r="U27" s="400"/>
      <c r="V27" s="400"/>
      <c r="W27" s="400"/>
      <c r="X27" s="400"/>
      <c r="Y27" s="400"/>
      <c r="Z27" s="400"/>
      <c r="AA27" s="400"/>
      <c r="AB27" s="400"/>
      <c r="AC27" s="400"/>
      <c r="AD27" s="400"/>
      <c r="AE27" s="400"/>
      <c r="AF27" s="400"/>
      <c r="AG27" s="400"/>
      <c r="AH27" s="400"/>
      <c r="AI27" s="400"/>
      <c r="AJ27" s="400"/>
      <c r="AK27" s="400"/>
    </row>
    <row r="28" spans="14:37">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EBC3-87C4-4F8E-9874-6A343E9C2639}">
  <sheetPr codeName="Sheet29">
    <tabColor theme="5" tint="0.59999389629810485"/>
  </sheetPr>
  <dimension ref="O4:AJ29"/>
  <sheetViews>
    <sheetView showGridLines="0" workbookViewId="0"/>
  </sheetViews>
  <sheetFormatPr defaultRowHeight="15"/>
  <cols>
    <col min="1" max="14" width="9.140625" style="357"/>
    <col min="15" max="15" width="30.28515625" style="357" bestFit="1" customWidth="1"/>
    <col min="16" max="16384" width="9.140625" style="357"/>
  </cols>
  <sheetData>
    <row r="4" spans="15:36">
      <c r="O4" s="358"/>
      <c r="P4" s="358">
        <v>1998</v>
      </c>
      <c r="Q4" s="358">
        <v>1999</v>
      </c>
      <c r="R4" s="358">
        <v>2000</v>
      </c>
      <c r="S4" s="358">
        <v>2001</v>
      </c>
      <c r="T4" s="358">
        <v>2002</v>
      </c>
      <c r="U4" s="358">
        <v>2003</v>
      </c>
      <c r="V4" s="358">
        <v>2004</v>
      </c>
      <c r="W4" s="358">
        <v>2005</v>
      </c>
      <c r="X4" s="358">
        <v>2006</v>
      </c>
      <c r="Y4" s="358">
        <v>2007</v>
      </c>
      <c r="Z4" s="358">
        <v>2008</v>
      </c>
      <c r="AA4" s="358">
        <v>2009</v>
      </c>
      <c r="AB4" s="358">
        <v>2010</v>
      </c>
      <c r="AC4" s="358">
        <v>2011</v>
      </c>
      <c r="AD4" s="358">
        <v>2012</v>
      </c>
      <c r="AE4" s="358">
        <v>2013</v>
      </c>
      <c r="AF4" s="358">
        <v>2014</v>
      </c>
      <c r="AG4" s="358">
        <v>2015</v>
      </c>
      <c r="AH4" s="358">
        <v>2016</v>
      </c>
      <c r="AI4" s="358">
        <v>2017</v>
      </c>
      <c r="AJ4" s="358">
        <v>2018</v>
      </c>
    </row>
    <row r="5" spans="15:36">
      <c r="O5" s="343" t="s">
        <v>637</v>
      </c>
      <c r="P5" s="359">
        <v>22.53897660881432</v>
      </c>
      <c r="Q5" s="359">
        <v>22.713750023548023</v>
      </c>
      <c r="R5" s="359">
        <v>22.286352695413694</v>
      </c>
      <c r="S5" s="359">
        <v>23.684780865959237</v>
      </c>
      <c r="T5" s="359">
        <v>24.282375471704427</v>
      </c>
      <c r="U5" s="359">
        <v>24.260900175375149</v>
      </c>
      <c r="V5" s="359">
        <v>23.551496871832082</v>
      </c>
      <c r="W5" s="359">
        <v>23.444209661079842</v>
      </c>
      <c r="X5" s="359">
        <v>23.677661757816445</v>
      </c>
      <c r="Y5" s="359">
        <v>23.896118604039614</v>
      </c>
      <c r="Z5" s="359">
        <v>26.541155931995259</v>
      </c>
      <c r="AA5" s="359">
        <v>28.325062107800854</v>
      </c>
      <c r="AB5" s="359">
        <v>27.393085590625692</v>
      </c>
      <c r="AC5" s="359">
        <v>28.084587341222697</v>
      </c>
      <c r="AD5" s="359">
        <v>28.780867767693241</v>
      </c>
      <c r="AE5" s="359">
        <v>28.998224153202099</v>
      </c>
      <c r="AF5" s="359">
        <v>29.434279614517862</v>
      </c>
      <c r="AG5" s="359">
        <v>30.796064838572768</v>
      </c>
      <c r="AH5" s="359">
        <v>30.675632930975411</v>
      </c>
      <c r="AI5" s="359">
        <v>30.398724090932003</v>
      </c>
      <c r="AJ5" s="481">
        <v>31.464217929870085</v>
      </c>
    </row>
    <row r="6" spans="15:36">
      <c r="O6" s="346" t="s">
        <v>636</v>
      </c>
      <c r="P6" s="359">
        <v>7.2330332417702259</v>
      </c>
      <c r="Q6" s="359">
        <v>7.1323378595312636</v>
      </c>
      <c r="R6" s="359">
        <v>6.9318230094006177</v>
      </c>
      <c r="S6" s="359">
        <v>7.2414829311422686</v>
      </c>
      <c r="T6" s="359">
        <v>7.0203940076478171</v>
      </c>
      <c r="U6" s="359">
        <v>6.5904807819272166</v>
      </c>
      <c r="V6" s="359">
        <v>6.4608301816443738</v>
      </c>
      <c r="W6" s="359">
        <v>5.9063645928278632</v>
      </c>
      <c r="X6" s="359">
        <v>5.7352225191544068</v>
      </c>
      <c r="Y6" s="359">
        <v>5.6810438279775051</v>
      </c>
      <c r="Z6" s="359">
        <v>5.9240328761227765</v>
      </c>
      <c r="AA6" s="359">
        <v>6.3967518957295555</v>
      </c>
      <c r="AB6" s="359">
        <v>6.0666395082207565</v>
      </c>
      <c r="AC6" s="359">
        <v>6.1580515967365157</v>
      </c>
      <c r="AD6" s="359">
        <v>6.32565670054524</v>
      </c>
      <c r="AE6" s="359">
        <v>6.3457635999120043</v>
      </c>
      <c r="AF6" s="359">
        <v>6.3806157726806818</v>
      </c>
      <c r="AG6" s="359">
        <v>6.9634703483538356</v>
      </c>
      <c r="AH6" s="359">
        <v>6.8850870673646147</v>
      </c>
      <c r="AI6" s="359">
        <v>6.4754723282073332</v>
      </c>
      <c r="AJ6" s="481">
        <v>6.3377350047695939</v>
      </c>
    </row>
    <row r="7" spans="15:36">
      <c r="O7" s="346" t="s">
        <v>638</v>
      </c>
      <c r="P7" s="359">
        <v>7.0097445862107355</v>
      </c>
      <c r="Q7" s="359">
        <v>6.7406885689733844</v>
      </c>
      <c r="R7" s="359">
        <v>7.0739292515357164</v>
      </c>
      <c r="S7" s="359">
        <v>7.9161713764571626</v>
      </c>
      <c r="T7" s="359">
        <v>8.7481692840525103</v>
      </c>
      <c r="U7" s="359">
        <v>8.7074785721078971</v>
      </c>
      <c r="V7" s="359">
        <v>8.2401222071853919</v>
      </c>
      <c r="W7" s="359">
        <v>8.3122939542774983</v>
      </c>
      <c r="X7" s="359">
        <v>8.7135077611694953</v>
      </c>
      <c r="Y7" s="359">
        <v>8.7986742659391304</v>
      </c>
      <c r="Z7" s="359">
        <v>9.8620130583280829</v>
      </c>
      <c r="AA7" s="359">
        <v>10.951777791039852</v>
      </c>
      <c r="AB7" s="359">
        <v>11.114396900425902</v>
      </c>
      <c r="AC7" s="359">
        <v>11.088734569118627</v>
      </c>
      <c r="AD7" s="359">
        <v>11.564094093277578</v>
      </c>
      <c r="AE7" s="359">
        <v>10.957630218509895</v>
      </c>
      <c r="AF7" s="359">
        <v>11.63304301043434</v>
      </c>
      <c r="AG7" s="359">
        <v>11.238405804289213</v>
      </c>
      <c r="AH7" s="359">
        <v>10.582473699849638</v>
      </c>
      <c r="AI7" s="359">
        <v>10.639298410319892</v>
      </c>
      <c r="AJ7" s="481">
        <v>10.559757897846094</v>
      </c>
    </row>
    <row r="8" spans="15:36">
      <c r="O8" s="346" t="s">
        <v>639</v>
      </c>
      <c r="P8" s="359">
        <v>7.1256392039832992</v>
      </c>
      <c r="Q8" s="359">
        <v>7.2827006015226194</v>
      </c>
      <c r="R8" s="359">
        <v>6.7634848057823218</v>
      </c>
      <c r="S8" s="359">
        <v>7.3760591973683942</v>
      </c>
      <c r="T8" s="359">
        <v>7.0609288586084782</v>
      </c>
      <c r="U8" s="359">
        <v>6.8988785501032588</v>
      </c>
      <c r="V8" s="359">
        <v>6.6579141974972771</v>
      </c>
      <c r="W8" s="359">
        <v>6.5495461684608696</v>
      </c>
      <c r="X8" s="359">
        <v>6.4064009413589398</v>
      </c>
      <c r="Y8" s="359">
        <v>6.5693423016676284</v>
      </c>
      <c r="Z8" s="359">
        <v>6.7081938949195932</v>
      </c>
      <c r="AA8" s="359">
        <v>7.4351530940312331</v>
      </c>
      <c r="AB8" s="359">
        <v>6.9627119371304502</v>
      </c>
      <c r="AC8" s="359">
        <v>6.6122147116301058</v>
      </c>
      <c r="AD8" s="359">
        <v>6.482132234308934</v>
      </c>
      <c r="AE8" s="359">
        <v>6.6526140929119517</v>
      </c>
      <c r="AF8" s="359">
        <v>6.6812011041361767</v>
      </c>
      <c r="AG8" s="359">
        <v>7.4659831946775652</v>
      </c>
      <c r="AH8" s="359">
        <v>7.6864447954578985</v>
      </c>
      <c r="AI8" s="359">
        <v>7.609712100158907</v>
      </c>
      <c r="AJ8" s="481">
        <v>7.0389829831483022</v>
      </c>
    </row>
    <row r="9" spans="15:36">
      <c r="O9" s="346" t="s">
        <v>640</v>
      </c>
      <c r="P9" s="359">
        <v>3.6401733904421669</v>
      </c>
      <c r="Q9" s="359">
        <v>3.3433394495489686</v>
      </c>
      <c r="R9" s="359">
        <v>3.3475225207002026</v>
      </c>
      <c r="S9" s="359">
        <v>4.0083138254940778</v>
      </c>
      <c r="T9" s="359">
        <v>3.9958752081391733</v>
      </c>
      <c r="U9" s="359">
        <v>3.9697097042650986</v>
      </c>
      <c r="V9" s="359">
        <v>3.7276304200988415</v>
      </c>
      <c r="W9" s="359">
        <v>3.5489631653348837</v>
      </c>
      <c r="X9" s="359">
        <v>3.5689699780366562</v>
      </c>
      <c r="Y9" s="359">
        <v>3.6306960192756823</v>
      </c>
      <c r="Z9" s="359">
        <v>3.7177085045763851</v>
      </c>
      <c r="AA9" s="359">
        <v>4.2558901214765577</v>
      </c>
      <c r="AB9" s="359">
        <v>3.4471140188239584</v>
      </c>
      <c r="AC9" s="359">
        <v>3.2331101861308591</v>
      </c>
      <c r="AD9" s="359">
        <v>3.2406167765684604</v>
      </c>
      <c r="AE9" s="359">
        <v>3.4918354029036678</v>
      </c>
      <c r="AF9" s="359">
        <v>3.7572909140609183</v>
      </c>
      <c r="AG9" s="359">
        <v>3.9077799496673125</v>
      </c>
      <c r="AH9" s="359">
        <v>3.728737962898145</v>
      </c>
      <c r="AI9" s="359">
        <v>3.8778057783680913</v>
      </c>
      <c r="AJ9" s="481">
        <v>3.8222118171714285</v>
      </c>
    </row>
    <row r="10" spans="15:36">
      <c r="O10" s="346" t="s">
        <v>641</v>
      </c>
      <c r="P10" s="359">
        <v>3.2740811588478778</v>
      </c>
      <c r="Q10" s="359">
        <v>4.0226747193258223</v>
      </c>
      <c r="R10" s="359">
        <v>3.4054699087500007</v>
      </c>
      <c r="S10" s="359">
        <v>3.6131861368936802</v>
      </c>
      <c r="T10" s="359">
        <v>3.2021725657042315</v>
      </c>
      <c r="U10" s="359">
        <v>3.0701395353498171</v>
      </c>
      <c r="V10" s="359">
        <v>2.6774194443058295</v>
      </c>
      <c r="W10" s="359">
        <v>2.328419843226242</v>
      </c>
      <c r="X10" s="359">
        <v>2.1408869022248092</v>
      </c>
      <c r="Y10" s="359">
        <v>2.0168877977393289</v>
      </c>
      <c r="Z10" s="359">
        <v>1.8648304944360694</v>
      </c>
      <c r="AA10" s="359">
        <v>1.8621297074512242</v>
      </c>
      <c r="AB10" s="359">
        <v>1.6790961453849897</v>
      </c>
      <c r="AC10" s="359">
        <v>1.5490378679289587</v>
      </c>
      <c r="AD10" s="359">
        <v>1.5136035037605695</v>
      </c>
      <c r="AE10" s="359">
        <v>1.4671549827898043</v>
      </c>
      <c r="AF10" s="359">
        <v>1.4517602951313024</v>
      </c>
      <c r="AG10" s="359">
        <v>1.4719139863100088</v>
      </c>
      <c r="AH10" s="359">
        <v>1.6160787627499376</v>
      </c>
      <c r="AI10" s="359">
        <v>1.7930398703664503</v>
      </c>
      <c r="AJ10" s="481">
        <v>1.859563892169811</v>
      </c>
    </row>
    <row r="11" spans="15:36">
      <c r="O11" s="345" t="s">
        <v>642</v>
      </c>
      <c r="P11" s="359">
        <v>2.3967803054965251</v>
      </c>
      <c r="Q11" s="359">
        <v>2.3196481221032887</v>
      </c>
      <c r="R11" s="359">
        <v>1.9656759586348913</v>
      </c>
      <c r="S11" s="359">
        <v>1.9103865047190263</v>
      </c>
      <c r="T11" s="359">
        <v>2.1279158047195885</v>
      </c>
      <c r="U11" s="359">
        <v>2.3250251009942957</v>
      </c>
      <c r="V11" s="359">
        <v>2.2355812217086672</v>
      </c>
      <c r="W11" s="359">
        <v>1.9790987100113877</v>
      </c>
      <c r="X11" s="359">
        <v>2.052349642839999</v>
      </c>
      <c r="Y11" s="359">
        <v>2.2239017272141153</v>
      </c>
      <c r="Z11" s="359">
        <v>1.7722652734971387</v>
      </c>
      <c r="AA11" s="359">
        <v>1.7219428411555253</v>
      </c>
      <c r="AB11" s="359">
        <v>1.3519816659109631</v>
      </c>
      <c r="AC11" s="359">
        <v>1.3598819468424419</v>
      </c>
      <c r="AD11" s="359">
        <v>0.90293198807255581</v>
      </c>
      <c r="AE11" s="359">
        <v>0.7690649098718223</v>
      </c>
      <c r="AF11" s="359">
        <v>0.77783028194273174</v>
      </c>
      <c r="AG11" s="359">
        <v>1.0670449222918812</v>
      </c>
      <c r="AH11" s="359">
        <v>0.93982915249295773</v>
      </c>
      <c r="AI11" s="359">
        <v>0.38546802123420448</v>
      </c>
      <c r="AJ11" s="481">
        <v>0.21985176424372102</v>
      </c>
    </row>
    <row r="21" spans="16:36">
      <c r="P21" s="400"/>
      <c r="Q21" s="400"/>
      <c r="R21" s="400"/>
      <c r="S21" s="400"/>
      <c r="T21" s="400"/>
      <c r="U21" s="400"/>
      <c r="V21" s="400"/>
      <c r="W21" s="400"/>
      <c r="X21" s="400"/>
      <c r="Y21" s="400"/>
      <c r="Z21" s="400"/>
      <c r="AA21" s="400"/>
      <c r="AB21" s="400"/>
      <c r="AC21" s="400"/>
      <c r="AD21" s="400"/>
      <c r="AE21" s="400"/>
      <c r="AF21" s="400"/>
      <c r="AG21" s="400"/>
      <c r="AH21" s="400"/>
      <c r="AI21" s="400"/>
      <c r="AJ21" s="400"/>
    </row>
    <row r="22" spans="16:36">
      <c r="P22" s="400"/>
      <c r="Q22" s="400"/>
      <c r="R22" s="400"/>
      <c r="S22" s="400"/>
      <c r="T22" s="400"/>
      <c r="U22" s="400"/>
      <c r="V22" s="400"/>
      <c r="W22" s="400"/>
      <c r="X22" s="400"/>
      <c r="Y22" s="400"/>
      <c r="Z22" s="400"/>
      <c r="AA22" s="400"/>
      <c r="AB22" s="400"/>
      <c r="AC22" s="400"/>
      <c r="AD22" s="400"/>
      <c r="AE22" s="400"/>
      <c r="AF22" s="400"/>
      <c r="AG22" s="400"/>
      <c r="AH22" s="400"/>
      <c r="AI22" s="400"/>
      <c r="AJ22" s="400"/>
    </row>
    <row r="23" spans="16:36">
      <c r="P23" s="400"/>
      <c r="Q23" s="400"/>
      <c r="R23" s="400"/>
      <c r="S23" s="400"/>
      <c r="T23" s="400"/>
      <c r="U23" s="400"/>
      <c r="V23" s="400"/>
      <c r="W23" s="400"/>
      <c r="X23" s="400"/>
      <c r="Y23" s="400"/>
      <c r="Z23" s="400"/>
      <c r="AA23" s="400"/>
      <c r="AB23" s="400"/>
      <c r="AC23" s="400"/>
      <c r="AD23" s="400"/>
      <c r="AE23" s="400"/>
      <c r="AF23" s="400"/>
      <c r="AG23" s="400"/>
      <c r="AH23" s="400"/>
      <c r="AI23" s="400"/>
      <c r="AJ23" s="400"/>
    </row>
    <row r="24" spans="16:36">
      <c r="P24" s="400"/>
      <c r="Q24" s="400"/>
      <c r="R24" s="400"/>
      <c r="S24" s="400"/>
      <c r="T24" s="400"/>
      <c r="U24" s="400"/>
      <c r="V24" s="400"/>
      <c r="W24" s="400"/>
      <c r="X24" s="400"/>
      <c r="Y24" s="400"/>
      <c r="Z24" s="400"/>
      <c r="AA24" s="400"/>
      <c r="AB24" s="400"/>
      <c r="AC24" s="400"/>
      <c r="AD24" s="400"/>
      <c r="AE24" s="400"/>
      <c r="AF24" s="400"/>
      <c r="AG24" s="400"/>
      <c r="AH24" s="400"/>
      <c r="AI24" s="400"/>
      <c r="AJ24" s="400"/>
    </row>
    <row r="25" spans="16:36">
      <c r="P25" s="400"/>
      <c r="Q25" s="400"/>
      <c r="R25" s="400"/>
      <c r="S25" s="400"/>
      <c r="T25" s="400"/>
      <c r="U25" s="400"/>
      <c r="V25" s="400"/>
      <c r="W25" s="400"/>
      <c r="X25" s="400"/>
      <c r="Y25" s="400"/>
      <c r="Z25" s="400"/>
      <c r="AA25" s="400"/>
      <c r="AB25" s="400"/>
      <c r="AC25" s="400"/>
      <c r="AD25" s="400"/>
      <c r="AE25" s="400"/>
      <c r="AF25" s="400"/>
      <c r="AG25" s="400"/>
      <c r="AH25" s="400"/>
      <c r="AI25" s="400"/>
      <c r="AJ25" s="400"/>
    </row>
    <row r="26" spans="16:36">
      <c r="P26" s="400"/>
      <c r="Q26" s="400"/>
      <c r="R26" s="400"/>
      <c r="S26" s="400"/>
      <c r="T26" s="400"/>
      <c r="U26" s="400"/>
      <c r="V26" s="400"/>
      <c r="W26" s="400"/>
      <c r="X26" s="400"/>
      <c r="Y26" s="400"/>
      <c r="Z26" s="400"/>
      <c r="AA26" s="400"/>
      <c r="AB26" s="400"/>
      <c r="AC26" s="400"/>
      <c r="AD26" s="400"/>
      <c r="AE26" s="400"/>
      <c r="AF26" s="400"/>
      <c r="AG26" s="400"/>
      <c r="AH26" s="400"/>
      <c r="AI26" s="400"/>
      <c r="AJ26" s="400"/>
    </row>
    <row r="27" spans="16:36">
      <c r="P27" s="400"/>
      <c r="Q27" s="400"/>
      <c r="R27" s="400"/>
      <c r="S27" s="400"/>
      <c r="T27" s="400"/>
      <c r="U27" s="400"/>
      <c r="V27" s="400"/>
      <c r="W27" s="400"/>
      <c r="X27" s="400"/>
      <c r="Y27" s="400"/>
      <c r="Z27" s="400"/>
      <c r="AA27" s="400"/>
      <c r="AB27" s="400"/>
      <c r="AC27" s="400"/>
      <c r="AD27" s="400"/>
      <c r="AE27" s="400"/>
      <c r="AF27" s="400"/>
      <c r="AG27" s="400"/>
      <c r="AH27" s="400"/>
      <c r="AI27" s="400"/>
      <c r="AJ27" s="400"/>
    </row>
    <row r="28" spans="16:36">
      <c r="P28" s="400"/>
      <c r="Q28" s="400"/>
      <c r="R28" s="400"/>
      <c r="S28" s="400"/>
      <c r="T28" s="400"/>
      <c r="U28" s="400"/>
      <c r="V28" s="400"/>
      <c r="W28" s="400"/>
      <c r="X28" s="400"/>
      <c r="Y28" s="400"/>
      <c r="Z28" s="400"/>
      <c r="AA28" s="400"/>
      <c r="AB28" s="400"/>
      <c r="AC28" s="400"/>
      <c r="AD28" s="400"/>
      <c r="AE28" s="400"/>
      <c r="AF28" s="400"/>
      <c r="AG28" s="400"/>
      <c r="AH28" s="400"/>
      <c r="AI28" s="400"/>
      <c r="AJ28" s="400"/>
    </row>
    <row r="29" spans="16:36">
      <c r="P29" s="400"/>
      <c r="Q29" s="400"/>
      <c r="R29" s="400"/>
      <c r="S29" s="400"/>
      <c r="T29" s="400"/>
      <c r="U29" s="400"/>
      <c r="V29" s="400"/>
      <c r="W29" s="400"/>
      <c r="X29" s="400"/>
      <c r="Y29" s="400"/>
      <c r="Z29" s="400"/>
      <c r="AA29" s="400"/>
      <c r="AB29" s="400"/>
      <c r="AC29" s="400"/>
      <c r="AD29" s="400"/>
      <c r="AE29" s="400"/>
      <c r="AF29" s="400"/>
      <c r="AG29" s="400"/>
      <c r="AH29" s="400"/>
      <c r="AI29" s="400"/>
      <c r="AJ29" s="400"/>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AAE8-14ED-426E-8DFA-2EF1AC01B7FE}">
  <sheetPr codeName="Sheet30">
    <tabColor theme="5" tint="0.59999389629810485"/>
  </sheetPr>
  <dimension ref="P5:V17"/>
  <sheetViews>
    <sheetView workbookViewId="0">
      <selection activeCell="M10" sqref="M10"/>
    </sheetView>
  </sheetViews>
  <sheetFormatPr defaultColWidth="9.140625" defaultRowHeight="15"/>
  <cols>
    <col min="1" max="16" width="9.140625" style="360"/>
    <col min="17" max="17" width="11.42578125" style="360" customWidth="1"/>
    <col min="18" max="21" width="9.140625" style="360"/>
    <col min="22" max="22" width="13.85546875" style="360" customWidth="1"/>
    <col min="23" max="16384" width="9.140625" style="360"/>
  </cols>
  <sheetData>
    <row r="5" spans="16:22">
      <c r="P5" s="361"/>
      <c r="Q5" s="361" t="s">
        <v>644</v>
      </c>
      <c r="R5" s="361" t="s">
        <v>390</v>
      </c>
      <c r="S5" s="361" t="s">
        <v>645</v>
      </c>
      <c r="T5" s="361" t="s">
        <v>646</v>
      </c>
      <c r="U5" s="361" t="s">
        <v>389</v>
      </c>
      <c r="V5" s="361" t="s">
        <v>647</v>
      </c>
    </row>
    <row r="6" spans="16:22">
      <c r="P6" s="361" t="s">
        <v>633</v>
      </c>
      <c r="Q6" s="362">
        <v>-1.1460563941768349</v>
      </c>
      <c r="R6" s="362">
        <v>0.34942526782119931</v>
      </c>
      <c r="S6" s="362">
        <v>0.33174222110695695</v>
      </c>
      <c r="T6" s="362">
        <v>-0.58314524438126725</v>
      </c>
      <c r="U6" s="362">
        <v>-1.3797763707369028</v>
      </c>
      <c r="V6" s="362">
        <v>0.87834195118732517</v>
      </c>
    </row>
    <row r="7" spans="16:22">
      <c r="P7" s="361" t="s">
        <v>643</v>
      </c>
      <c r="Q7" s="362">
        <v>-0.14824933225068371</v>
      </c>
      <c r="R7" s="362">
        <v>0.42586162595069688</v>
      </c>
      <c r="S7" s="362">
        <v>0.22547353016045824</v>
      </c>
      <c r="T7" s="362">
        <v>-0.19504399240735554</v>
      </c>
      <c r="U7" s="362">
        <v>8.5390056157766236E-2</v>
      </c>
      <c r="V7" s="362">
        <v>1.5525391766850207</v>
      </c>
    </row>
    <row r="8" spans="16:22">
      <c r="P8" s="361" t="s">
        <v>255</v>
      </c>
      <c r="Q8" s="362">
        <v>-0.44846234741384805</v>
      </c>
      <c r="R8" s="362">
        <v>0.4028640040478717</v>
      </c>
      <c r="S8" s="362">
        <v>0.25744688988483766</v>
      </c>
      <c r="T8" s="362">
        <v>-0.31259298239694844</v>
      </c>
      <c r="U8" s="362">
        <v>-0.3556805177653648</v>
      </c>
      <c r="V8" s="362">
        <v>1.3496915625474877</v>
      </c>
    </row>
    <row r="14" spans="16:22">
      <c r="Q14" s="401"/>
      <c r="R14" s="401"/>
      <c r="S14" s="401"/>
      <c r="T14" s="401"/>
      <c r="U14" s="401"/>
      <c r="V14" s="401"/>
    </row>
    <row r="15" spans="16:22">
      <c r="Q15" s="401"/>
      <c r="R15" s="401"/>
      <c r="S15" s="401"/>
      <c r="T15" s="401"/>
      <c r="U15" s="401"/>
      <c r="V15" s="401"/>
    </row>
    <row r="16" spans="16:22">
      <c r="Q16" s="401"/>
      <c r="R16" s="401"/>
      <c r="S16" s="401"/>
      <c r="T16" s="401"/>
      <c r="U16" s="401"/>
      <c r="V16" s="401"/>
    </row>
    <row r="17" spans="17:22">
      <c r="Q17" s="401"/>
      <c r="R17" s="401"/>
      <c r="S17" s="401"/>
      <c r="T17" s="401"/>
      <c r="U17" s="401"/>
      <c r="V17" s="401"/>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76486-66F4-43A1-8425-6E1B48EBA901}">
  <sheetPr codeName="Sheet31">
    <tabColor theme="5" tint="0.59999389629810485"/>
  </sheetPr>
  <dimension ref="M6:Z18"/>
  <sheetViews>
    <sheetView topLeftCell="C1" workbookViewId="0">
      <selection activeCell="O13" sqref="O13"/>
    </sheetView>
  </sheetViews>
  <sheetFormatPr defaultColWidth="9.140625" defaultRowHeight="12.75"/>
  <cols>
    <col min="1" max="16384" width="9.140625" style="355"/>
  </cols>
  <sheetData>
    <row r="6" spans="13:26">
      <c r="N6" s="163">
        <v>2012</v>
      </c>
      <c r="O6" s="163">
        <v>2013</v>
      </c>
      <c r="P6" s="163">
        <v>2014</v>
      </c>
      <c r="Q6" s="163">
        <v>2015</v>
      </c>
      <c r="R6" s="163">
        <v>2016</v>
      </c>
      <c r="S6" s="163">
        <v>2017</v>
      </c>
      <c r="T6" s="163">
        <v>2018</v>
      </c>
      <c r="U6" s="163">
        <v>2019</v>
      </c>
      <c r="V6" s="163">
        <v>2020</v>
      </c>
      <c r="W6" s="163">
        <v>2021</v>
      </c>
      <c r="X6" s="163">
        <v>2022</v>
      </c>
      <c r="Y6" s="163">
        <v>2023</v>
      </c>
      <c r="Z6" s="163">
        <v>2024</v>
      </c>
    </row>
    <row r="7" spans="13:26">
      <c r="M7" s="363" t="s">
        <v>188</v>
      </c>
      <c r="N7" s="364">
        <v>-1.9599318845919871</v>
      </c>
      <c r="O7" s="364">
        <v>-3.4751132903997202</v>
      </c>
      <c r="P7" s="364">
        <v>-3.3107800461912831</v>
      </c>
      <c r="Q7" s="364">
        <v>-3.9330634923551915</v>
      </c>
      <c r="R7" s="364">
        <v>-3.9159407565279469</v>
      </c>
      <c r="S7" s="364">
        <v>-4.1725859449565039</v>
      </c>
      <c r="T7" s="364">
        <v>-4.0112429520281498</v>
      </c>
      <c r="U7" s="364">
        <v>-4.0244287697456453</v>
      </c>
      <c r="V7" s="364">
        <v>-3.8146679006279931</v>
      </c>
      <c r="W7" s="364">
        <v>-3.5802941167656521</v>
      </c>
      <c r="X7" s="364">
        <v>-3.5493285439193096</v>
      </c>
      <c r="Y7" s="364">
        <v>-3.4240077388073171</v>
      </c>
      <c r="Z7" s="364">
        <v>-3.3673788248247516</v>
      </c>
    </row>
    <row r="8" spans="13:26">
      <c r="M8" s="363" t="s">
        <v>386</v>
      </c>
      <c r="N8" s="364">
        <v>-1.3757671838150445</v>
      </c>
      <c r="O8" s="364">
        <v>-3.399195225192627</v>
      </c>
      <c r="P8" s="364">
        <v>-3.307221439931455</v>
      </c>
      <c r="Q8" s="364">
        <v>-4.1990915174571803</v>
      </c>
      <c r="R8" s="364">
        <v>-4.5936261680364927</v>
      </c>
      <c r="S8" s="364">
        <v>-4.952016223597524</v>
      </c>
      <c r="T8" s="364">
        <v>-4.4194330278856313</v>
      </c>
      <c r="U8" s="364">
        <v>-4.4308847455893625</v>
      </c>
      <c r="V8" s="364">
        <v>-4.0927230517122224</v>
      </c>
      <c r="W8" s="364">
        <v>-3.9579618201088507</v>
      </c>
      <c r="X8" s="364">
        <v>-3.9415054394308209</v>
      </c>
      <c r="Y8" s="364">
        <v>-3.7737515004745696</v>
      </c>
      <c r="Z8" s="364">
        <v>-3.6314755813639872</v>
      </c>
    </row>
    <row r="9" spans="13:26">
      <c r="M9" s="363" t="s">
        <v>385</v>
      </c>
      <c r="N9" s="364">
        <v>-2.5617386285586425</v>
      </c>
      <c r="O9" s="364">
        <v>-3.5456324322281341</v>
      </c>
      <c r="P9" s="364">
        <v>-3.3044768010519103</v>
      </c>
      <c r="Q9" s="364">
        <v>-3.6539948344402791</v>
      </c>
      <c r="R9" s="364">
        <v>-3.3969368538438034</v>
      </c>
      <c r="S9" s="364">
        <v>-3.6093834785592387</v>
      </c>
      <c r="T9" s="364">
        <v>-3.723409644492564</v>
      </c>
      <c r="U9" s="364">
        <v>-3.7160163290389789</v>
      </c>
      <c r="V9" s="364">
        <v>-3.5873361570305629</v>
      </c>
      <c r="W9" s="364">
        <v>-3.2821812158517822</v>
      </c>
      <c r="X9" s="364">
        <v>-3.2631281743107197</v>
      </c>
      <c r="Y9" s="364">
        <v>-3.1667907095436343</v>
      </c>
      <c r="Z9" s="364">
        <v>-3.1685339658618656</v>
      </c>
    </row>
    <row r="14" spans="13:26">
      <c r="N14" s="402"/>
      <c r="O14" s="402"/>
      <c r="P14" s="402"/>
      <c r="Q14" s="402"/>
      <c r="R14" s="402"/>
      <c r="S14" s="402"/>
      <c r="T14" s="402"/>
      <c r="U14" s="402"/>
      <c r="V14" s="402"/>
      <c r="W14" s="402"/>
      <c r="X14" s="402"/>
      <c r="Y14" s="402"/>
      <c r="Z14" s="402"/>
    </row>
    <row r="15" spans="13:26">
      <c r="N15" s="402"/>
      <c r="O15" s="402"/>
      <c r="P15" s="402"/>
      <c r="Q15" s="402"/>
      <c r="R15" s="402"/>
      <c r="S15" s="402"/>
      <c r="T15" s="402"/>
      <c r="U15" s="402"/>
      <c r="V15" s="402"/>
      <c r="W15" s="402"/>
      <c r="X15" s="402"/>
      <c r="Y15" s="402"/>
      <c r="Z15" s="402"/>
    </row>
    <row r="16" spans="13:26">
      <c r="N16" s="402"/>
      <c r="O16" s="402"/>
      <c r="P16" s="402"/>
      <c r="Q16" s="402"/>
      <c r="R16" s="402"/>
      <c r="S16" s="402"/>
      <c r="T16" s="402"/>
      <c r="U16" s="402"/>
      <c r="V16" s="402"/>
      <c r="W16" s="402"/>
      <c r="X16" s="402"/>
      <c r="Y16" s="402"/>
      <c r="Z16" s="402"/>
    </row>
    <row r="17" spans="14:26">
      <c r="N17" s="402"/>
      <c r="O17" s="402"/>
      <c r="P17" s="402"/>
      <c r="Q17" s="402"/>
      <c r="R17" s="402"/>
      <c r="S17" s="402"/>
      <c r="T17" s="402"/>
      <c r="U17" s="402"/>
      <c r="V17" s="402"/>
      <c r="W17" s="402"/>
      <c r="X17" s="402"/>
      <c r="Y17" s="402"/>
      <c r="Z17" s="402"/>
    </row>
    <row r="18" spans="14:26">
      <c r="N18" s="402"/>
      <c r="O18" s="402"/>
      <c r="P18" s="402"/>
      <c r="Q18" s="402"/>
      <c r="R18" s="402"/>
      <c r="S18" s="402"/>
      <c r="T18" s="402"/>
      <c r="U18" s="402"/>
      <c r="V18" s="402"/>
      <c r="W18" s="402"/>
      <c r="X18" s="402"/>
      <c r="Y18" s="402"/>
      <c r="Z18" s="402"/>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08BE6-259F-4C31-B02F-3DA474C75561}">
  <sheetPr codeName="Sheet32">
    <tabColor theme="5" tint="0.59999389629810485"/>
  </sheetPr>
  <dimension ref="O6:AC22"/>
  <sheetViews>
    <sheetView showGridLines="0" workbookViewId="0">
      <selection activeCell="A9" sqref="A9"/>
    </sheetView>
  </sheetViews>
  <sheetFormatPr defaultRowHeight="12.75"/>
  <cols>
    <col min="1" max="14" width="9.140625" style="185"/>
    <col min="15" max="15" width="19" style="185" customWidth="1"/>
    <col min="16" max="16384" width="9.140625" style="185"/>
  </cols>
  <sheetData>
    <row r="6" spans="15:29">
      <c r="O6" s="302"/>
      <c r="P6" s="302">
        <v>2011</v>
      </c>
      <c r="Q6" s="302">
        <v>2012</v>
      </c>
      <c r="R6" s="302">
        <v>2013</v>
      </c>
      <c r="S6" s="302">
        <v>2014</v>
      </c>
      <c r="T6" s="302">
        <v>2015</v>
      </c>
      <c r="U6" s="302">
        <v>2016</v>
      </c>
      <c r="V6" s="302">
        <v>2017</v>
      </c>
      <c r="W6" s="302">
        <v>2018</v>
      </c>
      <c r="X6" s="302">
        <v>2019</v>
      </c>
      <c r="Y6" s="302">
        <v>2020</v>
      </c>
      <c r="Z6" s="302">
        <v>2021</v>
      </c>
      <c r="AA6" s="302">
        <v>2022</v>
      </c>
      <c r="AB6" s="302">
        <v>2023</v>
      </c>
      <c r="AC6" s="302">
        <v>2024</v>
      </c>
    </row>
    <row r="7" spans="15:29">
      <c r="O7" s="302" t="s">
        <v>648</v>
      </c>
      <c r="P7" s="364">
        <v>18.141357206584111</v>
      </c>
      <c r="Q7" s="364">
        <v>16.227023053205308</v>
      </c>
      <c r="R7" s="364">
        <v>14.00239134228136</v>
      </c>
      <c r="S7" s="364">
        <v>13.724756264819494</v>
      </c>
      <c r="T7" s="364">
        <v>10.996759009750773</v>
      </c>
      <c r="U7" s="364">
        <v>9.5216472646323034</v>
      </c>
      <c r="V7" s="364">
        <v>10.149006950712444</v>
      </c>
      <c r="W7" s="364">
        <v>11.406533605894534</v>
      </c>
      <c r="X7" s="364">
        <v>11.014511019457149</v>
      </c>
      <c r="Y7" s="364">
        <v>11.174796214283434</v>
      </c>
      <c r="Z7" s="364">
        <v>11.160608040620591</v>
      </c>
      <c r="AA7" s="364">
        <v>11.226046064853898</v>
      </c>
      <c r="AB7" s="364">
        <v>11.313968564806411</v>
      </c>
      <c r="AC7" s="364">
        <v>11.315509605538271</v>
      </c>
    </row>
    <row r="8" spans="15:29">
      <c r="O8" s="302" t="s">
        <v>649</v>
      </c>
      <c r="P8" s="364">
        <v>19.244940859238444</v>
      </c>
      <c r="Q8" s="364">
        <v>19.742218129906306</v>
      </c>
      <c r="R8" s="364">
        <v>19.615246353991612</v>
      </c>
      <c r="S8" s="364">
        <v>19.432154387562424</v>
      </c>
      <c r="T8" s="364">
        <v>18.823041225381804</v>
      </c>
      <c r="U8" s="364">
        <v>18.645342502003579</v>
      </c>
      <c r="V8" s="364">
        <v>18.09877486307246</v>
      </c>
      <c r="W8" s="364">
        <v>17.980288212971899</v>
      </c>
      <c r="X8" s="364">
        <v>18.036207714500005</v>
      </c>
      <c r="Y8" s="364">
        <v>18.123312428490337</v>
      </c>
      <c r="Z8" s="364">
        <v>18.168080929591639</v>
      </c>
      <c r="AA8" s="364">
        <v>18.241523376013497</v>
      </c>
      <c r="AB8" s="364">
        <v>18.316790556069087</v>
      </c>
      <c r="AC8" s="364">
        <v>18.389337000130908</v>
      </c>
    </row>
    <row r="9" spans="15:29">
      <c r="O9" s="302" t="s">
        <v>650</v>
      </c>
      <c r="P9" s="364">
        <v>18.827404019660914</v>
      </c>
      <c r="Q9" s="364">
        <v>17.602790237020354</v>
      </c>
      <c r="R9" s="364">
        <v>17.401586567473988</v>
      </c>
      <c r="S9" s="364">
        <v>17.031977704750954</v>
      </c>
      <c r="T9" s="364">
        <v>15.195850527207952</v>
      </c>
      <c r="U9" s="364">
        <v>14.115273432668795</v>
      </c>
      <c r="V9" s="364">
        <v>15.101023174309969</v>
      </c>
      <c r="W9" s="364">
        <v>15.825966633780167</v>
      </c>
      <c r="X9" s="364">
        <v>15.445395765046511</v>
      </c>
      <c r="Y9" s="364">
        <v>15.267519265995658</v>
      </c>
      <c r="Z9" s="364">
        <v>15.118569860729444</v>
      </c>
      <c r="AA9" s="364">
        <v>15.16755150428472</v>
      </c>
      <c r="AB9" s="364">
        <v>15.087720065280976</v>
      </c>
      <c r="AC9" s="364">
        <v>14.946985186902259</v>
      </c>
    </row>
    <row r="10" spans="15:29">
      <c r="O10" s="302" t="s">
        <v>651</v>
      </c>
      <c r="P10" s="364">
        <v>21.140215172817964</v>
      </c>
      <c r="Q10" s="364">
        <v>22.293605089654896</v>
      </c>
      <c r="R10" s="364">
        <v>23.130842179141325</v>
      </c>
      <c r="S10" s="364">
        <v>22.706951589886835</v>
      </c>
      <c r="T10" s="364">
        <v>22.46823502676585</v>
      </c>
      <c r="U10" s="364">
        <v>22.006298235570057</v>
      </c>
      <c r="V10" s="364">
        <v>21.684597368009047</v>
      </c>
      <c r="W10" s="364">
        <v>21.679129510874922</v>
      </c>
      <c r="X10" s="364">
        <v>21.724686755563692</v>
      </c>
      <c r="Y10" s="364">
        <v>21.68297517127122</v>
      </c>
      <c r="Z10" s="364">
        <v>21.422289392709132</v>
      </c>
      <c r="AA10" s="364">
        <v>21.452646904413992</v>
      </c>
      <c r="AB10" s="364">
        <v>21.428825172223689</v>
      </c>
      <c r="AC10" s="364">
        <v>21.457226049987323</v>
      </c>
    </row>
    <row r="18" spans="16:29">
      <c r="P18" s="403"/>
      <c r="Q18" s="403"/>
      <c r="R18" s="403"/>
      <c r="S18" s="403"/>
      <c r="T18" s="403"/>
      <c r="U18" s="403"/>
      <c r="V18" s="403"/>
      <c r="W18" s="403"/>
      <c r="X18" s="403"/>
      <c r="Y18" s="403"/>
      <c r="Z18" s="403"/>
      <c r="AA18" s="403"/>
      <c r="AB18" s="403"/>
      <c r="AC18" s="403"/>
    </row>
    <row r="19" spans="16:29">
      <c r="P19" s="403"/>
      <c r="Q19" s="403"/>
      <c r="R19" s="403"/>
      <c r="S19" s="403"/>
      <c r="T19" s="403"/>
      <c r="U19" s="403"/>
      <c r="V19" s="403"/>
      <c r="W19" s="403"/>
      <c r="X19" s="403"/>
      <c r="Y19" s="403"/>
      <c r="Z19" s="403"/>
      <c r="AA19" s="403"/>
      <c r="AB19" s="403"/>
      <c r="AC19" s="403"/>
    </row>
    <row r="20" spans="16:29">
      <c r="P20" s="403"/>
      <c r="Q20" s="403"/>
      <c r="R20" s="403"/>
      <c r="S20" s="403"/>
      <c r="T20" s="403"/>
      <c r="U20" s="403"/>
      <c r="V20" s="403"/>
      <c r="W20" s="403"/>
      <c r="X20" s="403"/>
      <c r="Y20" s="403"/>
      <c r="Z20" s="403"/>
      <c r="AA20" s="403"/>
      <c r="AB20" s="403"/>
      <c r="AC20" s="403"/>
    </row>
    <row r="21" spans="16:29">
      <c r="P21" s="403"/>
      <c r="Q21" s="403"/>
      <c r="R21" s="403"/>
      <c r="S21" s="403"/>
      <c r="T21" s="403"/>
      <c r="U21" s="403"/>
      <c r="V21" s="403"/>
      <c r="W21" s="403"/>
      <c r="X21" s="403"/>
      <c r="Y21" s="403"/>
      <c r="Z21" s="403"/>
      <c r="AA21" s="403"/>
      <c r="AB21" s="403"/>
      <c r="AC21" s="403"/>
    </row>
    <row r="22" spans="16:29">
      <c r="P22" s="403"/>
      <c r="Q22" s="403"/>
      <c r="R22" s="403"/>
      <c r="S22" s="403"/>
      <c r="T22" s="403"/>
      <c r="U22" s="403"/>
      <c r="V22" s="403"/>
      <c r="W22" s="403"/>
      <c r="X22" s="403"/>
      <c r="Y22" s="403"/>
      <c r="Z22" s="403"/>
      <c r="AA22" s="403"/>
      <c r="AB22" s="403"/>
      <c r="AC22" s="403"/>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8A39-CD8A-42F8-8886-43889C2B1CD2}">
  <sheetPr codeName="Sheet33">
    <tabColor theme="5" tint="0.59999389629810485"/>
  </sheetPr>
  <dimension ref="O6:U17"/>
  <sheetViews>
    <sheetView workbookViewId="0">
      <selection activeCell="K11" sqref="K11"/>
    </sheetView>
  </sheetViews>
  <sheetFormatPr defaultRowHeight="15"/>
  <cols>
    <col min="1" max="16384" width="9.140625" style="360"/>
  </cols>
  <sheetData>
    <row r="6" spans="15:21" ht="77.25">
      <c r="O6" s="361"/>
      <c r="P6" s="365" t="s">
        <v>644</v>
      </c>
      <c r="Q6" s="365" t="s">
        <v>390</v>
      </c>
      <c r="R6" s="365" t="s">
        <v>645</v>
      </c>
      <c r="S6" s="365" t="s">
        <v>646</v>
      </c>
      <c r="T6" s="365" t="s">
        <v>389</v>
      </c>
      <c r="U6" s="365" t="s">
        <v>647</v>
      </c>
    </row>
    <row r="7" spans="15:21">
      <c r="O7" s="361" t="s">
        <v>386</v>
      </c>
      <c r="P7" s="362">
        <v>-1.1061390992277604</v>
      </c>
      <c r="Q7" s="362">
        <v>0.60157961850073471</v>
      </c>
      <c r="R7" s="362">
        <v>-0.25708786293416752</v>
      </c>
      <c r="S7" s="362">
        <v>-1.2521736927243583</v>
      </c>
      <c r="T7" s="362">
        <v>-1.756733173451384</v>
      </c>
      <c r="U7" s="362">
        <v>-0.19008026186572446</v>
      </c>
    </row>
    <row r="8" spans="15:21">
      <c r="O8" s="361" t="s">
        <v>385</v>
      </c>
      <c r="P8" s="362">
        <v>-0.24999544919622441</v>
      </c>
      <c r="Q8" s="362">
        <v>0.64766030737715719</v>
      </c>
      <c r="R8" s="362">
        <v>0.15679373431339183</v>
      </c>
      <c r="S8" s="362">
        <v>-0.62411390300088421</v>
      </c>
      <c r="T8" s="362">
        <v>-0.23625697354385</v>
      </c>
      <c r="U8" s="362">
        <v>6.8729644761729825E-2</v>
      </c>
    </row>
    <row r="9" spans="15:21">
      <c r="O9" s="361" t="s">
        <v>256</v>
      </c>
      <c r="P9" s="362">
        <v>-0.71286708985472291</v>
      </c>
      <c r="Q9" s="362">
        <v>0.622696250658475</v>
      </c>
      <c r="R9" s="362">
        <v>-6.6970179545317698E-2</v>
      </c>
      <c r="S9" s="362">
        <v>-0.92217660937356527</v>
      </c>
      <c r="T9" s="362">
        <v>-1.0582981265763762</v>
      </c>
      <c r="U9" s="362">
        <v>-3.9580122106766424E-2</v>
      </c>
    </row>
    <row r="15" spans="15:21">
      <c r="P15" s="401"/>
      <c r="Q15" s="401"/>
      <c r="R15" s="401"/>
      <c r="S15" s="401"/>
      <c r="T15" s="401"/>
      <c r="U15" s="401"/>
    </row>
    <row r="16" spans="15:21">
      <c r="P16" s="401"/>
      <c r="Q16" s="401"/>
      <c r="R16" s="401"/>
      <c r="S16" s="401"/>
      <c r="T16" s="401"/>
      <c r="U16" s="401"/>
    </row>
    <row r="17" spans="16:21">
      <c r="P17" s="401"/>
      <c r="Q17" s="401"/>
      <c r="R17" s="401"/>
      <c r="S17" s="401"/>
      <c r="T17" s="401"/>
      <c r="U17" s="401"/>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DD00D-59FC-4E0C-AE59-C37463D070CC}">
  <sheetPr codeName="Sheet1">
    <tabColor rgb="FFFFC000"/>
    <outlinePr summaryBelow="0"/>
    <pageSetUpPr fitToPage="1"/>
  </sheetPr>
  <dimension ref="A1:AD46"/>
  <sheetViews>
    <sheetView showGridLines="0" zoomScaleNormal="100" zoomScaleSheetLayoutView="100" workbookViewId="0">
      <pane xSplit="2" ySplit="6" topLeftCell="C14" activePane="bottomRight" state="frozen"/>
      <selection activeCell="B1" sqref="B1:Q66"/>
      <selection pane="topRight" activeCell="B1" sqref="B1:Q66"/>
      <selection pane="bottomLeft" activeCell="B1" sqref="B1:Q66"/>
      <selection pane="bottomRight" activeCell="B44" sqref="B44:O44"/>
    </sheetView>
  </sheetViews>
  <sheetFormatPr defaultColWidth="9.140625" defaultRowHeight="12" outlineLevelRow="1"/>
  <cols>
    <col min="1" max="1" width="5.140625" style="1" customWidth="1"/>
    <col min="2" max="2" width="39.28515625" style="1" customWidth="1"/>
    <col min="3" max="3" width="7.42578125" style="1" customWidth="1"/>
    <col min="4" max="4" width="7.140625" style="1" customWidth="1"/>
    <col min="5" max="5" width="6.7109375" style="1" customWidth="1"/>
    <col min="6" max="6" width="7.42578125" style="1" customWidth="1"/>
    <col min="7" max="7" width="7.42578125" style="2" customWidth="1"/>
    <col min="8" max="14" width="6.7109375" style="1" customWidth="1"/>
    <col min="15" max="15" width="5.42578125" style="1" customWidth="1"/>
    <col min="16" max="16" width="2.140625" style="2" customWidth="1"/>
    <col min="17" max="16384" width="9.140625" style="1"/>
  </cols>
  <sheetData>
    <row r="1" spans="2:30" ht="3.6" customHeight="1"/>
    <row r="2" spans="2:30" ht="12.75">
      <c r="B2" s="618" t="str">
        <f>"Table 1.1. General Government Fiscal Balance, "&amp;$C$6&amp;"–"&amp;RIGHT($O$6,2)&amp;": Overall Balance"</f>
        <v>Table 1.1. General Government Fiscal Balance, 2012–24: Overall Balance</v>
      </c>
      <c r="C2" s="618"/>
      <c r="D2" s="618"/>
      <c r="E2" s="618"/>
      <c r="F2" s="618"/>
      <c r="G2" s="618"/>
      <c r="H2" s="618"/>
      <c r="I2" s="618"/>
      <c r="J2" s="618"/>
      <c r="K2" s="618"/>
      <c r="L2" s="618"/>
      <c r="M2" s="618"/>
      <c r="N2" s="618"/>
      <c r="O2" s="618"/>
    </row>
    <row r="3" spans="2:30">
      <c r="B3" s="234" t="s">
        <v>196</v>
      </c>
      <c r="G3" s="1"/>
    </row>
    <row r="4" spans="2:30" ht="1.5" customHeight="1">
      <c r="B4" s="619"/>
      <c r="C4" s="619"/>
      <c r="D4" s="619"/>
      <c r="E4" s="619"/>
      <c r="F4" s="619"/>
      <c r="G4" s="619"/>
      <c r="H4" s="619"/>
      <c r="I4" s="619"/>
      <c r="J4" s="619"/>
      <c r="K4" s="619"/>
      <c r="L4" s="619"/>
      <c r="M4" s="619"/>
      <c r="N4" s="619"/>
      <c r="O4" s="619"/>
    </row>
    <row r="5" spans="2:30" ht="15.6" customHeight="1">
      <c r="B5" s="77"/>
      <c r="C5" s="48"/>
      <c r="D5" s="73"/>
      <c r="I5" s="620" t="s">
        <v>273</v>
      </c>
      <c r="J5" s="620"/>
      <c r="K5" s="620"/>
      <c r="L5" s="620"/>
      <c r="M5" s="620"/>
      <c r="N5" s="620"/>
      <c r="O5" s="48"/>
    </row>
    <row r="6" spans="2:30">
      <c r="B6" s="76"/>
      <c r="C6" s="75">
        <v>2012</v>
      </c>
      <c r="D6" s="75">
        <f t="shared" ref="D6:M6" si="0">C6+1</f>
        <v>2013</v>
      </c>
      <c r="E6" s="75">
        <f t="shared" si="0"/>
        <v>2014</v>
      </c>
      <c r="F6" s="75">
        <f t="shared" si="0"/>
        <v>2015</v>
      </c>
      <c r="G6" s="74">
        <f t="shared" si="0"/>
        <v>2016</v>
      </c>
      <c r="H6" s="74">
        <f t="shared" si="0"/>
        <v>2017</v>
      </c>
      <c r="I6" s="236">
        <f t="shared" si="0"/>
        <v>2018</v>
      </c>
      <c r="J6" s="72">
        <f t="shared" si="0"/>
        <v>2019</v>
      </c>
      <c r="K6" s="72">
        <f t="shared" si="0"/>
        <v>2020</v>
      </c>
      <c r="L6" s="72">
        <f t="shared" si="0"/>
        <v>2021</v>
      </c>
      <c r="M6" s="72">
        <f t="shared" si="0"/>
        <v>2022</v>
      </c>
      <c r="N6" s="72">
        <v>2023</v>
      </c>
      <c r="O6" s="72">
        <v>2024</v>
      </c>
    </row>
    <row r="7" spans="2:30" ht="5.25" customHeight="1">
      <c r="C7" s="71"/>
      <c r="D7" s="71"/>
      <c r="E7" s="71"/>
      <c r="F7" s="71"/>
      <c r="G7" s="70"/>
      <c r="H7" s="70"/>
      <c r="I7" s="237"/>
      <c r="J7" s="69"/>
      <c r="K7" s="69"/>
      <c r="L7" s="69"/>
      <c r="M7" s="69"/>
      <c r="N7" s="69"/>
      <c r="O7" s="69"/>
    </row>
    <row r="8" spans="2:30" ht="12" customHeight="1">
      <c r="B8" s="57" t="s">
        <v>269</v>
      </c>
      <c r="C8" s="55">
        <v>-3.6909658277259765</v>
      </c>
      <c r="D8" s="55">
        <v>-2.7918007387456329</v>
      </c>
      <c r="E8" s="55">
        <v>-2.7623332274774977</v>
      </c>
      <c r="F8" s="55">
        <v>-3.2151309389047942</v>
      </c>
      <c r="G8" s="55">
        <v>-3.3551071244424855</v>
      </c>
      <c r="H8" s="56">
        <v>-2.9171965461254801</v>
      </c>
      <c r="I8" s="238">
        <v>-2.8232131093226833</v>
      </c>
      <c r="J8" s="54">
        <v>-3.3338129898539721</v>
      </c>
      <c r="K8" s="54">
        <v>-3.0895196204270343</v>
      </c>
      <c r="L8" s="54">
        <v>-3.0679318941018141</v>
      </c>
      <c r="M8" s="54">
        <v>-3.0820004766806202</v>
      </c>
      <c r="N8" s="54">
        <v>-2.9782863059324463</v>
      </c>
      <c r="O8" s="54">
        <v>-2.920291061345655</v>
      </c>
      <c r="P8" s="55"/>
      <c r="Q8" s="407"/>
      <c r="R8" s="407"/>
      <c r="S8" s="407"/>
      <c r="T8" s="407"/>
      <c r="U8" s="407"/>
      <c r="V8" s="407"/>
      <c r="W8" s="407"/>
      <c r="X8" s="407"/>
      <c r="Y8" s="407"/>
      <c r="Z8" s="407"/>
      <c r="AA8" s="407"/>
      <c r="AB8" s="407"/>
      <c r="AC8" s="407"/>
      <c r="AD8" s="240"/>
    </row>
    <row r="9" spans="2:30" ht="12" customHeight="1" collapsed="1">
      <c r="B9" s="59" t="s">
        <v>197</v>
      </c>
      <c r="C9" s="55">
        <v>-5.375711163590938</v>
      </c>
      <c r="D9" s="55">
        <v>-3.5595141326723025</v>
      </c>
      <c r="E9" s="55">
        <v>-2.9582961628513309</v>
      </c>
      <c r="F9" s="55">
        <v>-2.4579450139066714</v>
      </c>
      <c r="G9" s="55">
        <v>-2.4847768413316449</v>
      </c>
      <c r="H9" s="56">
        <v>-2.074481422284784</v>
      </c>
      <c r="I9" s="238">
        <v>-2.141906550911183</v>
      </c>
      <c r="J9" s="54">
        <v>-2.429508592000547</v>
      </c>
      <c r="K9" s="54">
        <v>-2.2558948448591827</v>
      </c>
      <c r="L9" s="54">
        <v>-2.2274991660173558</v>
      </c>
      <c r="M9" s="54">
        <v>-2.24219187024991</v>
      </c>
      <c r="N9" s="54">
        <v>-2.0823187543813786</v>
      </c>
      <c r="O9" s="54">
        <v>-1.9810799211529697</v>
      </c>
      <c r="P9" s="241"/>
      <c r="Q9" s="407"/>
      <c r="R9" s="407"/>
      <c r="S9" s="407"/>
      <c r="T9" s="407"/>
      <c r="U9" s="407"/>
      <c r="V9" s="407"/>
      <c r="W9" s="407"/>
      <c r="X9" s="407"/>
      <c r="Y9" s="407"/>
      <c r="Z9" s="407"/>
      <c r="AA9" s="407"/>
      <c r="AB9" s="407"/>
      <c r="AC9" s="407"/>
      <c r="AD9" s="240"/>
    </row>
    <row r="10" spans="2:30" ht="12" hidden="1" customHeight="1" outlineLevel="1">
      <c r="B10" s="242" t="s">
        <v>204</v>
      </c>
      <c r="C10" s="61">
        <v>-5.927751829233423</v>
      </c>
      <c r="D10" s="61">
        <v>-3.9034399096332075</v>
      </c>
      <c r="E10" s="61">
        <v>-3.2446490460182362</v>
      </c>
      <c r="F10" s="61">
        <v>-2.6904352232816091</v>
      </c>
      <c r="G10" s="61">
        <v>-2.882884155182341</v>
      </c>
      <c r="H10" s="62">
        <v>-2.5614340123203836</v>
      </c>
      <c r="I10" s="239">
        <v>-2.6382026768818889</v>
      </c>
      <c r="J10" s="60">
        <v>-2.956080390408613</v>
      </c>
      <c r="K10" s="60">
        <v>-2.7345300797950984</v>
      </c>
      <c r="L10" s="60">
        <v>-2.6933361363259025</v>
      </c>
      <c r="M10" s="60">
        <v>-2.7097716407146177</v>
      </c>
      <c r="N10" s="60">
        <v>-2.514056472674842</v>
      </c>
      <c r="O10" s="60">
        <v>-2.3913296695267512</v>
      </c>
      <c r="P10" s="241"/>
      <c r="Q10" s="407"/>
      <c r="R10" s="407"/>
      <c r="S10" s="407"/>
      <c r="T10" s="407"/>
      <c r="U10" s="407"/>
      <c r="V10" s="407"/>
      <c r="W10" s="407"/>
      <c r="X10" s="407"/>
      <c r="Y10" s="407"/>
      <c r="Z10" s="407"/>
      <c r="AA10" s="407"/>
      <c r="AB10" s="407"/>
      <c r="AC10" s="407"/>
      <c r="AD10" s="240"/>
    </row>
    <row r="11" spans="2:30" ht="12" customHeight="1">
      <c r="B11" s="65" t="s">
        <v>47</v>
      </c>
      <c r="C11" s="61">
        <v>-7.6491459864604971</v>
      </c>
      <c r="D11" s="61">
        <v>-4.0862684001769454</v>
      </c>
      <c r="E11" s="61">
        <v>-3.6541384279538294</v>
      </c>
      <c r="F11" s="61">
        <v>-3.1675860214168488</v>
      </c>
      <c r="G11" s="61">
        <v>-3.9110286708557958</v>
      </c>
      <c r="H11" s="62">
        <v>-3.8463721555626265</v>
      </c>
      <c r="I11" s="239">
        <v>-4.2556553269131037</v>
      </c>
      <c r="J11" s="60">
        <v>-4.624882167718491</v>
      </c>
      <c r="K11" s="60">
        <v>-4.4278893889321136</v>
      </c>
      <c r="L11" s="60">
        <v>-4.3721217420335483</v>
      </c>
      <c r="M11" s="60">
        <v>-4.4327470686380677</v>
      </c>
      <c r="N11" s="60">
        <v>-4.0330321627753021</v>
      </c>
      <c r="O11" s="60">
        <v>-3.7370659673903552</v>
      </c>
      <c r="P11" s="243"/>
      <c r="Q11" s="407"/>
      <c r="R11" s="407"/>
      <c r="S11" s="407"/>
      <c r="T11" s="407"/>
      <c r="U11" s="407"/>
      <c r="V11" s="407"/>
      <c r="W11" s="407"/>
      <c r="X11" s="407"/>
      <c r="Y11" s="407"/>
      <c r="Z11" s="407"/>
      <c r="AA11" s="407"/>
      <c r="AB11" s="407"/>
      <c r="AC11" s="407"/>
      <c r="AD11" s="240"/>
    </row>
    <row r="12" spans="2:30" ht="12" customHeight="1">
      <c r="B12" s="65" t="s">
        <v>44</v>
      </c>
      <c r="C12" s="61">
        <v>-3.6761624174727747</v>
      </c>
      <c r="D12" s="61">
        <v>-3.062301692010625</v>
      </c>
      <c r="E12" s="61">
        <v>-2.4816180571543542</v>
      </c>
      <c r="F12" s="61">
        <v>-2.0456359415032344</v>
      </c>
      <c r="G12" s="61">
        <v>-1.5563967599101649</v>
      </c>
      <c r="H12" s="62">
        <v>-0.96364197023252762</v>
      </c>
      <c r="I12" s="239">
        <v>-0.62570731037463378</v>
      </c>
      <c r="J12" s="60">
        <v>-0.95378618505888302</v>
      </c>
      <c r="K12" s="60">
        <v>-0.90707804794228297</v>
      </c>
      <c r="L12" s="60">
        <v>-1.0165264773890581</v>
      </c>
      <c r="M12" s="60">
        <v>-1.0542529961185427</v>
      </c>
      <c r="N12" s="60">
        <v>-1.0940846068486705</v>
      </c>
      <c r="O12" s="60">
        <v>-1.0979419113116835</v>
      </c>
      <c r="P12" s="243"/>
      <c r="Q12" s="407"/>
      <c r="R12" s="407"/>
      <c r="S12" s="407"/>
      <c r="T12" s="407"/>
      <c r="U12" s="407"/>
      <c r="V12" s="407"/>
      <c r="W12" s="407"/>
      <c r="X12" s="407"/>
      <c r="Y12" s="407"/>
      <c r="Z12" s="407"/>
      <c r="AA12" s="407"/>
      <c r="AB12" s="407"/>
      <c r="AC12" s="407"/>
      <c r="AD12" s="240"/>
    </row>
    <row r="13" spans="2:30" ht="12" customHeight="1">
      <c r="B13" s="68" t="s">
        <v>14</v>
      </c>
      <c r="C13" s="61">
        <v>-4.9789257393225981</v>
      </c>
      <c r="D13" s="61">
        <v>-4.0808827176033882</v>
      </c>
      <c r="E13" s="61">
        <v>-3.9027521612827449</v>
      </c>
      <c r="F13" s="61">
        <v>-3.6253111308423458</v>
      </c>
      <c r="G13" s="61">
        <v>-3.4102616568128052</v>
      </c>
      <c r="H13" s="62">
        <v>-2.6832295168880811</v>
      </c>
      <c r="I13" s="239">
        <v>-2.5986226287956287</v>
      </c>
      <c r="J13" s="60">
        <v>-3.2934906501030619</v>
      </c>
      <c r="K13" s="60">
        <v>-2.4013341320001902</v>
      </c>
      <c r="L13" s="60">
        <v>-2.5158361302059147</v>
      </c>
      <c r="M13" s="60">
        <v>-2.5400189891873177</v>
      </c>
      <c r="N13" s="60">
        <v>-2.5605703341563664</v>
      </c>
      <c r="O13" s="60">
        <v>-2.5566785103674916</v>
      </c>
      <c r="P13" s="243"/>
      <c r="Q13" s="407"/>
      <c r="R13" s="407"/>
      <c r="S13" s="407"/>
      <c r="T13" s="407"/>
      <c r="U13" s="407"/>
      <c r="V13" s="407"/>
      <c r="W13" s="407"/>
      <c r="X13" s="407"/>
      <c r="Y13" s="407"/>
      <c r="Z13" s="407"/>
      <c r="AA13" s="407"/>
      <c r="AB13" s="407"/>
      <c r="AC13" s="407"/>
      <c r="AD13" s="240"/>
    </row>
    <row r="14" spans="2:30" ht="12" customHeight="1">
      <c r="B14" s="68" t="s">
        <v>15</v>
      </c>
      <c r="C14" s="61">
        <v>-3.368065374547722E-2</v>
      </c>
      <c r="D14" s="61">
        <v>-0.14036316802536231</v>
      </c>
      <c r="E14" s="61">
        <v>0.56806155332999841</v>
      </c>
      <c r="F14" s="61">
        <v>0.7824563935372566</v>
      </c>
      <c r="G14" s="61">
        <v>0.90975551863280335</v>
      </c>
      <c r="H14" s="62">
        <v>1.0376707939975713</v>
      </c>
      <c r="I14" s="239">
        <v>1.7132900177200237</v>
      </c>
      <c r="J14" s="60">
        <v>1.1476029190625732</v>
      </c>
      <c r="K14" s="60">
        <v>1.054835970234244</v>
      </c>
      <c r="L14" s="60">
        <v>0.80161946657747551</v>
      </c>
      <c r="M14" s="60">
        <v>0.76660718116686788</v>
      </c>
      <c r="N14" s="60">
        <v>0.72865716159521388</v>
      </c>
      <c r="O14" s="60">
        <v>0.74594418713849886</v>
      </c>
      <c r="P14" s="243"/>
      <c r="Q14" s="407"/>
      <c r="R14" s="407"/>
      <c r="S14" s="407"/>
      <c r="T14" s="407"/>
      <c r="U14" s="407"/>
      <c r="V14" s="407"/>
      <c r="W14" s="407"/>
      <c r="X14" s="407"/>
      <c r="Y14" s="407"/>
      <c r="Z14" s="407"/>
      <c r="AA14" s="407"/>
      <c r="AB14" s="407"/>
      <c r="AC14" s="407"/>
      <c r="AD14" s="240"/>
    </row>
    <row r="15" spans="2:30" ht="12" customHeight="1">
      <c r="B15" s="68" t="s">
        <v>19</v>
      </c>
      <c r="C15" s="61">
        <v>-2.9181814519003391</v>
      </c>
      <c r="D15" s="61">
        <v>-2.9224105696123646</v>
      </c>
      <c r="E15" s="61">
        <v>-3.0422480326200021</v>
      </c>
      <c r="F15" s="61">
        <v>-2.6112457894115617</v>
      </c>
      <c r="G15" s="61">
        <v>-2.5242865529191203</v>
      </c>
      <c r="H15" s="62">
        <v>-2.4092842788415529</v>
      </c>
      <c r="I15" s="239">
        <v>-2.1440190108150237</v>
      </c>
      <c r="J15" s="60">
        <v>-2.6550237720708281</v>
      </c>
      <c r="K15" s="60">
        <v>-3.3873829378339724</v>
      </c>
      <c r="L15" s="60">
        <v>-3.5425935171683611</v>
      </c>
      <c r="M15" s="60">
        <v>-3.6663085918456302</v>
      </c>
      <c r="N15" s="60">
        <v>-3.7270852804129997</v>
      </c>
      <c r="O15" s="60">
        <v>-3.7629847833663339</v>
      </c>
      <c r="P15" s="243"/>
      <c r="Q15" s="407"/>
      <c r="R15" s="407"/>
      <c r="S15" s="407"/>
      <c r="T15" s="407"/>
      <c r="U15" s="407"/>
      <c r="V15" s="407"/>
      <c r="W15" s="407"/>
      <c r="X15" s="407"/>
      <c r="Y15" s="407"/>
      <c r="Z15" s="407"/>
      <c r="AA15" s="407"/>
      <c r="AB15" s="407"/>
      <c r="AC15" s="407"/>
      <c r="AD15" s="240"/>
    </row>
    <row r="16" spans="2:30" ht="12" customHeight="1">
      <c r="B16" s="68" t="s">
        <v>272</v>
      </c>
      <c r="C16" s="61">
        <v>-10.467919774190602</v>
      </c>
      <c r="D16" s="61">
        <v>-6.989128325922084</v>
      </c>
      <c r="E16" s="61">
        <v>-5.9684723747856081</v>
      </c>
      <c r="F16" s="61">
        <v>-5.2724607252362032</v>
      </c>
      <c r="G16" s="61">
        <v>-4.4689441632260491</v>
      </c>
      <c r="H16" s="62">
        <v>-3.0783173385668929</v>
      </c>
      <c r="I16" s="239">
        <v>-2.6796646863518103</v>
      </c>
      <c r="J16" s="60">
        <v>-2.2734043806796307</v>
      </c>
      <c r="K16" s="60">
        <v>-2.3421280732035665</v>
      </c>
      <c r="L16" s="60">
        <v>-2.4262354330429199</v>
      </c>
      <c r="M16" s="60">
        <v>-2.5319784742518361</v>
      </c>
      <c r="N16" s="60">
        <v>-2.6988800759290199</v>
      </c>
      <c r="O16" s="60">
        <v>-2.8415559371469836</v>
      </c>
      <c r="P16" s="243"/>
      <c r="Q16" s="407"/>
      <c r="R16" s="407"/>
      <c r="S16" s="407"/>
      <c r="T16" s="407"/>
      <c r="U16" s="407"/>
      <c r="V16" s="407"/>
      <c r="W16" s="407"/>
      <c r="X16" s="407"/>
      <c r="Y16" s="407"/>
      <c r="Z16" s="407"/>
      <c r="AA16" s="407"/>
      <c r="AB16" s="407"/>
      <c r="AC16" s="407"/>
      <c r="AD16" s="240"/>
    </row>
    <row r="17" spans="2:30" ht="12" customHeight="1">
      <c r="B17" s="65" t="s">
        <v>323</v>
      </c>
      <c r="C17" s="61">
        <v>-8.613190920990931</v>
      </c>
      <c r="D17" s="61">
        <v>-7.9105202856657373</v>
      </c>
      <c r="E17" s="61">
        <v>-5.6357564860005134</v>
      </c>
      <c r="F17" s="61">
        <v>-3.8073491708759963</v>
      </c>
      <c r="G17" s="61">
        <v>-3.6935445202444459</v>
      </c>
      <c r="H17" s="62">
        <v>-3.16765788208878</v>
      </c>
      <c r="I17" s="239">
        <v>-3.206795137752219</v>
      </c>
      <c r="J17" s="60">
        <v>-2.8441075160728571</v>
      </c>
      <c r="K17" s="60">
        <v>-2.1329017631713687</v>
      </c>
      <c r="L17" s="60">
        <v>-1.8682271651329387</v>
      </c>
      <c r="M17" s="60">
        <v>-1.7859047520828741</v>
      </c>
      <c r="N17" s="60">
        <v>-1.8802768168779265</v>
      </c>
      <c r="O17" s="60">
        <v>-2.1248020615401684</v>
      </c>
      <c r="P17" s="243"/>
      <c r="Q17" s="407"/>
      <c r="R17" s="407"/>
      <c r="S17" s="407"/>
      <c r="T17" s="407"/>
      <c r="U17" s="407"/>
      <c r="V17" s="407"/>
      <c r="W17" s="407"/>
      <c r="X17" s="407"/>
      <c r="Y17" s="407"/>
      <c r="Z17" s="407"/>
      <c r="AA17" s="407"/>
      <c r="AB17" s="407"/>
      <c r="AC17" s="407"/>
      <c r="AD17" s="240"/>
    </row>
    <row r="18" spans="2:30" ht="12" customHeight="1">
      <c r="B18" s="65" t="s">
        <v>32</v>
      </c>
      <c r="C18" s="61">
        <v>-7.5467255108984386</v>
      </c>
      <c r="D18" s="61">
        <v>-5.3391523646391086</v>
      </c>
      <c r="E18" s="61">
        <v>-5.3449692158792379</v>
      </c>
      <c r="F18" s="61">
        <v>-4.2292093368687951</v>
      </c>
      <c r="G18" s="61">
        <v>-2.9338053255507424</v>
      </c>
      <c r="H18" s="62">
        <v>-1.8061805331599037</v>
      </c>
      <c r="I18" s="239">
        <v>-1.4229927014958479</v>
      </c>
      <c r="J18" s="60">
        <v>-1.3359824313226116</v>
      </c>
      <c r="K18" s="60">
        <v>-1.1555216437839562</v>
      </c>
      <c r="L18" s="60">
        <v>-1.058207267029472</v>
      </c>
      <c r="M18" s="60">
        <v>-0.79992541183091359</v>
      </c>
      <c r="N18" s="60">
        <v>-0.64648166879397995</v>
      </c>
      <c r="O18" s="60">
        <v>-0.62302028852077085</v>
      </c>
      <c r="P18" s="243"/>
      <c r="Q18" s="407"/>
      <c r="R18" s="407"/>
      <c r="S18" s="407"/>
      <c r="T18" s="407"/>
      <c r="U18" s="407"/>
      <c r="V18" s="407"/>
      <c r="W18" s="407"/>
      <c r="X18" s="407"/>
      <c r="Y18" s="407"/>
      <c r="Z18" s="407"/>
      <c r="AA18" s="407"/>
      <c r="AB18" s="407"/>
      <c r="AC18" s="407"/>
      <c r="AD18" s="240"/>
    </row>
    <row r="19" spans="2:30" ht="12" customHeight="1">
      <c r="B19" s="65" t="s">
        <v>9</v>
      </c>
      <c r="C19" s="61">
        <v>-2.5245156255301824</v>
      </c>
      <c r="D19" s="61">
        <v>-1.4947059976964086</v>
      </c>
      <c r="E19" s="61">
        <v>0.17459591797450688</v>
      </c>
      <c r="F19" s="61">
        <v>-6.2096854010597662E-2</v>
      </c>
      <c r="G19" s="61">
        <v>-0.4167194632937305</v>
      </c>
      <c r="H19" s="62">
        <v>-0.3106736000986221</v>
      </c>
      <c r="I19" s="239">
        <v>-0.43228101061582236</v>
      </c>
      <c r="J19" s="60">
        <v>-0.63282937571677378</v>
      </c>
      <c r="K19" s="60">
        <v>-0.6362234920335772</v>
      </c>
      <c r="L19" s="60">
        <v>-0.62204815523114954</v>
      </c>
      <c r="M19" s="60">
        <v>-0.68577894501894188</v>
      </c>
      <c r="N19" s="60">
        <v>-0.58938571981710863</v>
      </c>
      <c r="O19" s="60">
        <v>-0.59060375812304788</v>
      </c>
      <c r="P19" s="243"/>
      <c r="Q19" s="407"/>
      <c r="R19" s="407"/>
      <c r="S19" s="407"/>
      <c r="T19" s="407"/>
      <c r="U19" s="407"/>
      <c r="V19" s="407"/>
      <c r="W19" s="407"/>
      <c r="X19" s="407"/>
      <c r="Y19" s="407"/>
      <c r="Z19" s="407"/>
      <c r="AA19" s="407"/>
      <c r="AB19" s="407"/>
      <c r="AC19" s="407"/>
      <c r="AD19" s="240"/>
    </row>
    <row r="20" spans="2:30" ht="12" customHeight="1">
      <c r="B20" s="65" t="s">
        <v>48</v>
      </c>
      <c r="C20" s="61">
        <v>0.47109223622445934</v>
      </c>
      <c r="D20" s="61">
        <v>0.20236680462542528</v>
      </c>
      <c r="E20" s="61">
        <v>0.24109718928277343</v>
      </c>
      <c r="F20" s="61">
        <v>0.11109952213222375</v>
      </c>
      <c r="G20" s="61">
        <v>0.75346251923730267</v>
      </c>
      <c r="H20" s="62">
        <v>1.4268788013430533</v>
      </c>
      <c r="I20" s="239">
        <v>1.2748379191540327</v>
      </c>
      <c r="J20" s="60">
        <v>0.95667317752243819</v>
      </c>
      <c r="K20" s="60">
        <v>0.89228495625652005</v>
      </c>
      <c r="L20" s="60">
        <v>0.86623817312432716</v>
      </c>
      <c r="M20" s="60">
        <v>0.79840053246452236</v>
      </c>
      <c r="N20" s="60">
        <v>0.77446988765318103</v>
      </c>
      <c r="O20" s="60">
        <v>0.77478917952043358</v>
      </c>
      <c r="P20" s="243"/>
      <c r="Q20" s="407"/>
      <c r="R20" s="407"/>
      <c r="S20" s="407"/>
      <c r="T20" s="407"/>
      <c r="U20" s="407"/>
      <c r="V20" s="407"/>
      <c r="W20" s="407"/>
      <c r="X20" s="407"/>
      <c r="Y20" s="407"/>
      <c r="Z20" s="407"/>
      <c r="AA20" s="407"/>
      <c r="AB20" s="407"/>
      <c r="AC20" s="407"/>
      <c r="AD20" s="240"/>
    </row>
    <row r="21" spans="2:30" ht="12" customHeight="1" collapsed="1">
      <c r="B21" s="67" t="s">
        <v>187</v>
      </c>
      <c r="C21" s="55">
        <v>-0.93459799327639681</v>
      </c>
      <c r="D21" s="55">
        <v>-1.4484042277145375</v>
      </c>
      <c r="E21" s="55">
        <v>-2.3998419195197918</v>
      </c>
      <c r="F21" s="55">
        <v>-4.3657745880841885</v>
      </c>
      <c r="G21" s="55">
        <v>-4.7622053861396481</v>
      </c>
      <c r="H21" s="56">
        <v>-4.2703897464404523</v>
      </c>
      <c r="I21" s="238">
        <v>-3.9683956804455929</v>
      </c>
      <c r="J21" s="54">
        <v>-4.7969852354445432</v>
      </c>
      <c r="K21" s="54">
        <v>-4.4130014899712799</v>
      </c>
      <c r="L21" s="54">
        <v>-4.3868890326934107</v>
      </c>
      <c r="M21" s="54">
        <v>-4.3733017970588408</v>
      </c>
      <c r="N21" s="54">
        <v>-4.31085666075065</v>
      </c>
      <c r="O21" s="54">
        <v>-4.2655588609821713</v>
      </c>
      <c r="P21" s="243"/>
      <c r="Q21" s="407"/>
      <c r="R21" s="407"/>
      <c r="S21" s="407"/>
      <c r="T21" s="407"/>
      <c r="U21" s="407"/>
      <c r="V21" s="407"/>
      <c r="W21" s="407"/>
      <c r="X21" s="407"/>
      <c r="Y21" s="407"/>
      <c r="Z21" s="407"/>
      <c r="AA21" s="407"/>
      <c r="AB21" s="407"/>
      <c r="AC21" s="407"/>
      <c r="AD21" s="240"/>
    </row>
    <row r="22" spans="2:30" ht="12" hidden="1" customHeight="1" outlineLevel="1">
      <c r="B22" s="244" t="s">
        <v>214</v>
      </c>
      <c r="C22" s="61">
        <v>-1.213539293444307</v>
      </c>
      <c r="D22" s="61">
        <v>-1.8218962765179105</v>
      </c>
      <c r="E22" s="61">
        <v>-2.517111497163381</v>
      </c>
      <c r="F22" s="61">
        <v>-4.4383583266559983</v>
      </c>
      <c r="G22" s="61">
        <v>-4.8673447686800113</v>
      </c>
      <c r="H22" s="62">
        <v>-4.449063474134979</v>
      </c>
      <c r="I22" s="239">
        <v>-4.3690385353737513</v>
      </c>
      <c r="J22" s="60">
        <v>-5.3460561052558901</v>
      </c>
      <c r="K22" s="60">
        <v>-4.9025433158034533</v>
      </c>
      <c r="L22" s="60">
        <v>-4.9060964576780481</v>
      </c>
      <c r="M22" s="60">
        <v>-4.8846662661022222</v>
      </c>
      <c r="N22" s="60">
        <v>-4.8022287272932012</v>
      </c>
      <c r="O22" s="60">
        <v>-4.730363778848977</v>
      </c>
      <c r="P22" s="243"/>
      <c r="Q22" s="407"/>
      <c r="R22" s="407"/>
      <c r="S22" s="407"/>
      <c r="T22" s="407"/>
      <c r="U22" s="407"/>
      <c r="V22" s="407"/>
      <c r="W22" s="407"/>
      <c r="X22" s="407"/>
      <c r="Y22" s="407"/>
      <c r="Z22" s="407"/>
      <c r="AA22" s="407"/>
      <c r="AB22" s="407"/>
      <c r="AC22" s="407"/>
      <c r="AD22" s="240"/>
    </row>
    <row r="23" spans="2:30" ht="12" customHeight="1">
      <c r="B23" s="66" t="s">
        <v>271</v>
      </c>
      <c r="C23" s="61">
        <v>-1.9309717381161349</v>
      </c>
      <c r="D23" s="61">
        <v>-2.273228100385964</v>
      </c>
      <c r="E23" s="61">
        <v>-2.6409469670589529</v>
      </c>
      <c r="F23" s="61">
        <v>-4.0268567632471273</v>
      </c>
      <c r="G23" s="61">
        <v>-4.3560177180833621</v>
      </c>
      <c r="H23" s="62">
        <v>-4.1948543300523058</v>
      </c>
      <c r="I23" s="239">
        <v>-4.100101455634622</v>
      </c>
      <c r="J23" s="60">
        <v>-4.890517151601089</v>
      </c>
      <c r="K23" s="60">
        <v>-4.5373671709082233</v>
      </c>
      <c r="L23" s="60">
        <v>-4.4742605535924751</v>
      </c>
      <c r="M23" s="60">
        <v>-4.4608457772753995</v>
      </c>
      <c r="N23" s="60">
        <v>-4.3956031275136631</v>
      </c>
      <c r="O23" s="60">
        <v>-4.3342068761277073</v>
      </c>
      <c r="P23" s="243"/>
      <c r="Q23" s="407"/>
      <c r="R23" s="407"/>
      <c r="S23" s="407"/>
      <c r="T23" s="407"/>
      <c r="U23" s="407"/>
      <c r="V23" s="407"/>
      <c r="W23" s="407"/>
      <c r="X23" s="407"/>
      <c r="Y23" s="407"/>
      <c r="Z23" s="407"/>
      <c r="AA23" s="407"/>
      <c r="AB23" s="407"/>
      <c r="AC23" s="407"/>
      <c r="AD23" s="240"/>
    </row>
    <row r="24" spans="2:30" ht="12" customHeight="1">
      <c r="B24" s="64" t="s">
        <v>49</v>
      </c>
      <c r="C24" s="61">
        <v>-1.5929790674070978</v>
      </c>
      <c r="D24" s="61">
        <v>-1.800420589746893</v>
      </c>
      <c r="E24" s="61">
        <v>-1.8781727607619514</v>
      </c>
      <c r="F24" s="61">
        <v>-3.2622353310338403</v>
      </c>
      <c r="G24" s="61">
        <v>-3.9473247043164248</v>
      </c>
      <c r="H24" s="62">
        <v>-4.1424635864225561</v>
      </c>
      <c r="I24" s="239">
        <v>-4.7058934362064795</v>
      </c>
      <c r="J24" s="60">
        <v>-5.641081977248775</v>
      </c>
      <c r="K24" s="60">
        <v>-5.1910023686869851</v>
      </c>
      <c r="L24" s="60">
        <v>-5.1135687122728726</v>
      </c>
      <c r="M24" s="60">
        <v>-5.1105399514554453</v>
      </c>
      <c r="N24" s="60">
        <v>-5.0446142626568191</v>
      </c>
      <c r="O24" s="60">
        <v>-4.9905000542168292</v>
      </c>
      <c r="P24" s="243"/>
      <c r="Q24" s="407"/>
      <c r="R24" s="407"/>
      <c r="S24" s="407"/>
      <c r="T24" s="407"/>
      <c r="U24" s="407"/>
      <c r="V24" s="407"/>
      <c r="W24" s="407"/>
      <c r="X24" s="407"/>
      <c r="Y24" s="407"/>
      <c r="Z24" s="407"/>
      <c r="AA24" s="407"/>
      <c r="AB24" s="407"/>
      <c r="AC24" s="407"/>
      <c r="AD24" s="240"/>
    </row>
    <row r="25" spans="2:30" ht="12" customHeight="1">
      <c r="B25" s="65" t="s">
        <v>50</v>
      </c>
      <c r="C25" s="61">
        <v>-0.30062816972878625</v>
      </c>
      <c r="D25" s="61">
        <v>-0.83185911857795147</v>
      </c>
      <c r="E25" s="61">
        <v>-0.90773582957885612</v>
      </c>
      <c r="F25" s="61">
        <v>-2.7863191149287774</v>
      </c>
      <c r="G25" s="61">
        <v>-3.7037164479189455</v>
      </c>
      <c r="H25" s="62">
        <v>-3.9331881853641781</v>
      </c>
      <c r="I25" s="239">
        <v>-4.8066290346183322</v>
      </c>
      <c r="J25" s="60">
        <v>-6.0629552794306241</v>
      </c>
      <c r="K25" s="60">
        <v>-5.4827978060197449</v>
      </c>
      <c r="L25" s="60">
        <v>-5.3970105459796462</v>
      </c>
      <c r="M25" s="60">
        <v>-5.4167479178375899</v>
      </c>
      <c r="N25" s="60">
        <v>-5.3252963803724205</v>
      </c>
      <c r="O25" s="60">
        <v>-5.2574506721063345</v>
      </c>
      <c r="P25" s="243"/>
      <c r="Q25" s="407"/>
      <c r="R25" s="407"/>
      <c r="S25" s="407"/>
      <c r="T25" s="407"/>
      <c r="U25" s="407"/>
      <c r="V25" s="407"/>
      <c r="W25" s="407"/>
      <c r="X25" s="407"/>
      <c r="Y25" s="407"/>
      <c r="Z25" s="407"/>
      <c r="AA25" s="407"/>
      <c r="AB25" s="407"/>
      <c r="AC25" s="407"/>
      <c r="AD25" s="240"/>
    </row>
    <row r="26" spans="2:30" ht="12" customHeight="1">
      <c r="B26" s="65" t="s">
        <v>51</v>
      </c>
      <c r="C26" s="61">
        <v>-7.5495596846744926</v>
      </c>
      <c r="D26" s="61">
        <v>-6.9996181962554926</v>
      </c>
      <c r="E26" s="61">
        <v>-7.0710685629405283</v>
      </c>
      <c r="F26" s="61">
        <v>-7.2029058508394277</v>
      </c>
      <c r="G26" s="61">
        <v>-7.1316273003333475</v>
      </c>
      <c r="H26" s="62">
        <v>-7.0149162685560862</v>
      </c>
      <c r="I26" s="239">
        <v>-6.6834739572869077</v>
      </c>
      <c r="J26" s="60">
        <v>-6.8741213414860711</v>
      </c>
      <c r="K26" s="60">
        <v>-6.6302467737740081</v>
      </c>
      <c r="L26" s="60">
        <v>-6.4419162487026398</v>
      </c>
      <c r="M26" s="60">
        <v>-6.2595062288482746</v>
      </c>
      <c r="N26" s="60">
        <v>-6.1669569642181417</v>
      </c>
      <c r="O26" s="60">
        <v>-6.0740552305424762</v>
      </c>
      <c r="P26" s="243"/>
      <c r="Q26" s="407"/>
      <c r="R26" s="407"/>
      <c r="S26" s="407"/>
      <c r="T26" s="407"/>
      <c r="U26" s="407"/>
      <c r="V26" s="407"/>
      <c r="W26" s="407"/>
      <c r="X26" s="407"/>
      <c r="Y26" s="407"/>
      <c r="Z26" s="407"/>
      <c r="AA26" s="407"/>
      <c r="AB26" s="407"/>
      <c r="AC26" s="407"/>
      <c r="AD26" s="240"/>
    </row>
    <row r="27" spans="2:30" ht="12" customHeight="1">
      <c r="B27" s="64" t="s">
        <v>52</v>
      </c>
      <c r="C27" s="61">
        <v>-0.71891950870389543</v>
      </c>
      <c r="D27" s="61">
        <v>-1.4832934028871498</v>
      </c>
      <c r="E27" s="61">
        <v>-1.4376917829357028</v>
      </c>
      <c r="F27" s="61">
        <v>-2.7115879388996431</v>
      </c>
      <c r="G27" s="61">
        <v>-2.88283905828145</v>
      </c>
      <c r="H27" s="62">
        <v>-1.8571556717569175</v>
      </c>
      <c r="I27" s="239">
        <v>0.15135013007631584</v>
      </c>
      <c r="J27" s="60">
        <v>-0.84592744739564096</v>
      </c>
      <c r="K27" s="60">
        <v>-1.1814972217145869</v>
      </c>
      <c r="L27" s="60">
        <v>-1.4218968606091529</v>
      </c>
      <c r="M27" s="60">
        <v>-1.59555934071376</v>
      </c>
      <c r="N27" s="60">
        <v>-1.6082346778658538</v>
      </c>
      <c r="O27" s="60">
        <v>-1.5535813698030103</v>
      </c>
      <c r="P27" s="243"/>
      <c r="Q27" s="407"/>
      <c r="R27" s="407"/>
      <c r="S27" s="407"/>
      <c r="T27" s="407"/>
      <c r="U27" s="407"/>
      <c r="V27" s="407"/>
      <c r="W27" s="407"/>
      <c r="X27" s="407"/>
      <c r="Y27" s="407"/>
      <c r="Z27" s="407"/>
      <c r="AA27" s="407"/>
      <c r="AB27" s="407"/>
      <c r="AC27" s="407"/>
      <c r="AD27" s="240"/>
    </row>
    <row r="28" spans="2:30" ht="12" customHeight="1">
      <c r="B28" s="65" t="s">
        <v>53</v>
      </c>
      <c r="C28" s="61">
        <v>0.38331659153249309</v>
      </c>
      <c r="D28" s="61">
        <v>-1.1638158297776782</v>
      </c>
      <c r="E28" s="61">
        <v>-1.0713394620929673</v>
      </c>
      <c r="F28" s="61">
        <v>-3.3858655228183507</v>
      </c>
      <c r="G28" s="61">
        <v>-3.6532660792631941</v>
      </c>
      <c r="H28" s="62">
        <v>-1.4649999084834864</v>
      </c>
      <c r="I28" s="239">
        <v>2.8208337224106459</v>
      </c>
      <c r="J28" s="60">
        <v>0.95788400727803913</v>
      </c>
      <c r="K28" s="60">
        <v>0.75796596663053484</v>
      </c>
      <c r="L28" s="60">
        <v>0.42196700500953532</v>
      </c>
      <c r="M28" s="60">
        <v>1.0331425278991442E-3</v>
      </c>
      <c r="N28" s="60">
        <v>-0.236679889641456</v>
      </c>
      <c r="O28" s="60">
        <v>-0.35407005813123432</v>
      </c>
      <c r="P28" s="243"/>
      <c r="Q28" s="407"/>
      <c r="R28" s="407"/>
      <c r="S28" s="407"/>
      <c r="T28" s="407"/>
      <c r="U28" s="407"/>
      <c r="V28" s="407"/>
      <c r="W28" s="407"/>
      <c r="X28" s="407"/>
      <c r="Y28" s="407"/>
      <c r="Z28" s="407"/>
      <c r="AA28" s="407"/>
      <c r="AB28" s="407"/>
      <c r="AC28" s="407"/>
      <c r="AD28" s="240"/>
    </row>
    <row r="29" spans="2:30" ht="12" customHeight="1">
      <c r="B29" s="64" t="s">
        <v>55</v>
      </c>
      <c r="C29" s="61">
        <v>-2.8371503403879199</v>
      </c>
      <c r="D29" s="61">
        <v>-3.1312041231129046</v>
      </c>
      <c r="E29" s="61">
        <v>-4.7800780464831734</v>
      </c>
      <c r="F29" s="61">
        <v>-6.775527075735237</v>
      </c>
      <c r="G29" s="61">
        <v>-6.1914422359325529</v>
      </c>
      <c r="H29" s="62">
        <v>-5.5937868390119387</v>
      </c>
      <c r="I29" s="239">
        <v>-4.8824678382439002</v>
      </c>
      <c r="J29" s="60">
        <v>-4.7657680242938065</v>
      </c>
      <c r="K29" s="60">
        <v>-4.1813265725993016</v>
      </c>
      <c r="L29" s="60">
        <v>-4.0739930454860236</v>
      </c>
      <c r="M29" s="60">
        <v>-3.8068669275083957</v>
      </c>
      <c r="N29" s="60">
        <v>-3.6096798076229293</v>
      </c>
      <c r="O29" s="60">
        <v>-3.4097346990953907</v>
      </c>
      <c r="P29" s="243"/>
      <c r="Q29" s="407"/>
      <c r="R29" s="407"/>
      <c r="S29" s="407"/>
      <c r="T29" s="407"/>
      <c r="U29" s="407"/>
      <c r="V29" s="407"/>
      <c r="W29" s="407"/>
      <c r="X29" s="407"/>
      <c r="Y29" s="407"/>
      <c r="Z29" s="407"/>
      <c r="AA29" s="407"/>
      <c r="AB29" s="407"/>
      <c r="AC29" s="407"/>
      <c r="AD29" s="240"/>
    </row>
    <row r="30" spans="2:30" ht="12" customHeight="1">
      <c r="B30" s="65" t="s">
        <v>56</v>
      </c>
      <c r="C30" s="61">
        <v>-2.5192954944227282</v>
      </c>
      <c r="D30" s="61">
        <v>-2.9550676026133313</v>
      </c>
      <c r="E30" s="61">
        <v>-5.3535153764089269</v>
      </c>
      <c r="F30" s="61">
        <v>-10.225530633291852</v>
      </c>
      <c r="G30" s="61">
        <v>-8.9964827107617822</v>
      </c>
      <c r="H30" s="62">
        <v>-7.8942103715560679</v>
      </c>
      <c r="I30" s="239">
        <v>-6.8363068436921539</v>
      </c>
      <c r="J30" s="60">
        <v>-7.3380442315072987</v>
      </c>
      <c r="K30" s="60">
        <v>-6.9516491225541763</v>
      </c>
      <c r="L30" s="60">
        <v>-6.9433758583660428</v>
      </c>
      <c r="M30" s="60">
        <v>-6.5541945775995769</v>
      </c>
      <c r="N30" s="60">
        <v>-6.2032212057426417</v>
      </c>
      <c r="O30" s="60">
        <v>-5.8485388149203148</v>
      </c>
      <c r="P30" s="243"/>
      <c r="Q30" s="407"/>
      <c r="R30" s="407"/>
      <c r="S30" s="407"/>
      <c r="T30" s="407"/>
      <c r="U30" s="407"/>
      <c r="V30" s="407"/>
      <c r="W30" s="407"/>
      <c r="X30" s="407"/>
      <c r="Y30" s="407"/>
      <c r="Z30" s="407"/>
      <c r="AA30" s="407"/>
      <c r="AB30" s="407"/>
      <c r="AC30" s="407"/>
      <c r="AD30" s="240"/>
    </row>
    <row r="31" spans="2:30" ht="12" customHeight="1">
      <c r="B31" s="65" t="s">
        <v>57</v>
      </c>
      <c r="C31" s="61">
        <v>-3.7263294060834027</v>
      </c>
      <c r="D31" s="61">
        <v>-3.7070507922964762</v>
      </c>
      <c r="E31" s="61">
        <v>-4.5373551799482801</v>
      </c>
      <c r="F31" s="61">
        <v>-3.9996422402824727</v>
      </c>
      <c r="G31" s="61">
        <v>-2.7669967002945923</v>
      </c>
      <c r="H31" s="62">
        <v>-1.0630564430687843</v>
      </c>
      <c r="I31" s="239">
        <v>-2.3268581731254416</v>
      </c>
      <c r="J31" s="60">
        <v>-2.5000000000000107</v>
      </c>
      <c r="K31" s="60">
        <v>-2.4000000000000346</v>
      </c>
      <c r="L31" s="60">
        <v>-2.3000000000000083</v>
      </c>
      <c r="M31" s="60">
        <v>-2.2999999999999838</v>
      </c>
      <c r="N31" s="60">
        <v>-2.300000000000006</v>
      </c>
      <c r="O31" s="60">
        <v>-2.3000000000000038</v>
      </c>
      <c r="P31" s="243"/>
      <c r="Q31" s="407"/>
      <c r="R31" s="407"/>
      <c r="S31" s="407"/>
      <c r="T31" s="407"/>
      <c r="U31" s="407"/>
      <c r="V31" s="407"/>
      <c r="W31" s="407"/>
      <c r="X31" s="407"/>
      <c r="Y31" s="407"/>
      <c r="Z31" s="407"/>
      <c r="AA31" s="407"/>
      <c r="AB31" s="407"/>
      <c r="AC31" s="407"/>
      <c r="AD31" s="240"/>
    </row>
    <row r="32" spans="2:30" ht="12" customHeight="1">
      <c r="B32" s="64" t="s">
        <v>58</v>
      </c>
      <c r="C32" s="61">
        <v>5.6292931258838728</v>
      </c>
      <c r="D32" s="61">
        <v>3.8897207939622982</v>
      </c>
      <c r="E32" s="61">
        <v>-1.5018262652361896</v>
      </c>
      <c r="F32" s="61">
        <v>-8.4794553169682505</v>
      </c>
      <c r="G32" s="61">
        <v>-9.4949348681410584</v>
      </c>
      <c r="H32" s="62">
        <v>-5.6933698608300665</v>
      </c>
      <c r="I32" s="239">
        <v>-3.4332668395218207</v>
      </c>
      <c r="J32" s="60">
        <v>-4.4391253096940844</v>
      </c>
      <c r="K32" s="60">
        <v>-3.7360782292656181</v>
      </c>
      <c r="L32" s="60">
        <v>-3.8355098757125101</v>
      </c>
      <c r="M32" s="60">
        <v>-3.6814841167424732</v>
      </c>
      <c r="N32" s="60">
        <v>-3.5988961335523855</v>
      </c>
      <c r="O32" s="60">
        <v>-3.7426643782572473</v>
      </c>
      <c r="P32" s="245"/>
      <c r="Q32" s="407"/>
      <c r="R32" s="407"/>
      <c r="S32" s="407"/>
      <c r="T32" s="407"/>
      <c r="U32" s="407"/>
      <c r="V32" s="407"/>
      <c r="W32" s="407"/>
      <c r="X32" s="407"/>
      <c r="Y32" s="407"/>
      <c r="Z32" s="407"/>
      <c r="AA32" s="407"/>
      <c r="AB32" s="407"/>
      <c r="AC32" s="407"/>
      <c r="AD32" s="240"/>
    </row>
    <row r="33" spans="1:30" ht="12" customHeight="1">
      <c r="B33" s="63" t="s">
        <v>36</v>
      </c>
      <c r="C33" s="61">
        <v>11.932976284612399</v>
      </c>
      <c r="D33" s="61">
        <v>5.6385046949159072</v>
      </c>
      <c r="E33" s="61">
        <v>-3.5419917187290961</v>
      </c>
      <c r="F33" s="61">
        <v>-15.838437477713549</v>
      </c>
      <c r="G33" s="61">
        <v>-17.203471753627738</v>
      </c>
      <c r="H33" s="62">
        <v>-9.236122155266882</v>
      </c>
      <c r="I33" s="239">
        <v>-4.6348155541295393</v>
      </c>
      <c r="J33" s="60">
        <v>-7.9355179066895918</v>
      </c>
      <c r="K33" s="60">
        <v>-5.6509707045588957</v>
      </c>
      <c r="L33" s="60">
        <v>-7.2115368890880296</v>
      </c>
      <c r="M33" s="60">
        <v>-6.7683930721161332</v>
      </c>
      <c r="N33" s="60">
        <v>-6.4884237325375462</v>
      </c>
      <c r="O33" s="60">
        <v>-6.4421509238291108</v>
      </c>
      <c r="P33" s="245"/>
      <c r="Q33" s="407"/>
      <c r="R33" s="407"/>
      <c r="S33" s="407"/>
      <c r="T33" s="407"/>
      <c r="U33" s="407"/>
      <c r="V33" s="407"/>
      <c r="W33" s="407"/>
      <c r="X33" s="407"/>
      <c r="Y33" s="407"/>
      <c r="Z33" s="407"/>
      <c r="AA33" s="407"/>
      <c r="AB33" s="407"/>
      <c r="AC33" s="407"/>
      <c r="AD33" s="240"/>
    </row>
    <row r="34" spans="1:30" ht="12" customHeight="1">
      <c r="B34" s="64" t="s">
        <v>59</v>
      </c>
      <c r="C34" s="61">
        <v>-4.4258008504874242</v>
      </c>
      <c r="D34" s="61">
        <v>-4.2676683916307931</v>
      </c>
      <c r="E34" s="61">
        <v>-4.263064130254544</v>
      </c>
      <c r="F34" s="61">
        <v>-4.7745875806782561</v>
      </c>
      <c r="G34" s="61">
        <v>-4.0683143384124101</v>
      </c>
      <c r="H34" s="62">
        <v>-4.3776461090799375</v>
      </c>
      <c r="I34" s="239">
        <v>-4.4403821678707285</v>
      </c>
      <c r="J34" s="60">
        <v>-5.0542616523529063</v>
      </c>
      <c r="K34" s="60">
        <v>-5.0551268154113638</v>
      </c>
      <c r="L34" s="60">
        <v>-4.9100448198648987</v>
      </c>
      <c r="M34" s="60">
        <v>-4.9507617441473428</v>
      </c>
      <c r="N34" s="60">
        <v>-4.952446588025218</v>
      </c>
      <c r="O34" s="60">
        <v>-4.8782448585862133</v>
      </c>
      <c r="P34" s="243"/>
      <c r="Q34" s="407"/>
      <c r="R34" s="407"/>
      <c r="S34" s="407"/>
      <c r="T34" s="407"/>
      <c r="U34" s="407"/>
      <c r="V34" s="407"/>
      <c r="W34" s="407"/>
      <c r="X34" s="407"/>
      <c r="Y34" s="407"/>
      <c r="Z34" s="407"/>
      <c r="AA34" s="407"/>
      <c r="AB34" s="407"/>
      <c r="AC34" s="407"/>
      <c r="AD34" s="240"/>
    </row>
    <row r="35" spans="1:30" ht="12" customHeight="1" collapsed="1">
      <c r="B35" s="59" t="s">
        <v>188</v>
      </c>
      <c r="C35" s="55">
        <v>-1.9638369985375721</v>
      </c>
      <c r="D35" s="55">
        <v>-3.4830582362023885</v>
      </c>
      <c r="E35" s="55">
        <v>-3.3174471280062523</v>
      </c>
      <c r="F35" s="55">
        <v>-3.9302736027971812</v>
      </c>
      <c r="G35" s="55">
        <v>-3.9278284745978667</v>
      </c>
      <c r="H35" s="56">
        <v>-4.2049511771683123</v>
      </c>
      <c r="I35" s="238">
        <v>-4.0172823375576368</v>
      </c>
      <c r="J35" s="54">
        <v>-4.0184518732180718</v>
      </c>
      <c r="K35" s="54">
        <v>-3.8045927028107136</v>
      </c>
      <c r="L35" s="54">
        <v>-3.5670505648554838</v>
      </c>
      <c r="M35" s="54">
        <v>-3.5350643066653458</v>
      </c>
      <c r="N35" s="54">
        <v>-3.408264246066675</v>
      </c>
      <c r="O35" s="54">
        <v>-3.3507100016107696</v>
      </c>
      <c r="P35" s="243"/>
      <c r="Q35" s="407"/>
      <c r="R35" s="407"/>
      <c r="S35" s="407"/>
      <c r="T35" s="407"/>
      <c r="U35" s="407"/>
      <c r="V35" s="407"/>
      <c r="W35" s="407"/>
      <c r="X35" s="407"/>
      <c r="Y35" s="407"/>
      <c r="Z35" s="407"/>
      <c r="AA35" s="407"/>
      <c r="AB35" s="407"/>
      <c r="AC35" s="407"/>
      <c r="AD35" s="240"/>
    </row>
    <row r="36" spans="1:30" ht="12" customHeight="1">
      <c r="B36" s="63" t="s">
        <v>140</v>
      </c>
      <c r="C36" s="61">
        <v>0.24406346403055409</v>
      </c>
      <c r="D36" s="61">
        <v>-2.3279129688956797</v>
      </c>
      <c r="E36" s="61">
        <v>-2.1216687675223787</v>
      </c>
      <c r="F36" s="61">
        <v>-3.5091611110944796</v>
      </c>
      <c r="G36" s="61">
        <v>-3.952526895169667</v>
      </c>
      <c r="H36" s="62">
        <v>-5.4094868282728292</v>
      </c>
      <c r="I36" s="239">
        <v>-4.5231238881840277</v>
      </c>
      <c r="J36" s="60">
        <v>-5.1016188570065797</v>
      </c>
      <c r="K36" s="60">
        <v>-4.6451484257049254</v>
      </c>
      <c r="L36" s="60">
        <v>-4.5485854693526537</v>
      </c>
      <c r="M36" s="60">
        <v>-4.5138096274700672</v>
      </c>
      <c r="N36" s="60">
        <v>-4.4591675512394948</v>
      </c>
      <c r="O36" s="60">
        <v>-4.3963706364875978</v>
      </c>
      <c r="P36" s="243"/>
      <c r="Q36" s="407"/>
      <c r="R36" s="407"/>
      <c r="S36" s="407"/>
      <c r="T36" s="407"/>
      <c r="U36" s="407"/>
      <c r="V36" s="407"/>
      <c r="W36" s="407"/>
      <c r="X36" s="407"/>
      <c r="Y36" s="407"/>
      <c r="Z36" s="407"/>
      <c r="AA36" s="407"/>
      <c r="AB36" s="407"/>
      <c r="AC36" s="407"/>
      <c r="AD36" s="240"/>
    </row>
    <row r="37" spans="1:30" ht="12" customHeight="1">
      <c r="B37" s="59" t="s">
        <v>61</v>
      </c>
      <c r="C37" s="55">
        <v>1.602818460748404</v>
      </c>
      <c r="D37" s="55">
        <v>0.44976378144387602</v>
      </c>
      <c r="E37" s="55">
        <v>-1.1501511610100184</v>
      </c>
      <c r="F37" s="55">
        <v>-4.2240860706856864</v>
      </c>
      <c r="G37" s="55">
        <v>-4.5549023535618494</v>
      </c>
      <c r="H37" s="56">
        <v>-2.6712714738580079</v>
      </c>
      <c r="I37" s="238">
        <v>-0.76308995987052519</v>
      </c>
      <c r="J37" s="54">
        <v>-1.6663882137839994</v>
      </c>
      <c r="K37" s="54">
        <v>-1.3048244545761738</v>
      </c>
      <c r="L37" s="54">
        <v>-1.4072433819207719</v>
      </c>
      <c r="M37" s="54">
        <v>-1.4888396557489834</v>
      </c>
      <c r="N37" s="54">
        <v>-1.499089615101632</v>
      </c>
      <c r="O37" s="54">
        <v>-1.5761850431436273</v>
      </c>
      <c r="P37" s="241"/>
      <c r="Q37" s="407"/>
      <c r="R37" s="407"/>
      <c r="S37" s="407"/>
      <c r="T37" s="407"/>
      <c r="U37" s="407"/>
      <c r="V37" s="407"/>
      <c r="W37" s="407"/>
      <c r="X37" s="407"/>
      <c r="Y37" s="407"/>
      <c r="Z37" s="407"/>
      <c r="AA37" s="407"/>
      <c r="AB37" s="407"/>
      <c r="AC37" s="407"/>
      <c r="AD37" s="240"/>
    </row>
    <row r="38" spans="1:30">
      <c r="B38" s="58"/>
      <c r="C38" s="55"/>
      <c r="D38" s="55"/>
      <c r="E38" s="55"/>
      <c r="F38" s="55"/>
      <c r="G38" s="55"/>
      <c r="H38" s="56"/>
      <c r="I38" s="238"/>
      <c r="J38" s="54"/>
      <c r="K38" s="54"/>
      <c r="L38" s="54"/>
      <c r="M38" s="54"/>
      <c r="N38" s="54"/>
      <c r="O38" s="54"/>
      <c r="P38" s="241"/>
      <c r="Q38" s="407"/>
      <c r="R38" s="407"/>
      <c r="S38" s="407"/>
      <c r="T38" s="407"/>
      <c r="U38" s="407"/>
      <c r="V38" s="407"/>
      <c r="W38" s="407"/>
      <c r="X38" s="407"/>
      <c r="Y38" s="407"/>
      <c r="Z38" s="407"/>
      <c r="AA38" s="407"/>
      <c r="AB38" s="407"/>
      <c r="AC38" s="407"/>
      <c r="AD38" s="240"/>
    </row>
    <row r="39" spans="1:30" s="48" customFormat="1">
      <c r="B39" s="57" t="s">
        <v>270</v>
      </c>
      <c r="C39" s="55"/>
      <c r="D39" s="55"/>
      <c r="E39" s="55"/>
      <c r="F39" s="55"/>
      <c r="G39" s="55"/>
      <c r="H39" s="56"/>
      <c r="I39" s="238"/>
      <c r="J39" s="54"/>
      <c r="K39" s="54"/>
      <c r="L39" s="54"/>
      <c r="M39" s="54"/>
      <c r="N39" s="54"/>
      <c r="O39" s="54"/>
      <c r="P39" s="246"/>
      <c r="Q39" s="407"/>
      <c r="R39" s="407"/>
      <c r="S39" s="407"/>
      <c r="T39" s="407"/>
      <c r="U39" s="407"/>
      <c r="V39" s="407"/>
      <c r="W39" s="407"/>
      <c r="X39" s="407"/>
      <c r="Y39" s="407"/>
      <c r="Z39" s="407"/>
      <c r="AA39" s="407"/>
      <c r="AB39" s="407"/>
      <c r="AC39" s="407"/>
      <c r="AD39" s="240"/>
    </row>
    <row r="40" spans="1:30" s="48" customFormat="1">
      <c r="B40" s="52" t="s">
        <v>883</v>
      </c>
      <c r="C40" s="55">
        <v>3.5164696972908196</v>
      </c>
      <c r="D40" s="55">
        <v>3.4882479089731619</v>
      </c>
      <c r="E40" s="55">
        <v>3.577675360779669</v>
      </c>
      <c r="F40" s="55">
        <v>3.4397969180839048</v>
      </c>
      <c r="G40" s="55">
        <v>3.3716782322241108</v>
      </c>
      <c r="H40" s="56">
        <v>3.7930223002896923</v>
      </c>
      <c r="I40" s="238">
        <v>3.6085578443810702</v>
      </c>
      <c r="J40" s="54">
        <v>3.3333413709000106</v>
      </c>
      <c r="K40" s="54">
        <v>3.6072302483584333</v>
      </c>
      <c r="L40" s="54">
        <v>3.6207617540231301</v>
      </c>
      <c r="M40" s="54">
        <v>3.609169708554711</v>
      </c>
      <c r="N40" s="54">
        <v>3.6301198762049709</v>
      </c>
      <c r="O40" s="54">
        <v>3.6535507980088187</v>
      </c>
      <c r="P40" s="246"/>
      <c r="Q40" s="407"/>
      <c r="R40" s="407"/>
      <c r="S40" s="407"/>
      <c r="T40" s="407"/>
      <c r="U40" s="407"/>
      <c r="V40" s="407"/>
      <c r="W40" s="407"/>
      <c r="X40" s="407"/>
      <c r="Y40" s="407"/>
      <c r="Z40" s="407"/>
      <c r="AA40" s="407"/>
      <c r="AB40" s="407"/>
      <c r="AC40" s="407"/>
      <c r="AD40" s="240"/>
    </row>
    <row r="41" spans="1:30" ht="2.25" customHeight="1">
      <c r="B41" s="53"/>
      <c r="C41" s="51"/>
      <c r="D41" s="51"/>
      <c r="E41" s="51"/>
      <c r="F41" s="51"/>
      <c r="G41" s="50"/>
      <c r="H41" s="50"/>
      <c r="I41" s="49"/>
      <c r="J41" s="49"/>
      <c r="K41" s="49"/>
      <c r="L41" s="49"/>
      <c r="M41" s="49"/>
      <c r="N41" s="49"/>
      <c r="O41" s="48"/>
    </row>
    <row r="42" spans="1:30" ht="2.25" customHeight="1">
      <c r="B42" s="247"/>
      <c r="C42" s="248"/>
      <c r="D42" s="248"/>
      <c r="E42" s="248"/>
      <c r="F42" s="248"/>
      <c r="G42" s="249"/>
      <c r="H42" s="249"/>
      <c r="I42" s="249"/>
      <c r="J42" s="249"/>
      <c r="K42" s="249"/>
      <c r="L42" s="249"/>
      <c r="M42" s="249"/>
      <c r="N42" s="249"/>
      <c r="O42" s="249"/>
      <c r="P42" s="249"/>
    </row>
    <row r="43" spans="1:30" s="2" customFormat="1" ht="13.5" customHeight="1">
      <c r="A43" s="1"/>
      <c r="B43" s="621" t="s">
        <v>268</v>
      </c>
      <c r="C43" s="621"/>
      <c r="D43" s="621"/>
      <c r="E43" s="621"/>
      <c r="F43" s="621"/>
      <c r="G43" s="621"/>
      <c r="H43" s="621"/>
      <c r="I43" s="621"/>
      <c r="J43" s="621"/>
      <c r="K43" s="621"/>
      <c r="L43" s="621"/>
      <c r="M43" s="621"/>
      <c r="N43" s="621"/>
      <c r="O43" s="621"/>
      <c r="P43" s="48"/>
    </row>
    <row r="44" spans="1:30" s="2" customFormat="1" ht="35.25" customHeight="1">
      <c r="A44" s="1"/>
      <c r="B44" s="622" t="s">
        <v>884</v>
      </c>
      <c r="C44" s="622"/>
      <c r="D44" s="622"/>
      <c r="E44" s="622"/>
      <c r="F44" s="622"/>
      <c r="G44" s="622"/>
      <c r="H44" s="622"/>
      <c r="I44" s="622"/>
      <c r="J44" s="622"/>
      <c r="K44" s="622"/>
      <c r="L44" s="622"/>
      <c r="M44" s="622"/>
      <c r="N44" s="622"/>
      <c r="O44" s="622"/>
      <c r="P44" s="250"/>
    </row>
    <row r="45" spans="1:30" s="2" customFormat="1" ht="36" customHeight="1">
      <c r="A45" s="1"/>
      <c r="B45" s="616" t="s">
        <v>324</v>
      </c>
      <c r="C45" s="616"/>
      <c r="D45" s="616"/>
      <c r="E45" s="616"/>
      <c r="F45" s="616"/>
      <c r="G45" s="616"/>
      <c r="H45" s="616"/>
      <c r="I45" s="616"/>
      <c r="J45" s="616"/>
      <c r="K45" s="616"/>
      <c r="L45" s="616"/>
      <c r="M45" s="616"/>
      <c r="N45" s="616"/>
      <c r="O45" s="616"/>
    </row>
    <row r="46" spans="1:30" s="2" customFormat="1">
      <c r="A46" s="1"/>
      <c r="B46" s="617" t="s">
        <v>267</v>
      </c>
      <c r="C46" s="617"/>
      <c r="D46" s="617"/>
      <c r="E46" s="617"/>
      <c r="F46" s="617"/>
      <c r="G46" s="617"/>
      <c r="H46" s="617"/>
      <c r="I46" s="617"/>
      <c r="J46" s="617"/>
      <c r="K46" s="617"/>
      <c r="L46" s="617"/>
      <c r="M46" s="617"/>
      <c r="N46" s="617"/>
      <c r="O46" s="617"/>
    </row>
  </sheetData>
  <mergeCells count="7">
    <mergeCell ref="B45:O45"/>
    <mergeCell ref="B46:O46"/>
    <mergeCell ref="B2:O2"/>
    <mergeCell ref="B4:O4"/>
    <mergeCell ref="I5:N5"/>
    <mergeCell ref="B43:O43"/>
    <mergeCell ref="B44:O44"/>
  </mergeCells>
  <conditionalFormatting sqref="P9:P38">
    <cfRule type="cellIs" dxfId="77" priority="1" stopIfTrue="1" operator="lessThan">
      <formula>-30</formula>
    </cfRule>
    <cfRule type="cellIs" dxfId="76" priority="2" stopIfTrue="1" operator="greaterThan">
      <formula>30</formula>
    </cfRule>
  </conditionalFormatting>
  <pageMargins left="0.75" right="0.75" top="1" bottom="1" header="0.5" footer="0.5"/>
  <pageSetup scale="44"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AA3C-084E-415E-9B76-9395A86FB17E}">
  <sheetPr codeName="Sheet34">
    <tabColor theme="5" tint="0.59999389629810485"/>
  </sheetPr>
  <dimension ref="P4:W48"/>
  <sheetViews>
    <sheetView showGridLines="0" workbookViewId="0">
      <selection activeCell="L14" sqref="L14"/>
    </sheetView>
  </sheetViews>
  <sheetFormatPr defaultRowHeight="15"/>
  <cols>
    <col min="1" max="21" width="9.140625" style="366"/>
    <col min="22" max="22" width="9.5703125" style="366" bestFit="1" customWidth="1"/>
    <col min="23" max="23" width="10.28515625" style="366" bestFit="1" customWidth="1"/>
    <col min="24" max="16384" width="9.140625" style="366"/>
  </cols>
  <sheetData>
    <row r="4" spans="16:23">
      <c r="P4" s="367"/>
      <c r="Q4" s="367">
        <v>2012</v>
      </c>
      <c r="R4" s="367">
        <v>2018</v>
      </c>
    </row>
    <row r="5" spans="16:23">
      <c r="P5" s="367" t="s">
        <v>248</v>
      </c>
      <c r="Q5" s="482">
        <v>21.347087915285844</v>
      </c>
      <c r="R5" s="482">
        <v>26.979450613447391</v>
      </c>
      <c r="V5" s="404"/>
      <c r="W5" s="404"/>
    </row>
    <row r="6" spans="16:23">
      <c r="P6" s="367" t="s">
        <v>329</v>
      </c>
      <c r="Q6" s="482">
        <v>3.8689362916156012</v>
      </c>
      <c r="R6" s="482">
        <v>16.420162262438652</v>
      </c>
      <c r="V6" s="404"/>
      <c r="W6" s="404"/>
    </row>
    <row r="7" spans="16:23">
      <c r="P7" s="367" t="s">
        <v>307</v>
      </c>
      <c r="Q7" s="482">
        <v>4.6931588934975421</v>
      </c>
      <c r="R7" s="482">
        <v>7.5888915904003413</v>
      </c>
      <c r="V7" s="404"/>
      <c r="W7" s="404"/>
    </row>
    <row r="8" spans="16:23">
      <c r="P8" s="367" t="s">
        <v>304</v>
      </c>
      <c r="Q8" s="482" t="e">
        <v>#VALUE!</v>
      </c>
      <c r="R8" s="482" t="e">
        <v>#VALUE!</v>
      </c>
      <c r="V8" s="404"/>
      <c r="W8" s="404"/>
    </row>
    <row r="9" spans="16:23">
      <c r="P9" s="367" t="s">
        <v>303</v>
      </c>
      <c r="Q9" s="482">
        <v>2.9394894009512647</v>
      </c>
      <c r="R9" s="482">
        <v>7.29937652678018</v>
      </c>
      <c r="V9" s="404"/>
      <c r="W9" s="404"/>
    </row>
    <row r="10" spans="16:23">
      <c r="P10" s="367" t="s">
        <v>330</v>
      </c>
      <c r="Q10" s="482">
        <v>8.2363626712591334</v>
      </c>
      <c r="R10" s="482">
        <v>17.971931686206617</v>
      </c>
      <c r="V10" s="404"/>
      <c r="W10" s="404"/>
    </row>
    <row r="11" spans="16:23">
      <c r="P11" s="367" t="s">
        <v>318</v>
      </c>
      <c r="Q11" s="482">
        <v>5.1166236457039398</v>
      </c>
      <c r="R11" s="482">
        <v>4.8700908274382719</v>
      </c>
      <c r="V11" s="404"/>
      <c r="W11" s="404"/>
    </row>
    <row r="12" spans="16:23">
      <c r="P12" s="367" t="s">
        <v>328</v>
      </c>
      <c r="Q12" s="482">
        <v>0.38718853680585663</v>
      </c>
      <c r="R12" s="482">
        <v>7.1835025824913856</v>
      </c>
      <c r="V12" s="404"/>
      <c r="W12" s="404"/>
    </row>
    <row r="13" spans="16:23">
      <c r="P13" s="367" t="s">
        <v>331</v>
      </c>
      <c r="Q13" s="482">
        <v>10.526679667385853</v>
      </c>
      <c r="R13" s="482">
        <v>11.346034166276278</v>
      </c>
      <c r="V13" s="404"/>
      <c r="W13" s="404"/>
    </row>
    <row r="14" spans="16:23">
      <c r="P14" s="367" t="s">
        <v>370</v>
      </c>
      <c r="Q14" s="482">
        <v>2.6013105179355471</v>
      </c>
      <c r="R14" s="482">
        <v>4.9188775233102735</v>
      </c>
      <c r="V14" s="404"/>
      <c r="W14" s="404"/>
    </row>
    <row r="15" spans="16:23">
      <c r="P15" s="367" t="s">
        <v>375</v>
      </c>
      <c r="Q15" s="482">
        <v>22.977494589237992</v>
      </c>
      <c r="R15" s="482">
        <v>43.625993660383855</v>
      </c>
      <c r="V15" s="404"/>
      <c r="W15" s="404"/>
    </row>
    <row r="16" spans="16:23">
      <c r="P16" s="367" t="s">
        <v>367</v>
      </c>
      <c r="Q16" s="482">
        <v>8.8621334799895806</v>
      </c>
      <c r="R16" s="482">
        <v>8.1459060864727881</v>
      </c>
      <c r="V16" s="404"/>
      <c r="W16" s="404"/>
    </row>
    <row r="17" spans="16:23">
      <c r="P17" s="367" t="s">
        <v>365</v>
      </c>
      <c r="Q17" s="482">
        <v>3.0904119419131741</v>
      </c>
      <c r="R17" s="482">
        <v>2.3629233811224091</v>
      </c>
      <c r="V17" s="404"/>
      <c r="W17" s="404"/>
    </row>
    <row r="18" spans="16:23">
      <c r="P18" s="367" t="s">
        <v>371</v>
      </c>
      <c r="Q18" s="482">
        <v>7.9339623040578537</v>
      </c>
      <c r="R18" s="482">
        <v>12.952814497962715</v>
      </c>
      <c r="V18" s="404"/>
      <c r="W18" s="404"/>
    </row>
    <row r="19" spans="16:23">
      <c r="P19" s="367" t="s">
        <v>312</v>
      </c>
      <c r="Q19" s="482">
        <v>16.002862307924076</v>
      </c>
      <c r="R19" s="482">
        <v>26.177567987185153</v>
      </c>
      <c r="V19" s="404"/>
      <c r="W19" s="404"/>
    </row>
    <row r="20" spans="16:23">
      <c r="P20" s="367" t="s">
        <v>384</v>
      </c>
      <c r="Q20" s="482">
        <v>4.628816300643436</v>
      </c>
      <c r="R20" s="482">
        <v>6.2060398566210813</v>
      </c>
      <c r="V20" s="404"/>
      <c r="W20" s="404"/>
    </row>
    <row r="21" spans="16:23">
      <c r="P21" s="367" t="s">
        <v>372</v>
      </c>
      <c r="Q21" s="482">
        <v>5.4141828957570093</v>
      </c>
      <c r="R21" s="482">
        <v>13.957982975812136</v>
      </c>
      <c r="V21" s="404"/>
      <c r="W21" s="404"/>
    </row>
    <row r="22" spans="16:23">
      <c r="P22" s="367" t="s">
        <v>369</v>
      </c>
      <c r="Q22" s="482">
        <v>7.8399438548518479</v>
      </c>
      <c r="R22" s="482">
        <v>7.4434221707669268</v>
      </c>
      <c r="V22" s="404"/>
      <c r="W22" s="404"/>
    </row>
    <row r="23" spans="16:23">
      <c r="P23" s="367" t="s">
        <v>306</v>
      </c>
      <c r="Q23" s="482">
        <v>4.3325134905006308</v>
      </c>
      <c r="R23" s="482">
        <v>7.4877831948283085</v>
      </c>
      <c r="V23" s="404"/>
      <c r="W23" s="404"/>
    </row>
    <row r="24" spans="16:23">
      <c r="P24" s="367" t="s">
        <v>382</v>
      </c>
      <c r="Q24" s="482">
        <v>3.3902608118268547</v>
      </c>
      <c r="R24" s="482">
        <v>4.0520338501490967</v>
      </c>
      <c r="V24" s="404"/>
      <c r="W24" s="404"/>
    </row>
    <row r="25" spans="16:23">
      <c r="P25" s="367" t="s">
        <v>377</v>
      </c>
      <c r="Q25" s="482">
        <v>5.1008448237927508</v>
      </c>
      <c r="R25" s="482">
        <v>19.148818292859833</v>
      </c>
      <c r="V25" s="404"/>
      <c r="W25" s="404"/>
    </row>
    <row r="26" spans="16:23">
      <c r="P26" s="367" t="s">
        <v>366</v>
      </c>
      <c r="Q26" s="482">
        <v>29.061799816178464</v>
      </c>
      <c r="R26" s="482">
        <v>25.220565871808471</v>
      </c>
      <c r="V26" s="404"/>
      <c r="W26" s="404"/>
    </row>
    <row r="27" spans="16:23">
      <c r="P27" s="367" t="s">
        <v>305</v>
      </c>
      <c r="Q27" s="482">
        <v>7.460451124788646</v>
      </c>
      <c r="R27" s="482">
        <v>2.4981321439007584</v>
      </c>
      <c r="V27" s="404"/>
      <c r="W27" s="404"/>
    </row>
    <row r="28" spans="16:23">
      <c r="P28" s="367" t="s">
        <v>376</v>
      </c>
      <c r="Q28" s="482">
        <v>6.3346760303136866</v>
      </c>
      <c r="R28" s="482">
        <v>7.795367825348416</v>
      </c>
      <c r="V28" s="404"/>
      <c r="W28" s="404"/>
    </row>
    <row r="29" spans="16:23">
      <c r="P29" s="367" t="s">
        <v>315</v>
      </c>
      <c r="Q29" s="482">
        <v>2.1939067747108689</v>
      </c>
      <c r="R29" s="482">
        <v>8.3171669943844844</v>
      </c>
      <c r="V29" s="404"/>
      <c r="W29" s="404"/>
    </row>
    <row r="30" spans="16:23">
      <c r="P30" s="367" t="s">
        <v>364</v>
      </c>
      <c r="Q30" s="482">
        <v>11.173759559289731</v>
      </c>
      <c r="R30" s="482">
        <v>31.579561109756611</v>
      </c>
      <c r="V30" s="404"/>
      <c r="W30" s="404"/>
    </row>
    <row r="31" spans="16:23">
      <c r="P31" s="367" t="s">
        <v>368</v>
      </c>
      <c r="Q31" s="482">
        <v>5.5031193716825868</v>
      </c>
      <c r="R31" s="362">
        <v>17.666202376062042</v>
      </c>
      <c r="V31" s="404"/>
      <c r="W31" s="404"/>
    </row>
    <row r="32" spans="16:23">
      <c r="P32" s="367" t="s">
        <v>317</v>
      </c>
      <c r="Q32" s="482">
        <v>2.9560032604930293</v>
      </c>
      <c r="R32" s="362">
        <v>7.3685947206829345</v>
      </c>
      <c r="V32" s="404"/>
      <c r="W32" s="404"/>
    </row>
    <row r="33" spans="16:23">
      <c r="P33" s="367" t="s">
        <v>309</v>
      </c>
      <c r="Q33" s="482">
        <v>7.8045243619489559</v>
      </c>
      <c r="R33" s="362">
        <v>13.192774717676906</v>
      </c>
      <c r="V33" s="404"/>
      <c r="W33" s="404"/>
    </row>
    <row r="34" spans="16:23">
      <c r="P34" s="367" t="s">
        <v>388</v>
      </c>
      <c r="Q34" s="482" t="e">
        <v>#VALUE!</v>
      </c>
      <c r="R34" s="362">
        <v>0</v>
      </c>
      <c r="V34" s="404"/>
      <c r="W34" s="404"/>
    </row>
    <row r="35" spans="16:23">
      <c r="P35" s="367" t="s">
        <v>379</v>
      </c>
      <c r="Q35" s="482">
        <v>20.71279919740979</v>
      </c>
      <c r="R35" s="362">
        <v>10.308721695644563</v>
      </c>
      <c r="V35" s="404"/>
      <c r="W35" s="404"/>
    </row>
    <row r="36" spans="16:23">
      <c r="P36" s="367" t="s">
        <v>373</v>
      </c>
      <c r="Q36" s="482">
        <v>3.2601062293770418</v>
      </c>
      <c r="R36" s="362">
        <v>6.9243682185231563</v>
      </c>
      <c r="V36" s="404"/>
      <c r="W36" s="404"/>
    </row>
    <row r="37" spans="16:23">
      <c r="P37" s="367" t="s">
        <v>314</v>
      </c>
      <c r="Q37" s="482">
        <v>8.4660496937108825</v>
      </c>
      <c r="R37" s="362">
        <v>13.404816513677803</v>
      </c>
      <c r="V37" s="404"/>
      <c r="W37" s="404"/>
    </row>
    <row r="38" spans="16:23">
      <c r="P38" s="367" t="s">
        <v>387</v>
      </c>
      <c r="Q38" s="482">
        <v>0</v>
      </c>
      <c r="R38" s="362">
        <v>2.0876672453462009</v>
      </c>
      <c r="V38" s="404"/>
      <c r="W38" s="404"/>
    </row>
    <row r="39" spans="16:23">
      <c r="P39" s="367" t="s">
        <v>308</v>
      </c>
      <c r="Q39" s="482">
        <v>12.220320795393686</v>
      </c>
      <c r="R39" s="362">
        <v>15.520383513897903</v>
      </c>
      <c r="V39" s="404"/>
      <c r="W39" s="404"/>
    </row>
    <row r="40" spans="16:23">
      <c r="P40" s="367" t="s">
        <v>383</v>
      </c>
      <c r="Q40" s="482">
        <v>0.19740925788365063</v>
      </c>
      <c r="R40" s="362">
        <v>0.55271578976681102</v>
      </c>
      <c r="V40" s="404"/>
      <c r="W40" s="404"/>
    </row>
    <row r="41" spans="16:23">
      <c r="P41" s="367" t="s">
        <v>381</v>
      </c>
      <c r="Q41" s="482">
        <v>6.4595540957693194</v>
      </c>
      <c r="R41" s="362">
        <v>10.924243124458972</v>
      </c>
      <c r="V41" s="404"/>
      <c r="W41" s="404"/>
    </row>
    <row r="42" spans="16:23">
      <c r="P42" s="367" t="s">
        <v>380</v>
      </c>
      <c r="Q42" s="482">
        <v>77.350491399110481</v>
      </c>
      <c r="R42" s="362">
        <v>16.246331104516823</v>
      </c>
      <c r="V42" s="404"/>
      <c r="W42" s="404"/>
    </row>
    <row r="43" spans="16:23">
      <c r="P43" s="367" t="s">
        <v>378</v>
      </c>
      <c r="Q43" s="482">
        <v>9.0172386627842354</v>
      </c>
      <c r="R43" s="362">
        <v>31.326671289210033</v>
      </c>
      <c r="V43" s="404"/>
      <c r="W43" s="404"/>
    </row>
    <row r="44" spans="16:23">
      <c r="P44" s="367" t="s">
        <v>374</v>
      </c>
      <c r="Q44" s="362">
        <v>1.2800376739838826</v>
      </c>
      <c r="R44" s="362">
        <v>7.4986928587903012</v>
      </c>
      <c r="V44" s="404"/>
      <c r="W44" s="404"/>
    </row>
    <row r="46" spans="16:23">
      <c r="P46" s="366" t="s">
        <v>394</v>
      </c>
      <c r="Q46" s="366" t="s">
        <v>395</v>
      </c>
    </row>
    <row r="47" spans="16:23">
      <c r="P47" s="366">
        <v>0</v>
      </c>
      <c r="Q47" s="366">
        <v>0</v>
      </c>
    </row>
    <row r="48" spans="16:23">
      <c r="P48" s="366">
        <v>50</v>
      </c>
      <c r="Q48" s="366">
        <v>50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B893-535C-4B5E-86FA-501F77C6C8B2}">
  <sheetPr codeName="Sheet36">
    <tabColor theme="5" tint="0.59999389629810485"/>
  </sheetPr>
  <dimension ref="P8:R11"/>
  <sheetViews>
    <sheetView showGridLines="0" workbookViewId="0">
      <selection activeCell="P30" sqref="P30"/>
    </sheetView>
  </sheetViews>
  <sheetFormatPr defaultRowHeight="15"/>
  <cols>
    <col min="1" max="16384" width="9.140625" style="368"/>
  </cols>
  <sheetData>
    <row r="8" spans="16:18">
      <c r="P8" s="369"/>
      <c r="Q8" s="369">
        <v>2012</v>
      </c>
      <c r="R8" s="369">
        <v>2018</v>
      </c>
    </row>
    <row r="9" spans="16:18">
      <c r="P9" s="369" t="s">
        <v>653</v>
      </c>
      <c r="Q9" s="483">
        <v>35.700000000000003</v>
      </c>
      <c r="R9" s="483">
        <v>19.600000000000001</v>
      </c>
    </row>
    <row r="10" spans="16:18">
      <c r="P10" s="369" t="s">
        <v>654</v>
      </c>
      <c r="Q10" s="483">
        <v>35.700000000000003</v>
      </c>
      <c r="R10" s="483">
        <v>37.5</v>
      </c>
    </row>
    <row r="11" spans="16:18">
      <c r="P11" s="369" t="s">
        <v>655</v>
      </c>
      <c r="Q11" s="483">
        <v>28.6</v>
      </c>
      <c r="R11" s="483">
        <v>42.9</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EB477-E7B0-472B-B0CE-88C68EBC317C}">
  <sheetPr codeName="Sheet35">
    <tabColor theme="5" tint="0.59999389629810485"/>
  </sheetPr>
  <dimension ref="B1:AD18"/>
  <sheetViews>
    <sheetView showGridLines="0" topLeftCell="A3" zoomScaleNormal="100" workbookViewId="0">
      <selection activeCell="A23" sqref="A23"/>
    </sheetView>
  </sheetViews>
  <sheetFormatPr defaultColWidth="9.140625" defaultRowHeight="15"/>
  <cols>
    <col min="1" max="1" width="3.28515625" style="368" customWidth="1"/>
    <col min="2" max="16384" width="9.140625" style="368"/>
  </cols>
  <sheetData>
    <row r="1" spans="2:30">
      <c r="B1" s="368" t="s">
        <v>652</v>
      </c>
    </row>
    <row r="7" spans="2:30">
      <c r="Q7" s="369"/>
      <c r="R7" s="369">
        <v>2012</v>
      </c>
      <c r="S7" s="369">
        <v>2013</v>
      </c>
      <c r="T7" s="369">
        <v>2014</v>
      </c>
      <c r="U7" s="369">
        <v>2015</v>
      </c>
      <c r="V7" s="369">
        <v>2016</v>
      </c>
      <c r="W7" s="369">
        <v>2017</v>
      </c>
      <c r="X7" s="369">
        <v>2018</v>
      </c>
      <c r="Y7" s="369">
        <v>2019</v>
      </c>
      <c r="Z7" s="369">
        <v>2020</v>
      </c>
      <c r="AA7" s="369">
        <v>2021</v>
      </c>
      <c r="AB7" s="369">
        <v>2022</v>
      </c>
      <c r="AC7" s="369">
        <v>2023</v>
      </c>
      <c r="AD7" s="369">
        <v>2024</v>
      </c>
    </row>
    <row r="8" spans="2:30">
      <c r="Q8" s="369" t="s">
        <v>386</v>
      </c>
      <c r="R8" s="483">
        <v>27.745224513448083</v>
      </c>
      <c r="S8" s="483">
        <v>28.983257569517985</v>
      </c>
      <c r="T8" s="483">
        <v>28.848454525762726</v>
      </c>
      <c r="U8" s="483">
        <v>34.202140534921426</v>
      </c>
      <c r="V8" s="483">
        <v>39.468248270679908</v>
      </c>
      <c r="W8" s="483">
        <v>42.32811164273059</v>
      </c>
      <c r="X8" s="483">
        <v>44.245232388262728</v>
      </c>
      <c r="Y8" s="483">
        <v>44.850827805875113</v>
      </c>
      <c r="Z8" s="483">
        <v>44.057458754413418</v>
      </c>
      <c r="AA8" s="483">
        <v>43.549659784866805</v>
      </c>
      <c r="AB8" s="483">
        <v>42.926905526727531</v>
      </c>
      <c r="AC8" s="483">
        <v>42.197234148838199</v>
      </c>
      <c r="AD8" s="483">
        <v>41.638673682131575</v>
      </c>
    </row>
    <row r="9" spans="2:30">
      <c r="Q9" s="369" t="s">
        <v>385</v>
      </c>
      <c r="R9" s="483">
        <v>36.096364334490417</v>
      </c>
      <c r="S9" s="483">
        <v>37.04601127580257</v>
      </c>
      <c r="T9" s="483">
        <v>38.872383977225937</v>
      </c>
      <c r="U9" s="483">
        <v>40.93809918501691</v>
      </c>
      <c r="V9" s="483">
        <v>42.689567757902466</v>
      </c>
      <c r="W9" s="483">
        <v>44.665049969811378</v>
      </c>
      <c r="X9" s="483">
        <v>45.467239884929533</v>
      </c>
      <c r="Y9" s="483">
        <v>45.209217703735966</v>
      </c>
      <c r="Z9" s="483">
        <v>44.811610043382942</v>
      </c>
      <c r="AA9" s="483">
        <v>44.396230802844244</v>
      </c>
      <c r="AB9" s="483">
        <v>44.135918996348813</v>
      </c>
      <c r="AC9" s="483">
        <v>43.908740565408152</v>
      </c>
      <c r="AD9" s="483">
        <v>43.6151463458067</v>
      </c>
    </row>
    <row r="10" spans="2:30">
      <c r="Q10" s="369" t="s">
        <v>256</v>
      </c>
      <c r="R10" s="483">
        <v>31.819598950750084</v>
      </c>
      <c r="S10" s="483">
        <v>32.905338612297868</v>
      </c>
      <c r="T10" s="483">
        <v>33.724494026962169</v>
      </c>
      <c r="U10" s="483">
        <v>37.702289235430428</v>
      </c>
      <c r="V10" s="483">
        <v>41.30002946195512</v>
      </c>
      <c r="W10" s="483">
        <v>43.709997803734957</v>
      </c>
      <c r="X10" s="483">
        <v>44.977166351181232</v>
      </c>
      <c r="Y10" s="483">
        <v>45.064609310023819</v>
      </c>
      <c r="Z10" s="483">
        <v>44.466747179089118</v>
      </c>
      <c r="AA10" s="483">
        <v>44.053839233714406</v>
      </c>
      <c r="AB10" s="483">
        <v>43.645861679758497</v>
      </c>
      <c r="AC10" s="483">
        <v>43.213283137846126</v>
      </c>
      <c r="AD10" s="483">
        <v>42.81030272416465</v>
      </c>
    </row>
    <row r="16" spans="2:30">
      <c r="R16" s="405"/>
      <c r="S16" s="405"/>
      <c r="T16" s="405"/>
      <c r="U16" s="405"/>
      <c r="V16" s="405"/>
      <c r="W16" s="405"/>
      <c r="X16" s="405"/>
      <c r="Y16" s="405"/>
      <c r="Z16" s="405"/>
      <c r="AA16" s="405"/>
      <c r="AB16" s="405"/>
      <c r="AC16" s="405"/>
      <c r="AD16" s="405"/>
    </row>
    <row r="17" spans="18:30">
      <c r="R17" s="405"/>
      <c r="S17" s="405"/>
      <c r="T17" s="405"/>
      <c r="U17" s="405"/>
      <c r="V17" s="405"/>
      <c r="W17" s="405"/>
      <c r="X17" s="405"/>
      <c r="Y17" s="405"/>
      <c r="Z17" s="405"/>
      <c r="AA17" s="405"/>
      <c r="AB17" s="405"/>
      <c r="AC17" s="405"/>
      <c r="AD17" s="405"/>
    </row>
    <row r="18" spans="18:30">
      <c r="R18" s="405"/>
      <c r="S18" s="405"/>
      <c r="T18" s="405"/>
      <c r="U18" s="405"/>
      <c r="V18" s="405"/>
      <c r="W18" s="405"/>
      <c r="X18" s="405"/>
      <c r="Y18" s="405"/>
      <c r="Z18" s="405"/>
      <c r="AA18" s="405"/>
      <c r="AB18" s="405"/>
      <c r="AC18" s="405"/>
      <c r="AD18" s="405"/>
    </row>
  </sheetData>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C798D-C0F4-4091-AFB9-8DA03E2DFE47}">
  <sheetPr codeName="Sheet37">
    <tabColor theme="5" tint="0.59999389629810485"/>
  </sheetPr>
  <dimension ref="B7:R37"/>
  <sheetViews>
    <sheetView workbookViewId="0">
      <selection activeCell="O13" sqref="O13"/>
    </sheetView>
  </sheetViews>
  <sheetFormatPr defaultColWidth="9.140625" defaultRowHeight="15"/>
  <cols>
    <col min="1" max="16384" width="9.140625" style="371"/>
  </cols>
  <sheetData>
    <row r="7" spans="15:18">
      <c r="O7" s="369"/>
      <c r="P7" s="369"/>
      <c r="Q7" s="369" t="s">
        <v>656</v>
      </c>
      <c r="R7" s="369" t="s">
        <v>657</v>
      </c>
    </row>
    <row r="8" spans="15:18">
      <c r="O8" s="369">
        <v>2017</v>
      </c>
      <c r="P8" s="372">
        <v>42736</v>
      </c>
      <c r="Q8" s="370">
        <v>305.14212283237543</v>
      </c>
      <c r="R8" s="370">
        <v>11.543157894736844</v>
      </c>
    </row>
    <row r="9" spans="15:18">
      <c r="O9" s="369">
        <v>2017</v>
      </c>
      <c r="P9" s="372">
        <v>42767</v>
      </c>
      <c r="Q9" s="370">
        <v>229.51661703318408</v>
      </c>
      <c r="R9" s="370">
        <v>11.530526315789473</v>
      </c>
    </row>
    <row r="10" spans="15:18">
      <c r="O10" s="369">
        <v>2017</v>
      </c>
      <c r="P10" s="372">
        <v>42795</v>
      </c>
      <c r="Q10" s="370">
        <v>247.70044592791459</v>
      </c>
      <c r="R10" s="370">
        <v>11.897826086956524</v>
      </c>
    </row>
    <row r="11" spans="15:18">
      <c r="O11" s="369">
        <v>2017</v>
      </c>
      <c r="P11" s="372">
        <v>42826</v>
      </c>
      <c r="Q11" s="370">
        <v>186.67780324007012</v>
      </c>
      <c r="R11" s="370">
        <v>13.136315789473683</v>
      </c>
    </row>
    <row r="12" spans="15:18">
      <c r="O12" s="369">
        <v>2017</v>
      </c>
      <c r="P12" s="372">
        <v>42856</v>
      </c>
      <c r="Q12" s="370">
        <v>194.53054326277802</v>
      </c>
      <c r="R12" s="370">
        <v>10.862272727272728</v>
      </c>
    </row>
    <row r="13" spans="15:18">
      <c r="O13" s="369">
        <v>2017</v>
      </c>
      <c r="P13" s="372">
        <v>42887</v>
      </c>
      <c r="Q13" s="370">
        <v>167.99430251317852</v>
      </c>
      <c r="R13" s="370">
        <v>10.513636363636364</v>
      </c>
    </row>
    <row r="14" spans="15:18">
      <c r="O14" s="369">
        <v>2017</v>
      </c>
      <c r="P14" s="372">
        <v>42917</v>
      </c>
      <c r="Q14" s="370">
        <v>125.56152923861278</v>
      </c>
      <c r="R14" s="370">
        <v>10.2645</v>
      </c>
    </row>
    <row r="15" spans="15:18">
      <c r="O15" s="369">
        <v>2017</v>
      </c>
      <c r="P15" s="372">
        <v>42948</v>
      </c>
      <c r="Q15" s="370">
        <v>141.44470741905431</v>
      </c>
      <c r="R15" s="370">
        <v>11.975652173913041</v>
      </c>
    </row>
    <row r="16" spans="15:18">
      <c r="O16" s="369">
        <v>2017</v>
      </c>
      <c r="P16" s="372">
        <v>42979</v>
      </c>
      <c r="Q16" s="370">
        <v>160.09171524789835</v>
      </c>
      <c r="R16" s="370">
        <v>10.437999999999999</v>
      </c>
    </row>
    <row r="17" spans="2:18">
      <c r="O17" s="369">
        <v>2017</v>
      </c>
      <c r="P17" s="372">
        <v>43009</v>
      </c>
      <c r="Q17" s="370">
        <v>163.12821502954819</v>
      </c>
      <c r="R17" s="370">
        <v>10.125454545454547</v>
      </c>
    </row>
    <row r="18" spans="2:18">
      <c r="O18" s="369">
        <v>2017</v>
      </c>
      <c r="P18" s="372">
        <v>43040</v>
      </c>
      <c r="Q18" s="370">
        <v>155.52799429621459</v>
      </c>
      <c r="R18" s="370">
        <v>10.540476190476189</v>
      </c>
    </row>
    <row r="19" spans="2:18">
      <c r="O19" s="369">
        <v>2017</v>
      </c>
      <c r="P19" s="372">
        <v>43070</v>
      </c>
      <c r="Q19" s="370">
        <v>154.88359934146251</v>
      </c>
      <c r="R19" s="370">
        <v>10.2645</v>
      </c>
    </row>
    <row r="20" spans="2:18">
      <c r="O20" s="369">
        <v>2018</v>
      </c>
      <c r="P20" s="372">
        <v>43101</v>
      </c>
      <c r="Q20" s="370">
        <v>112.85531264450718</v>
      </c>
      <c r="R20" s="370">
        <v>11.062380952380952</v>
      </c>
    </row>
    <row r="21" spans="2:18">
      <c r="O21" s="369">
        <v>2018</v>
      </c>
      <c r="P21" s="372">
        <v>43132</v>
      </c>
      <c r="Q21" s="370">
        <v>124.94665581507709</v>
      </c>
      <c r="R21" s="370">
        <v>22.464736842105264</v>
      </c>
    </row>
    <row r="22" spans="2:18">
      <c r="O22" s="369">
        <v>2018</v>
      </c>
      <c r="P22" s="372">
        <v>43160</v>
      </c>
      <c r="Q22" s="370">
        <v>145.79618551672013</v>
      </c>
      <c r="R22" s="370">
        <v>19.023809523809526</v>
      </c>
    </row>
    <row r="23" spans="2:18">
      <c r="O23" s="369">
        <v>2018</v>
      </c>
      <c r="P23" s="372">
        <v>43191</v>
      </c>
      <c r="Q23" s="370">
        <v>152.05674772386882</v>
      </c>
      <c r="R23" s="370">
        <v>18.267619047619046</v>
      </c>
    </row>
    <row r="24" spans="2:18">
      <c r="O24" s="369">
        <v>2018</v>
      </c>
      <c r="P24" s="372">
        <v>43221</v>
      </c>
      <c r="Q24" s="370">
        <v>182.20475805857268</v>
      </c>
      <c r="R24" s="370">
        <v>14.124545454545455</v>
      </c>
    </row>
    <row r="25" spans="2:18">
      <c r="O25" s="369">
        <v>2018</v>
      </c>
      <c r="P25" s="372">
        <v>43252</v>
      </c>
      <c r="Q25" s="370">
        <v>197.04741564077128</v>
      </c>
      <c r="R25" s="370">
        <v>13.678095238095239</v>
      </c>
    </row>
    <row r="26" spans="2:18">
      <c r="O26" s="369">
        <v>2018</v>
      </c>
      <c r="P26" s="372">
        <v>43282</v>
      </c>
      <c r="Q26" s="370">
        <v>226.88516124189442</v>
      </c>
      <c r="R26" s="370">
        <v>13.147619047619045</v>
      </c>
    </row>
    <row r="27" spans="2:18" ht="15" customHeight="1">
      <c r="B27" s="638"/>
      <c r="C27" s="639"/>
      <c r="D27" s="639"/>
      <c r="E27" s="639"/>
      <c r="F27" s="639"/>
      <c r="G27" s="639"/>
      <c r="H27" s="639"/>
      <c r="O27" s="369">
        <v>2018</v>
      </c>
      <c r="P27" s="372">
        <v>43313</v>
      </c>
      <c r="Q27" s="370">
        <v>202.88351257457944</v>
      </c>
      <c r="R27" s="370">
        <v>12.54695652173913</v>
      </c>
    </row>
    <row r="28" spans="2:18">
      <c r="B28" s="639"/>
      <c r="C28" s="639"/>
      <c r="D28" s="639"/>
      <c r="E28" s="639"/>
      <c r="F28" s="639"/>
      <c r="G28" s="639"/>
      <c r="H28" s="639"/>
      <c r="O28" s="369">
        <v>2018</v>
      </c>
      <c r="P28" s="372">
        <v>43344</v>
      </c>
      <c r="Q28" s="370">
        <v>210.7283455810487</v>
      </c>
      <c r="R28" s="370">
        <v>12.910526315789474</v>
      </c>
    </row>
    <row r="29" spans="2:18">
      <c r="B29" s="639"/>
      <c r="C29" s="639"/>
      <c r="D29" s="639"/>
      <c r="E29" s="639"/>
      <c r="F29" s="639"/>
      <c r="G29" s="639"/>
      <c r="H29" s="639"/>
      <c r="O29" s="369">
        <v>2018</v>
      </c>
      <c r="P29" s="372">
        <v>43374</v>
      </c>
      <c r="Q29" s="370">
        <v>246.31047977394104</v>
      </c>
      <c r="R29" s="370">
        <v>19.35217391304348</v>
      </c>
    </row>
    <row r="30" spans="2:18">
      <c r="B30" s="639"/>
      <c r="C30" s="639"/>
      <c r="D30" s="639"/>
      <c r="E30" s="639"/>
      <c r="F30" s="639"/>
      <c r="G30" s="639"/>
      <c r="H30" s="639"/>
      <c r="O30" s="369">
        <v>2018</v>
      </c>
      <c r="P30" s="372">
        <v>43405</v>
      </c>
      <c r="Q30" s="370">
        <v>266.63841171434581</v>
      </c>
      <c r="R30" s="370">
        <v>19.389047619047616</v>
      </c>
    </row>
    <row r="31" spans="2:18">
      <c r="B31" s="639"/>
      <c r="C31" s="639"/>
      <c r="D31" s="639"/>
      <c r="E31" s="639"/>
      <c r="F31" s="639"/>
      <c r="G31" s="639"/>
      <c r="H31" s="639"/>
      <c r="O31" s="369">
        <v>2018</v>
      </c>
      <c r="P31" s="372">
        <v>43435</v>
      </c>
      <c r="Q31" s="370">
        <v>341.46487721486727</v>
      </c>
      <c r="R31" s="483">
        <v>24.953157894736844</v>
      </c>
    </row>
    <row r="32" spans="2:18">
      <c r="B32" s="639"/>
      <c r="C32" s="639"/>
      <c r="D32" s="639"/>
      <c r="E32" s="639"/>
      <c r="F32" s="639"/>
      <c r="G32" s="639"/>
      <c r="H32" s="639"/>
      <c r="O32" s="369">
        <v>2019</v>
      </c>
      <c r="P32" s="372">
        <v>43466</v>
      </c>
      <c r="Q32" s="370">
        <v>284.76501829124913</v>
      </c>
      <c r="R32" s="483">
        <v>19.571999999999999</v>
      </c>
    </row>
    <row r="33" spans="2:18">
      <c r="B33" s="639"/>
      <c r="C33" s="639"/>
      <c r="D33" s="639"/>
      <c r="E33" s="639"/>
      <c r="F33" s="639"/>
      <c r="G33" s="639"/>
      <c r="H33" s="639"/>
      <c r="O33" s="369">
        <v>2019</v>
      </c>
      <c r="P33" s="372">
        <v>43497</v>
      </c>
      <c r="Q33" s="370">
        <v>266.59773024238342</v>
      </c>
      <c r="R33" s="483">
        <v>15.23</v>
      </c>
    </row>
    <row r="34" spans="2:18">
      <c r="B34" s="639"/>
      <c r="C34" s="639"/>
      <c r="D34" s="639"/>
      <c r="E34" s="639"/>
      <c r="F34" s="639"/>
      <c r="G34" s="639"/>
      <c r="H34" s="639"/>
      <c r="O34" s="369">
        <v>2019</v>
      </c>
      <c r="P34" s="372">
        <v>43525</v>
      </c>
      <c r="Q34" s="370"/>
      <c r="R34" s="483">
        <v>14.496666666666664</v>
      </c>
    </row>
    <row r="37" spans="2:18">
      <c r="C37" s="475"/>
    </row>
  </sheetData>
  <mergeCells count="1">
    <mergeCell ref="B27:H3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FA171-9130-43BB-9DB2-CF78EB1F7CD3}">
  <sheetPr codeName="Sheet38">
    <tabColor theme="5" tint="0.59999389629810485"/>
  </sheetPr>
  <dimension ref="C5:AI25"/>
  <sheetViews>
    <sheetView workbookViewId="0">
      <selection activeCell="M19" sqref="M19"/>
    </sheetView>
  </sheetViews>
  <sheetFormatPr defaultColWidth="9.140625" defaultRowHeight="15"/>
  <cols>
    <col min="1" max="12" width="9.140625" style="371"/>
    <col min="13" max="13" width="15.7109375" style="371" customWidth="1"/>
    <col min="14" max="16384" width="9.140625" style="371"/>
  </cols>
  <sheetData>
    <row r="5" spans="13:35">
      <c r="M5" s="369"/>
      <c r="N5" s="369"/>
      <c r="O5" s="369">
        <v>2004</v>
      </c>
      <c r="P5" s="369">
        <v>2005</v>
      </c>
      <c r="Q5" s="369">
        <v>2006</v>
      </c>
      <c r="R5" s="369">
        <v>2007</v>
      </c>
      <c r="S5" s="369">
        <v>2008</v>
      </c>
      <c r="T5" s="369">
        <v>2009</v>
      </c>
      <c r="U5" s="369">
        <v>2010</v>
      </c>
      <c r="V5" s="369">
        <v>2011</v>
      </c>
      <c r="W5" s="369">
        <v>2012</v>
      </c>
      <c r="X5" s="369">
        <v>2013</v>
      </c>
      <c r="Y5" s="369">
        <v>2014</v>
      </c>
      <c r="Z5" s="369">
        <v>2015</v>
      </c>
      <c r="AA5" s="369">
        <v>2016</v>
      </c>
      <c r="AB5" s="369">
        <v>2017</v>
      </c>
      <c r="AC5" s="369">
        <v>2018</v>
      </c>
      <c r="AD5" s="369">
        <v>2019</v>
      </c>
      <c r="AE5" s="369">
        <v>2020</v>
      </c>
      <c r="AF5" s="369">
        <v>2021</v>
      </c>
      <c r="AG5" s="369">
        <v>2022</v>
      </c>
      <c r="AH5" s="369">
        <v>2023</v>
      </c>
      <c r="AI5" s="369">
        <v>2024</v>
      </c>
    </row>
    <row r="6" spans="13:35">
      <c r="M6" s="369" t="s">
        <v>658</v>
      </c>
      <c r="N6" s="369"/>
      <c r="O6" s="370">
        <v>37.716628377459905</v>
      </c>
      <c r="P6" s="370">
        <v>53.359973589413812</v>
      </c>
      <c r="Q6" s="370">
        <v>64.274871857812073</v>
      </c>
      <c r="R6" s="370">
        <v>71.161137511240767</v>
      </c>
      <c r="S6" s="370">
        <v>96.964739987870416</v>
      </c>
      <c r="T6" s="370">
        <v>61.765503492481734</v>
      </c>
      <c r="U6" s="370">
        <v>79.034777816989774</v>
      </c>
      <c r="V6" s="370">
        <v>104.05180808080807</v>
      </c>
      <c r="W6" s="370">
        <v>105.00741409435975</v>
      </c>
      <c r="X6" s="370">
        <v>104.06943789342701</v>
      </c>
      <c r="Y6" s="370">
        <v>96.247358946608941</v>
      </c>
      <c r="Z6" s="370">
        <v>50.79304198297676</v>
      </c>
      <c r="AA6" s="370">
        <v>42.836666405253361</v>
      </c>
      <c r="AB6" s="370">
        <v>52.813841390091397</v>
      </c>
      <c r="AC6" s="370">
        <v>68.328832538636888</v>
      </c>
      <c r="AD6" s="370">
        <v>59.15882563891666</v>
      </c>
      <c r="AE6" s="370">
        <v>59.023882027666666</v>
      </c>
      <c r="AF6" s="370">
        <v>58.128867527833336</v>
      </c>
      <c r="AG6" s="370">
        <v>57.583004111000001</v>
      </c>
      <c r="AH6" s="370">
        <v>57.628696166583332</v>
      </c>
      <c r="AI6" s="370">
        <v>57.958652166749999</v>
      </c>
    </row>
    <row r="7" spans="13:35">
      <c r="M7" s="369" t="s">
        <v>659</v>
      </c>
      <c r="N7" s="369"/>
      <c r="O7" s="370">
        <v>65.936957970859609</v>
      </c>
      <c r="P7" s="370">
        <v>71.192802572896923</v>
      </c>
      <c r="Q7" s="370">
        <v>86.728366097630058</v>
      </c>
      <c r="R7" s="370">
        <v>101.54133666170873</v>
      </c>
      <c r="S7" s="370">
        <v>113.92381241798955</v>
      </c>
      <c r="T7" s="370">
        <v>98.136067346187147</v>
      </c>
      <c r="U7" s="370">
        <v>123.10063112207503</v>
      </c>
      <c r="V7" s="370">
        <v>147.69259957645696</v>
      </c>
      <c r="W7" s="370">
        <v>136.2253953358651</v>
      </c>
      <c r="X7" s="370">
        <v>128.82550797342009</v>
      </c>
      <c r="Y7" s="370">
        <v>121.83108982757791</v>
      </c>
      <c r="Z7" s="370">
        <v>101.05883577819679</v>
      </c>
      <c r="AA7" s="370">
        <v>99.999999999999986</v>
      </c>
      <c r="AB7" s="370">
        <v>106.40790229593597</v>
      </c>
      <c r="AC7" s="370">
        <v>108.07092156935992</v>
      </c>
      <c r="AD7" s="370">
        <v>107.82263911047654</v>
      </c>
      <c r="AE7" s="370">
        <v>108.99890671134312</v>
      </c>
      <c r="AF7" s="370">
        <v>109.79051159227592</v>
      </c>
      <c r="AG7" s="370">
        <v>110.4178180745776</v>
      </c>
      <c r="AH7" s="370">
        <v>111.02341314840363</v>
      </c>
      <c r="AI7" s="370">
        <v>111.63069831268237</v>
      </c>
    </row>
    <row r="12" spans="13:35">
      <c r="O12" s="406"/>
      <c r="P12" s="406"/>
      <c r="Q12" s="406"/>
      <c r="R12" s="406"/>
      <c r="S12" s="406"/>
      <c r="T12" s="406"/>
      <c r="U12" s="406"/>
      <c r="V12" s="406"/>
      <c r="W12" s="406"/>
      <c r="X12" s="406"/>
      <c r="Y12" s="406"/>
      <c r="Z12" s="406"/>
      <c r="AA12" s="406"/>
      <c r="AB12" s="406"/>
      <c r="AC12" s="406"/>
      <c r="AD12" s="406"/>
      <c r="AE12" s="406"/>
      <c r="AF12" s="406"/>
      <c r="AG12" s="406"/>
      <c r="AH12" s="406"/>
      <c r="AI12" s="406"/>
    </row>
    <row r="13" spans="13:35">
      <c r="O13" s="406"/>
      <c r="P13" s="406"/>
      <c r="Q13" s="406"/>
      <c r="R13" s="406"/>
      <c r="S13" s="406"/>
      <c r="T13" s="406"/>
      <c r="U13" s="406"/>
      <c r="V13" s="406"/>
      <c r="W13" s="406"/>
      <c r="X13" s="406"/>
      <c r="Y13" s="406"/>
      <c r="Z13" s="406"/>
      <c r="AA13" s="406"/>
      <c r="AB13" s="406"/>
      <c r="AC13" s="406"/>
      <c r="AD13" s="406"/>
      <c r="AE13" s="406"/>
      <c r="AF13" s="406"/>
      <c r="AG13" s="406"/>
      <c r="AH13" s="406"/>
      <c r="AI13" s="406"/>
    </row>
    <row r="25" spans="3:3">
      <c r="C25" s="368"/>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8F9F4-3B81-41AC-B584-C3E9E25E72EA}">
  <sheetPr codeName="Sheet39">
    <tabColor theme="5" tint="0.59999389629810485"/>
  </sheetPr>
  <dimension ref="B3:AO11"/>
  <sheetViews>
    <sheetView workbookViewId="0">
      <selection activeCell="H34" sqref="H34"/>
    </sheetView>
  </sheetViews>
  <sheetFormatPr defaultRowHeight="12.75"/>
  <cols>
    <col min="1" max="19" width="9.140625" style="301"/>
    <col min="20" max="20" width="30.5703125" style="301" customWidth="1"/>
    <col min="21" max="16384" width="9.140625" style="301"/>
  </cols>
  <sheetData>
    <row r="3" spans="2:41">
      <c r="B3" s="373"/>
    </row>
    <row r="4" spans="2:41">
      <c r="B4" s="374"/>
    </row>
    <row r="5" spans="2:41">
      <c r="B5" s="374"/>
      <c r="S5" s="302"/>
      <c r="T5" s="302"/>
      <c r="U5" s="302">
        <v>1995</v>
      </c>
      <c r="V5" s="302">
        <v>1996</v>
      </c>
      <c r="W5" s="302">
        <v>1997</v>
      </c>
      <c r="X5" s="302">
        <v>1998</v>
      </c>
      <c r="Y5" s="302">
        <v>1999</v>
      </c>
      <c r="Z5" s="302">
        <v>2000</v>
      </c>
      <c r="AA5" s="302">
        <v>2001</v>
      </c>
      <c r="AB5" s="302">
        <v>2002</v>
      </c>
      <c r="AC5" s="302">
        <v>2003</v>
      </c>
      <c r="AD5" s="302">
        <v>2004</v>
      </c>
      <c r="AE5" s="302">
        <v>2005</v>
      </c>
      <c r="AF5" s="302">
        <v>2006</v>
      </c>
      <c r="AG5" s="302">
        <v>2007</v>
      </c>
      <c r="AH5" s="302">
        <v>2008</v>
      </c>
      <c r="AI5" s="302">
        <v>2009</v>
      </c>
      <c r="AJ5" s="302">
        <v>2010</v>
      </c>
      <c r="AK5" s="302">
        <v>2011</v>
      </c>
      <c r="AL5" s="302">
        <v>2012</v>
      </c>
      <c r="AM5" s="302">
        <v>2013</v>
      </c>
      <c r="AN5" s="302">
        <v>2014</v>
      </c>
      <c r="AO5" s="302">
        <v>2015</v>
      </c>
    </row>
    <row r="6" spans="2:41">
      <c r="B6" s="374"/>
      <c r="S6" s="302" t="s">
        <v>197</v>
      </c>
      <c r="T6" s="302" t="s">
        <v>676</v>
      </c>
      <c r="U6" s="356">
        <v>61.621120331509907</v>
      </c>
      <c r="V6" s="356">
        <v>60.498777815896844</v>
      </c>
      <c r="W6" s="356">
        <v>59.525212949223757</v>
      </c>
      <c r="X6" s="356">
        <v>58.741418048105054</v>
      </c>
      <c r="Y6" s="356">
        <v>58.091053919624471</v>
      </c>
      <c r="Z6" s="356">
        <v>57.012899291395435</v>
      </c>
      <c r="AA6" s="356">
        <v>56.904626891852153</v>
      </c>
      <c r="AB6" s="356">
        <v>56.579798859655625</v>
      </c>
      <c r="AC6" s="356">
        <v>58.04976642547598</v>
      </c>
      <c r="AD6" s="356">
        <v>58.590317725028662</v>
      </c>
      <c r="AE6" s="356">
        <v>58.38871227863843</v>
      </c>
      <c r="AF6" s="356">
        <v>56.475605461809508</v>
      </c>
      <c r="AG6" s="356">
        <v>56.453698926655747</v>
      </c>
      <c r="AH6" s="356">
        <v>58.172601118079527</v>
      </c>
      <c r="AI6" s="356">
        <v>62.765736245017592</v>
      </c>
      <c r="AJ6" s="356">
        <v>62.583844856140836</v>
      </c>
      <c r="AK6" s="356">
        <v>62.297503469198631</v>
      </c>
      <c r="AL6" s="356">
        <v>62.667796449261992</v>
      </c>
      <c r="AM6" s="356">
        <v>62.41389565527696</v>
      </c>
      <c r="AN6" s="356">
        <v>61.833734217503313</v>
      </c>
      <c r="AO6" s="356">
        <v>61.348029080981568</v>
      </c>
    </row>
    <row r="7" spans="2:41">
      <c r="S7" s="302"/>
      <c r="T7" s="302" t="s">
        <v>677</v>
      </c>
      <c r="U7" s="356">
        <v>3.9865869081038756</v>
      </c>
      <c r="V7" s="356">
        <v>3.7933143491767978</v>
      </c>
      <c r="W7" s="356">
        <v>3.683376040370181</v>
      </c>
      <c r="X7" s="356">
        <v>3.6275313129320197</v>
      </c>
      <c r="Y7" s="356">
        <v>3.8754666987132564</v>
      </c>
      <c r="Z7" s="356">
        <v>3.638989889168478</v>
      </c>
      <c r="AA7" s="356">
        <v>3.8643123756530984</v>
      </c>
      <c r="AB7" s="356">
        <v>4.2533177210380781</v>
      </c>
      <c r="AC7" s="356">
        <v>4.0110779343525698</v>
      </c>
      <c r="AD7" s="356">
        <v>4.0128774824593094</v>
      </c>
      <c r="AE7" s="356">
        <v>3.7851608822565894</v>
      </c>
      <c r="AF7" s="356">
        <v>3.8566729814742469</v>
      </c>
      <c r="AG7" s="356">
        <v>3.8984047286131944</v>
      </c>
      <c r="AH7" s="356">
        <v>4.0839513785303456</v>
      </c>
      <c r="AI7" s="356">
        <v>4.4513174509573883</v>
      </c>
      <c r="AJ7" s="356">
        <v>4.2476675008257541</v>
      </c>
      <c r="AK7" s="356">
        <v>4.121464917856736</v>
      </c>
      <c r="AL7" s="356">
        <v>3.7705956026465191</v>
      </c>
      <c r="AM7" s="356">
        <v>3.5451670909770354</v>
      </c>
      <c r="AN7" s="356">
        <v>3.6689152926787565</v>
      </c>
      <c r="AO7" s="356">
        <v>3.6969351397979753</v>
      </c>
    </row>
    <row r="8" spans="2:41">
      <c r="B8" s="375" t="s">
        <v>660</v>
      </c>
      <c r="H8" s="375" t="s">
        <v>661</v>
      </c>
      <c r="N8" s="375" t="s">
        <v>662</v>
      </c>
      <c r="S8" s="302" t="s">
        <v>255</v>
      </c>
      <c r="T8" s="302" t="s">
        <v>676</v>
      </c>
      <c r="U8" s="356">
        <v>71.906823039685747</v>
      </c>
      <c r="V8" s="356">
        <v>73.746816624648105</v>
      </c>
      <c r="W8" s="356">
        <v>70.154424878547786</v>
      </c>
      <c r="X8" s="356">
        <v>71.95246242959557</v>
      </c>
      <c r="Y8" s="356">
        <v>70.541183444742487</v>
      </c>
      <c r="Z8" s="356">
        <v>69.826624995802362</v>
      </c>
      <c r="AA8" s="356">
        <v>68.505424197615937</v>
      </c>
      <c r="AB8" s="356">
        <v>63.88805776164741</v>
      </c>
      <c r="AC8" s="356">
        <v>57.453412619376223</v>
      </c>
      <c r="AD8" s="356">
        <v>51.46673544226875</v>
      </c>
      <c r="AE8" s="356">
        <v>50.899732094111705</v>
      </c>
      <c r="AF8" s="356">
        <v>47.519064376143902</v>
      </c>
      <c r="AG8" s="356">
        <v>46.20880543746182</v>
      </c>
      <c r="AH8" s="356">
        <v>44.703817408005051</v>
      </c>
      <c r="AI8" s="356">
        <v>53.814412957866587</v>
      </c>
      <c r="AJ8" s="356">
        <v>50.791742277430444</v>
      </c>
      <c r="AK8" s="356">
        <v>47.73354400334059</v>
      </c>
      <c r="AL8" s="356">
        <v>47.292987363137399</v>
      </c>
      <c r="AM8" s="356">
        <v>47.995788638433126</v>
      </c>
      <c r="AN8" s="356">
        <v>51.09646032120515</v>
      </c>
      <c r="AO8" s="356">
        <v>53.905835381735898</v>
      </c>
    </row>
    <row r="9" spans="2:41">
      <c r="S9" s="302"/>
      <c r="T9" s="302" t="s">
        <v>677</v>
      </c>
      <c r="U9" s="356">
        <v>3.2966524140808895</v>
      </c>
      <c r="V9" s="356">
        <v>3.4089464613366807</v>
      </c>
      <c r="W9" s="356">
        <v>3.4659909667955189</v>
      </c>
      <c r="X9" s="356">
        <v>3.4991384320311272</v>
      </c>
      <c r="Y9" s="356">
        <v>3.2422178057108328</v>
      </c>
      <c r="Z9" s="356">
        <v>2.7093700171691348</v>
      </c>
      <c r="AA9" s="356">
        <v>3.1916858597383113</v>
      </c>
      <c r="AB9" s="356">
        <v>3.1675725733414715</v>
      </c>
      <c r="AC9" s="356">
        <v>3.2640715354940473</v>
      </c>
      <c r="AD9" s="356">
        <v>3.1319019075011023</v>
      </c>
      <c r="AE9" s="356">
        <v>3.0545680348775135</v>
      </c>
      <c r="AF9" s="356">
        <v>3.4802146813119634</v>
      </c>
      <c r="AG9" s="356">
        <v>3.5120347028969228</v>
      </c>
      <c r="AH9" s="356">
        <v>3.7576548576765241</v>
      </c>
      <c r="AI9" s="356">
        <v>4.4507146293448052</v>
      </c>
      <c r="AJ9" s="356">
        <v>4.3446856037253063</v>
      </c>
      <c r="AK9" s="356">
        <v>4.6089531049304497</v>
      </c>
      <c r="AL9" s="356">
        <v>4.2655159100438294</v>
      </c>
      <c r="AM9" s="356">
        <v>4.3131313218089895</v>
      </c>
      <c r="AN9" s="356">
        <v>4.3226938857065393</v>
      </c>
      <c r="AO9" s="356">
        <v>4.1779544729433669</v>
      </c>
    </row>
    <row r="10" spans="2:41">
      <c r="S10" s="302" t="s">
        <v>256</v>
      </c>
      <c r="T10" s="302" t="s">
        <v>676</v>
      </c>
      <c r="U10" s="356">
        <v>63.328406413199119</v>
      </c>
      <c r="V10" s="356">
        <v>59.601752639727039</v>
      </c>
      <c r="W10" s="356">
        <v>58.087374827126368</v>
      </c>
      <c r="X10" s="356">
        <v>57.63246915967914</v>
      </c>
      <c r="Y10" s="356">
        <v>58.960939780190103</v>
      </c>
      <c r="Z10" s="356">
        <v>61.692215035034693</v>
      </c>
      <c r="AA10" s="356">
        <v>59.27761952332397</v>
      </c>
      <c r="AB10" s="356">
        <v>60.09121390450926</v>
      </c>
      <c r="AC10" s="356">
        <v>60.174725493979054</v>
      </c>
      <c r="AD10" s="356">
        <v>57.245938156248855</v>
      </c>
      <c r="AE10" s="356">
        <v>54.677535443350884</v>
      </c>
      <c r="AF10" s="356">
        <v>53.522410412172256</v>
      </c>
      <c r="AG10" s="356">
        <v>52.818184741988134</v>
      </c>
      <c r="AH10" s="356">
        <v>53.740351494219901</v>
      </c>
      <c r="AI10" s="356">
        <v>57.211093098467465</v>
      </c>
      <c r="AJ10" s="356">
        <v>57.083587350318794</v>
      </c>
      <c r="AK10" s="356">
        <v>58.412309349310384</v>
      </c>
      <c r="AL10" s="356">
        <v>57.125134910760295</v>
      </c>
      <c r="AM10" s="356">
        <v>56.543355527199054</v>
      </c>
      <c r="AN10" s="356">
        <v>57.752749609731808</v>
      </c>
      <c r="AO10" s="356">
        <v>59.278697499962774</v>
      </c>
    </row>
    <row r="11" spans="2:41">
      <c r="S11" s="302"/>
      <c r="T11" s="302" t="s">
        <v>677</v>
      </c>
      <c r="U11" s="356">
        <v>3.1673789606734077</v>
      </c>
      <c r="V11" s="356">
        <v>3.6439479185500634</v>
      </c>
      <c r="W11" s="356">
        <v>3.2655953230970489</v>
      </c>
      <c r="X11" s="356">
        <v>3.3752488085998058</v>
      </c>
      <c r="Y11" s="356">
        <v>3.4900941710720748</v>
      </c>
      <c r="Z11" s="356">
        <v>3.5314109734062988</v>
      </c>
      <c r="AA11" s="356">
        <v>3.4824982871010706</v>
      </c>
      <c r="AB11" s="356">
        <v>2.8861007177042808</v>
      </c>
      <c r="AC11" s="356">
        <v>3.7256702076964006</v>
      </c>
      <c r="AD11" s="356">
        <v>3.9137454413341803</v>
      </c>
      <c r="AE11" s="356">
        <v>4.0991414897927845</v>
      </c>
      <c r="AF11" s="356">
        <v>3.9894476515959871</v>
      </c>
      <c r="AG11" s="356">
        <v>4.5568266925364593</v>
      </c>
      <c r="AH11" s="356">
        <v>4.612933586577153</v>
      </c>
      <c r="AI11" s="356">
        <v>5.3033421332803226</v>
      </c>
      <c r="AJ11" s="356">
        <v>4.544255229377657</v>
      </c>
      <c r="AK11" s="356">
        <v>4.3225098583287949</v>
      </c>
      <c r="AL11" s="356">
        <v>4.9158980676221926</v>
      </c>
      <c r="AM11" s="356">
        <v>4.7776581659303918</v>
      </c>
      <c r="AN11" s="356">
        <v>4.6221270600090874</v>
      </c>
      <c r="AO11" s="356">
        <v>5.5604261914659592</v>
      </c>
    </row>
  </sheetData>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C8C3-5EDC-45DD-9700-F55EFA11A9E2}">
  <sheetPr codeName="Sheet40">
    <tabColor theme="5" tint="0.59999389629810485"/>
  </sheetPr>
  <dimension ref="K6:AM9"/>
  <sheetViews>
    <sheetView showGridLines="0" workbookViewId="0">
      <selection activeCell="G12" sqref="G12"/>
    </sheetView>
  </sheetViews>
  <sheetFormatPr defaultRowHeight="15"/>
  <cols>
    <col min="1" max="1" width="38.28515625" style="368" bestFit="1" customWidth="1"/>
    <col min="2" max="3" width="10.140625" style="368" bestFit="1" customWidth="1"/>
    <col min="4" max="4" width="10.42578125" style="368" bestFit="1" customWidth="1"/>
    <col min="5" max="5" width="11" style="368" bestFit="1" customWidth="1"/>
    <col min="6" max="6" width="11.140625" style="368" bestFit="1" customWidth="1"/>
    <col min="7" max="7" width="10.140625" style="368" bestFit="1" customWidth="1"/>
    <col min="8" max="8" width="10" style="368" bestFit="1" customWidth="1"/>
    <col min="9" max="9" width="11.140625" style="368" bestFit="1" customWidth="1"/>
    <col min="10" max="10" width="12" style="368" bestFit="1" customWidth="1"/>
    <col min="11" max="11" width="11" style="368" bestFit="1" customWidth="1"/>
    <col min="12" max="16384" width="9.140625" style="368"/>
  </cols>
  <sheetData>
    <row r="6" spans="11:39">
      <c r="K6" s="369"/>
      <c r="L6" s="369">
        <v>1990</v>
      </c>
      <c r="M6" s="369">
        <v>1991</v>
      </c>
      <c r="N6" s="369">
        <v>1992</v>
      </c>
      <c r="O6" s="369">
        <v>1993</v>
      </c>
      <c r="P6" s="369">
        <v>1994</v>
      </c>
      <c r="Q6" s="369">
        <v>1995</v>
      </c>
      <c r="R6" s="369">
        <v>1996</v>
      </c>
      <c r="S6" s="369">
        <v>1997</v>
      </c>
      <c r="T6" s="369">
        <v>1998</v>
      </c>
      <c r="U6" s="369">
        <v>1999</v>
      </c>
      <c r="V6" s="369">
        <v>2000</v>
      </c>
      <c r="W6" s="369">
        <v>2001</v>
      </c>
      <c r="X6" s="369">
        <v>2002</v>
      </c>
      <c r="Y6" s="369">
        <v>2003</v>
      </c>
      <c r="Z6" s="369">
        <v>2004</v>
      </c>
      <c r="AA6" s="369">
        <v>2005</v>
      </c>
      <c r="AB6" s="369">
        <v>2006</v>
      </c>
      <c r="AC6" s="369">
        <v>2007</v>
      </c>
      <c r="AD6" s="369">
        <v>2008</v>
      </c>
      <c r="AE6" s="369">
        <v>2009</v>
      </c>
      <c r="AF6" s="369">
        <v>2010</v>
      </c>
      <c r="AG6" s="369">
        <v>2011</v>
      </c>
      <c r="AH6" s="369">
        <v>2012</v>
      </c>
      <c r="AI6" s="369">
        <v>2013</v>
      </c>
      <c r="AJ6" s="369">
        <v>2014</v>
      </c>
      <c r="AK6" s="369">
        <v>2015</v>
      </c>
      <c r="AL6" s="369">
        <v>2016</v>
      </c>
      <c r="AM6" s="369">
        <v>2017</v>
      </c>
    </row>
    <row r="7" spans="11:39">
      <c r="K7" s="369" t="s">
        <v>264</v>
      </c>
      <c r="L7" s="370">
        <v>0.34009939962971703</v>
      </c>
      <c r="M7" s="370">
        <v>0.53162304798295712</v>
      </c>
      <c r="N7" s="370">
        <v>0.81331313092429491</v>
      </c>
      <c r="O7" s="370">
        <v>1.1564682466016041</v>
      </c>
      <c r="P7" s="370">
        <v>2.3217786560881715</v>
      </c>
      <c r="Q7" s="370">
        <v>4.2477042362437167</v>
      </c>
      <c r="R7" s="370">
        <v>8.0253711497316491</v>
      </c>
      <c r="S7" s="370">
        <v>12.873484329961231</v>
      </c>
      <c r="T7" s="370">
        <v>19.168232721051723</v>
      </c>
      <c r="U7" s="370">
        <v>26.671230384039397</v>
      </c>
      <c r="V7" s="370">
        <v>35.076016654806402</v>
      </c>
      <c r="W7" s="370">
        <v>41.667985795688921</v>
      </c>
      <c r="X7" s="370">
        <v>50.922192929071926</v>
      </c>
      <c r="Y7" s="370">
        <v>54.883776647904597</v>
      </c>
      <c r="Z7" s="370">
        <v>59.990507596746596</v>
      </c>
      <c r="AA7" s="370">
        <v>63.663710843366914</v>
      </c>
      <c r="AB7" s="370">
        <v>65.681751789441762</v>
      </c>
      <c r="AC7" s="370">
        <v>71.108725016466337</v>
      </c>
      <c r="AD7" s="370">
        <v>72.575509298500904</v>
      </c>
      <c r="AE7" s="370">
        <v>73.145274392806471</v>
      </c>
      <c r="AF7" s="370">
        <v>75.12455675621311</v>
      </c>
      <c r="AG7" s="370">
        <v>75.32145286840003</v>
      </c>
      <c r="AH7" s="370">
        <v>77.89916838864373</v>
      </c>
      <c r="AI7" s="370">
        <v>78.670562122170125</v>
      </c>
      <c r="AJ7" s="370">
        <v>79.92036368224899</v>
      </c>
      <c r="AK7" s="370">
        <v>80.66073172845222</v>
      </c>
      <c r="AL7" s="370">
        <v>82.556654953117885</v>
      </c>
      <c r="AM7" s="370">
        <v>85.51544235044291</v>
      </c>
    </row>
    <row r="8" spans="11:39">
      <c r="K8" s="369" t="s">
        <v>255</v>
      </c>
      <c r="L8" s="370">
        <v>0</v>
      </c>
      <c r="M8" s="370">
        <v>5.6207857628299395E-3</v>
      </c>
      <c r="N8" s="370">
        <v>1.4509782641959833E-2</v>
      </c>
      <c r="O8" s="370">
        <v>2.6927542327499658E-2</v>
      </c>
      <c r="P8" s="370">
        <v>5.513821475906798E-2</v>
      </c>
      <c r="Q8" s="370">
        <v>0.1149322387708448</v>
      </c>
      <c r="R8" s="370">
        <v>0.25863412768844801</v>
      </c>
      <c r="S8" s="370">
        <v>0.5398290259812204</v>
      </c>
      <c r="T8" s="370">
        <v>1.1041003699213516</v>
      </c>
      <c r="U8" s="370">
        <v>1.9759058505333162</v>
      </c>
      <c r="V8" s="370">
        <v>3.7198078173106386</v>
      </c>
      <c r="W8" s="370">
        <v>5.0648241041152735</v>
      </c>
      <c r="X8" s="370">
        <v>7.8135241714317285</v>
      </c>
      <c r="Y8" s="370">
        <v>9.6027327571545964</v>
      </c>
      <c r="Z8" s="370">
        <v>11.93393008296688</v>
      </c>
      <c r="AA8" s="370">
        <v>14.083411800517652</v>
      </c>
      <c r="AB8" s="370">
        <v>17.002544261135945</v>
      </c>
      <c r="AC8" s="370">
        <v>21.081895074526035</v>
      </c>
      <c r="AD8" s="370">
        <v>25.070221864831694</v>
      </c>
      <c r="AE8" s="370">
        <v>28.389657651125408</v>
      </c>
      <c r="AF8" s="370">
        <v>33.543725213692106</v>
      </c>
      <c r="AG8" s="370">
        <v>38.167982218376338</v>
      </c>
      <c r="AH8" s="370">
        <v>43.170893150441294</v>
      </c>
      <c r="AI8" s="370">
        <v>46.506803310125221</v>
      </c>
      <c r="AJ8" s="370">
        <v>49.178271835623072</v>
      </c>
      <c r="AK8" s="370">
        <v>51.659322387339536</v>
      </c>
      <c r="AL8" s="370">
        <v>54.428369572954004</v>
      </c>
      <c r="AM8" s="370">
        <v>59.437810050356845</v>
      </c>
    </row>
    <row r="9" spans="11:39">
      <c r="K9" s="369" t="s">
        <v>256</v>
      </c>
      <c r="L9" s="370">
        <v>0</v>
      </c>
      <c r="M9" s="370">
        <v>0</v>
      </c>
      <c r="N9" s="370">
        <v>0</v>
      </c>
      <c r="O9" s="370">
        <v>0</v>
      </c>
      <c r="P9" s="370">
        <v>3.3949851662108499E-3</v>
      </c>
      <c r="Q9" s="370">
        <v>4.2587841559768276E-3</v>
      </c>
      <c r="R9" s="370">
        <v>7.2574657631412466E-3</v>
      </c>
      <c r="S9" s="370">
        <v>1.7945793401378661E-2</v>
      </c>
      <c r="T9" s="370">
        <v>3.3060236420943578E-2</v>
      </c>
      <c r="U9" s="370">
        <v>9.4041881043278541E-2</v>
      </c>
      <c r="V9" s="370">
        <v>0.19676724784746555</v>
      </c>
      <c r="W9" s="370">
        <v>0.37628003313834707</v>
      </c>
      <c r="X9" s="370">
        <v>0.62425967699012563</v>
      </c>
      <c r="Y9" s="370">
        <v>1.0939179351048063</v>
      </c>
      <c r="Z9" s="370">
        <v>1.8592336943466157</v>
      </c>
      <c r="AA9" s="370">
        <v>3.1224268470258982</v>
      </c>
      <c r="AB9" s="370">
        <v>4.7218650919826199</v>
      </c>
      <c r="AC9" s="370">
        <v>6.0628790298668811</v>
      </c>
      <c r="AD9" s="370">
        <v>7.0616419912409993</v>
      </c>
      <c r="AE9" s="370">
        <v>8.1400009418978847</v>
      </c>
      <c r="AF9" s="370">
        <v>10.370836057406628</v>
      </c>
      <c r="AG9" s="370">
        <v>12.177377495048608</v>
      </c>
      <c r="AH9" s="370">
        <v>14.203828101909272</v>
      </c>
      <c r="AI9" s="370">
        <v>16.701543509070298</v>
      </c>
      <c r="AJ9" s="370">
        <v>20.055943870789982</v>
      </c>
      <c r="AK9" s="370">
        <v>23.685920861195754</v>
      </c>
      <c r="AL9" s="370">
        <v>26.002407607795011</v>
      </c>
      <c r="AM9" s="370">
        <v>29.880493538068389</v>
      </c>
    </row>
  </sheetData>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551D1-2820-4344-8648-03DFC38F3968}">
  <sheetPr codeName="Sheet41">
    <tabColor theme="5" tint="0.59999389629810485"/>
  </sheetPr>
  <dimension ref="O6:R15"/>
  <sheetViews>
    <sheetView workbookViewId="0">
      <selection activeCell="K17" sqref="K17"/>
    </sheetView>
  </sheetViews>
  <sheetFormatPr defaultRowHeight="15"/>
  <cols>
    <col min="1" max="16384" width="9.140625" style="371"/>
  </cols>
  <sheetData>
    <row r="6" spans="15:18">
      <c r="O6" s="369"/>
      <c r="P6" s="369" t="s">
        <v>264</v>
      </c>
      <c r="Q6" s="369" t="s">
        <v>255</v>
      </c>
      <c r="R6" s="369" t="s">
        <v>256</v>
      </c>
    </row>
    <row r="7" spans="15:18">
      <c r="O7" s="369"/>
      <c r="P7" s="369"/>
      <c r="Q7" s="369"/>
      <c r="R7" s="369"/>
    </row>
    <row r="8" spans="15:18">
      <c r="O8" s="369">
        <v>2.5</v>
      </c>
      <c r="P8" s="369"/>
      <c r="Q8" s="369">
        <v>5.8000000000000007</v>
      </c>
      <c r="R8" s="369">
        <v>3.5000000000000004</v>
      </c>
    </row>
    <row r="9" spans="15:18">
      <c r="O9" s="369">
        <v>7.5</v>
      </c>
      <c r="P9" s="369"/>
      <c r="Q9" s="369">
        <v>8.8999999999999986</v>
      </c>
      <c r="R9" s="369">
        <v>17.2</v>
      </c>
    </row>
    <row r="10" spans="15:18">
      <c r="O10" s="369">
        <v>12.5</v>
      </c>
      <c r="P10" s="369">
        <v>3.5999999999999996</v>
      </c>
      <c r="Q10" s="369">
        <v>22.8</v>
      </c>
      <c r="R10" s="369">
        <v>29.400000000000002</v>
      </c>
    </row>
    <row r="11" spans="15:18">
      <c r="O11" s="369">
        <v>17.5</v>
      </c>
      <c r="P11" s="369">
        <v>14.299999999999999</v>
      </c>
      <c r="Q11" s="369">
        <v>22.599999999999994</v>
      </c>
      <c r="R11" s="369">
        <v>32.9</v>
      </c>
    </row>
    <row r="12" spans="15:18">
      <c r="O12" s="369">
        <v>22.5</v>
      </c>
      <c r="P12" s="369">
        <v>26.300000000000004</v>
      </c>
      <c r="Q12" s="369">
        <v>24.100000000000009</v>
      </c>
      <c r="R12" s="369">
        <v>13.099999999999994</v>
      </c>
    </row>
    <row r="13" spans="15:18">
      <c r="O13" s="369">
        <v>27.5</v>
      </c>
      <c r="P13" s="369">
        <v>37.299999999999997</v>
      </c>
      <c r="Q13" s="369">
        <v>14.899999999999991</v>
      </c>
      <c r="R13" s="369">
        <v>2.9000000000000057</v>
      </c>
    </row>
    <row r="14" spans="15:18">
      <c r="O14" s="369">
        <v>32.5</v>
      </c>
      <c r="P14" s="369">
        <v>12.599999999999994</v>
      </c>
      <c r="Q14" s="369">
        <v>0</v>
      </c>
      <c r="R14" s="369">
        <v>0</v>
      </c>
    </row>
    <row r="15" spans="15:18">
      <c r="O15" s="369">
        <v>37.5</v>
      </c>
      <c r="P15" s="369">
        <v>2.2999999999999972</v>
      </c>
      <c r="Q15" s="369"/>
      <c r="R15" s="369"/>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DB7F-076E-403F-B579-3A57E2BB4B80}">
  <sheetPr codeName="Sheet42">
    <tabColor theme="5" tint="0.59999389629810485"/>
  </sheetPr>
  <dimension ref="N5:Q9"/>
  <sheetViews>
    <sheetView workbookViewId="0">
      <selection activeCell="F26" sqref="F26"/>
    </sheetView>
  </sheetViews>
  <sheetFormatPr defaultRowHeight="15"/>
  <cols>
    <col min="1" max="13" width="9.140625" style="228"/>
    <col min="14" max="14" width="12.85546875" style="228" customWidth="1"/>
    <col min="15" max="16384" width="9.140625" style="228"/>
  </cols>
  <sheetData>
    <row r="5" spans="14:17">
      <c r="N5" s="376"/>
      <c r="O5" s="376" t="s">
        <v>264</v>
      </c>
      <c r="P5" s="376" t="s">
        <v>255</v>
      </c>
      <c r="Q5" s="376" t="s">
        <v>256</v>
      </c>
    </row>
    <row r="6" spans="14:17">
      <c r="N6" s="376" t="s">
        <v>663</v>
      </c>
      <c r="O6" s="377">
        <v>0.34739582519070811</v>
      </c>
      <c r="P6" s="377">
        <v>0.77456042068239384</v>
      </c>
      <c r="Q6" s="377">
        <v>0.75203902185058635</v>
      </c>
    </row>
    <row r="7" spans="14:17">
      <c r="N7" s="376" t="s">
        <v>664</v>
      </c>
      <c r="O7" s="377">
        <v>7.8204435508741794E-3</v>
      </c>
      <c r="P7" s="377">
        <v>0.56266008320589611</v>
      </c>
      <c r="Q7" s="377">
        <v>1.2113780700017986</v>
      </c>
    </row>
    <row r="8" spans="14:17">
      <c r="N8" s="376" t="s">
        <v>665</v>
      </c>
      <c r="O8" s="377">
        <v>0.50833193149884037</v>
      </c>
      <c r="P8" s="377">
        <v>4.0089038882171</v>
      </c>
      <c r="Q8" s="377">
        <v>0.64543011659362348</v>
      </c>
    </row>
    <row r="9" spans="14:17">
      <c r="N9" s="376" t="s">
        <v>666</v>
      </c>
      <c r="O9" s="377">
        <v>0.86795552144208443</v>
      </c>
      <c r="P9" s="377">
        <v>2.3416796748571422</v>
      </c>
      <c r="Q9" s="377">
        <v>1.0790339061180068</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7326D-FAC6-4DF5-BE1F-89FE633B27FC}">
  <sheetPr codeName="Sheet43">
    <tabColor theme="5" tint="0.59999389629810485"/>
  </sheetPr>
  <dimension ref="O6:R8"/>
  <sheetViews>
    <sheetView workbookViewId="0">
      <selection activeCell="P7" sqref="P7"/>
    </sheetView>
  </sheetViews>
  <sheetFormatPr defaultRowHeight="15"/>
  <cols>
    <col min="1" max="17" width="9.140625" style="371"/>
    <col min="18" max="18" width="9.140625" style="371" customWidth="1"/>
    <col min="19" max="16384" width="9.140625" style="371"/>
  </cols>
  <sheetData>
    <row r="6" spans="15:18">
      <c r="O6" s="369"/>
      <c r="P6" s="369"/>
      <c r="Q6" s="369" t="s">
        <v>668</v>
      </c>
      <c r="R6" s="369" t="s">
        <v>669</v>
      </c>
    </row>
    <row r="7" spans="15:18">
      <c r="O7" s="369" t="s">
        <v>670</v>
      </c>
      <c r="P7" s="378">
        <v>527.68863932486192</v>
      </c>
      <c r="Q7" s="378">
        <v>0</v>
      </c>
      <c r="R7" s="378">
        <v>0</v>
      </c>
    </row>
    <row r="8" spans="15:18">
      <c r="O8" s="369" t="s">
        <v>667</v>
      </c>
      <c r="P8" s="378">
        <v>0</v>
      </c>
      <c r="Q8" s="378">
        <v>169.76822404652174</v>
      </c>
      <c r="R8" s="378">
        <v>357.92041527834022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1AA85-291B-405C-AFB9-82B1BDFE08CB}">
  <sheetPr codeName="Sheet3">
    <tabColor rgb="FFFFC000"/>
    <outlinePr summaryBelow="0"/>
    <pageSetUpPr fitToPage="1"/>
  </sheetPr>
  <dimension ref="A2:AC69"/>
  <sheetViews>
    <sheetView showGridLines="0" zoomScaleNormal="100" zoomScaleSheetLayoutView="100" workbookViewId="0">
      <pane xSplit="2" ySplit="8" topLeftCell="C9" activePane="bottomRight" state="frozen"/>
      <selection activeCell="I25" sqref="I25"/>
      <selection pane="topRight" activeCell="I25" sqref="I25"/>
      <selection pane="bottomLeft" activeCell="I25" sqref="I25"/>
      <selection pane="bottomRight" activeCell="B67" sqref="B67:O67"/>
    </sheetView>
  </sheetViews>
  <sheetFormatPr defaultColWidth="9.140625" defaultRowHeight="12" outlineLevelRow="1"/>
  <cols>
    <col min="1" max="1" width="5.140625" style="1" customWidth="1"/>
    <col min="2" max="2" width="39.42578125" style="1" customWidth="1"/>
    <col min="3" max="3" width="7.42578125" style="1" customWidth="1"/>
    <col min="4" max="4" width="7.140625" style="1" customWidth="1"/>
    <col min="5" max="5" width="6.7109375" style="1" customWidth="1"/>
    <col min="6" max="7" width="7.42578125" style="2" customWidth="1"/>
    <col min="8" max="8" width="6.140625" style="2" customWidth="1"/>
    <col min="9" max="14" width="6.140625" style="1" customWidth="1"/>
    <col min="15" max="15" width="6" style="1" customWidth="1"/>
    <col min="16" max="16" width="9.140625" style="1"/>
    <col min="17" max="24" width="9.140625" style="2"/>
    <col min="25" max="16384" width="9.140625" style="1"/>
  </cols>
  <sheetData>
    <row r="2" spans="2:29" ht="12.75">
      <c r="B2" s="251" t="str">
        <f>"Table 1.2. General Government Debt, "&amp;$C$6&amp;"–"&amp;RIGHT($O$6,2)</f>
        <v>Table 1.2. General Government Debt, 2012–24</v>
      </c>
      <c r="C2" s="109"/>
      <c r="D2" s="109"/>
      <c r="E2" s="109"/>
      <c r="F2" s="109"/>
      <c r="G2" s="110"/>
      <c r="H2" s="110"/>
      <c r="I2" s="109"/>
      <c r="J2" s="109"/>
      <c r="K2" s="109"/>
      <c r="L2" s="109"/>
      <c r="M2" s="109"/>
      <c r="N2" s="109"/>
      <c r="O2" s="109"/>
    </row>
    <row r="3" spans="2:29" ht="12.75">
      <c r="B3" s="252" t="s">
        <v>196</v>
      </c>
      <c r="C3" s="108"/>
      <c r="D3" s="108"/>
      <c r="E3" s="108"/>
      <c r="F3" s="108"/>
      <c r="G3" s="108"/>
      <c r="H3" s="108"/>
      <c r="I3" s="108"/>
      <c r="J3" s="108"/>
      <c r="K3" s="108"/>
      <c r="L3" s="108"/>
      <c r="M3" s="108"/>
      <c r="N3" s="108"/>
      <c r="O3" s="108"/>
    </row>
    <row r="4" spans="2:29" ht="3" customHeight="1">
      <c r="B4" s="107"/>
      <c r="C4" s="107"/>
      <c r="D4" s="107"/>
      <c r="E4" s="107"/>
      <c r="F4" s="107"/>
      <c r="G4" s="107"/>
      <c r="H4" s="107"/>
      <c r="I4" s="107"/>
      <c r="J4" s="107"/>
      <c r="K4" s="107"/>
      <c r="L4" s="107"/>
      <c r="M4" s="107"/>
      <c r="N4" s="107"/>
      <c r="O4" s="107"/>
    </row>
    <row r="5" spans="2:29" ht="24.75" customHeight="1">
      <c r="B5" s="106"/>
      <c r="C5" s="83"/>
      <c r="D5" s="102"/>
      <c r="E5" s="79"/>
      <c r="F5" s="80"/>
      <c r="I5" s="620" t="s">
        <v>273</v>
      </c>
      <c r="J5" s="620"/>
      <c r="K5" s="620"/>
      <c r="L5" s="620"/>
      <c r="M5" s="620"/>
      <c r="N5" s="620"/>
      <c r="O5" s="83"/>
    </row>
    <row r="6" spans="2:29">
      <c r="B6" s="105"/>
      <c r="C6" s="104">
        <v>2012</v>
      </c>
      <c r="D6" s="104">
        <f t="shared" ref="D6:M6" si="0">C6+1</f>
        <v>2013</v>
      </c>
      <c r="E6" s="104">
        <f t="shared" si="0"/>
        <v>2014</v>
      </c>
      <c r="F6" s="101">
        <f t="shared" si="0"/>
        <v>2015</v>
      </c>
      <c r="G6" s="101">
        <f t="shared" si="0"/>
        <v>2016</v>
      </c>
      <c r="H6" s="101">
        <f t="shared" si="0"/>
        <v>2017</v>
      </c>
      <c r="I6" s="253">
        <f t="shared" si="0"/>
        <v>2018</v>
      </c>
      <c r="J6" s="103">
        <f t="shared" si="0"/>
        <v>2019</v>
      </c>
      <c r="K6" s="103">
        <f t="shared" si="0"/>
        <v>2020</v>
      </c>
      <c r="L6" s="103">
        <f t="shared" si="0"/>
        <v>2021</v>
      </c>
      <c r="M6" s="103">
        <f t="shared" si="0"/>
        <v>2022</v>
      </c>
      <c r="N6" s="103">
        <v>2023</v>
      </c>
      <c r="O6" s="103">
        <v>2024</v>
      </c>
    </row>
    <row r="7" spans="2:29" ht="5.25" customHeight="1">
      <c r="B7" s="79"/>
      <c r="C7" s="100"/>
      <c r="D7" s="100"/>
      <c r="E7" s="100"/>
      <c r="F7" s="99"/>
      <c r="G7" s="99"/>
      <c r="H7" s="99"/>
      <c r="I7" s="254"/>
      <c r="J7" s="98"/>
      <c r="K7" s="98"/>
      <c r="L7" s="98"/>
      <c r="M7" s="98"/>
      <c r="N7" s="98"/>
      <c r="O7" s="98"/>
    </row>
    <row r="8" spans="2:29">
      <c r="B8" s="97" t="s">
        <v>62</v>
      </c>
      <c r="C8" s="100"/>
      <c r="D8" s="100"/>
      <c r="E8" s="100"/>
      <c r="F8" s="99"/>
      <c r="G8" s="99"/>
      <c r="H8" s="99"/>
      <c r="I8" s="254"/>
      <c r="J8" s="98"/>
      <c r="K8" s="98"/>
      <c r="L8" s="98"/>
      <c r="M8" s="98"/>
      <c r="N8" s="98"/>
      <c r="O8" s="98"/>
    </row>
    <row r="9" spans="2:29">
      <c r="B9" s="97" t="s">
        <v>269</v>
      </c>
      <c r="C9" s="87">
        <v>79.70086969304748</v>
      </c>
      <c r="D9" s="87">
        <v>78.440008858407111</v>
      </c>
      <c r="E9" s="87">
        <v>78.735258514615126</v>
      </c>
      <c r="F9" s="87">
        <v>79.765680635232101</v>
      </c>
      <c r="G9" s="87">
        <v>82.898228384906687</v>
      </c>
      <c r="H9" s="88">
        <v>81.737506283557948</v>
      </c>
      <c r="I9" s="255">
        <v>81.993600141451381</v>
      </c>
      <c r="J9" s="86">
        <v>82.872886431419744</v>
      </c>
      <c r="K9" s="86">
        <v>82.978958215632062</v>
      </c>
      <c r="L9" s="86">
        <v>83.157041894045705</v>
      </c>
      <c r="M9" s="86">
        <v>83.37118375434639</v>
      </c>
      <c r="N9" s="86">
        <v>83.427466148457242</v>
      </c>
      <c r="O9" s="86">
        <v>83.45224608150032</v>
      </c>
      <c r="P9" s="240"/>
      <c r="Q9" s="243"/>
      <c r="R9" s="243"/>
      <c r="S9" s="243"/>
      <c r="T9" s="243"/>
      <c r="U9" s="243"/>
      <c r="V9" s="243"/>
      <c r="W9" s="243"/>
      <c r="X9" s="243"/>
      <c r="Y9" s="243"/>
      <c r="Z9" s="243"/>
      <c r="AA9" s="243"/>
      <c r="AB9" s="243"/>
      <c r="AC9" s="243"/>
    </row>
    <row r="10" spans="2:29" ht="1.5" customHeight="1">
      <c r="B10" s="91"/>
      <c r="C10" s="87" t="s">
        <v>60</v>
      </c>
      <c r="D10" s="87" t="s">
        <v>60</v>
      </c>
      <c r="E10" s="87" t="s">
        <v>60</v>
      </c>
      <c r="F10" s="87" t="s">
        <v>60</v>
      </c>
      <c r="G10" s="87" t="s">
        <v>60</v>
      </c>
      <c r="H10" s="88" t="s">
        <v>60</v>
      </c>
      <c r="I10" s="255" t="s">
        <v>60</v>
      </c>
      <c r="J10" s="86" t="s">
        <v>60</v>
      </c>
      <c r="K10" s="86" t="s">
        <v>60</v>
      </c>
      <c r="L10" s="86" t="s">
        <v>60</v>
      </c>
      <c r="M10" s="86" t="s">
        <v>60</v>
      </c>
      <c r="N10" s="86" t="s">
        <v>60</v>
      </c>
      <c r="O10" s="87"/>
      <c r="P10" s="240"/>
      <c r="Q10" s="243"/>
      <c r="R10" s="243"/>
      <c r="S10" s="243"/>
      <c r="T10" s="243"/>
      <c r="U10" s="243"/>
      <c r="V10" s="243"/>
      <c r="W10" s="243"/>
      <c r="X10" s="243"/>
      <c r="Y10" s="243"/>
      <c r="Z10" s="243"/>
      <c r="AA10" s="243"/>
      <c r="AB10" s="243"/>
      <c r="AC10" s="243"/>
    </row>
    <row r="11" spans="2:29" ht="12" customHeight="1" collapsed="1">
      <c r="B11" s="96" t="s">
        <v>197</v>
      </c>
      <c r="C11" s="87">
        <v>106.57048102273939</v>
      </c>
      <c r="D11" s="87">
        <v>105.11934549160804</v>
      </c>
      <c r="E11" s="87">
        <v>104.56963654632553</v>
      </c>
      <c r="F11" s="87">
        <v>104.15276542467676</v>
      </c>
      <c r="G11" s="87">
        <v>106.6693577659685</v>
      </c>
      <c r="H11" s="88">
        <v>104.60282440445704</v>
      </c>
      <c r="I11" s="255">
        <v>103.61082375527133</v>
      </c>
      <c r="J11" s="86">
        <v>103.96721210042027</v>
      </c>
      <c r="K11" s="86">
        <v>103.71500588561388</v>
      </c>
      <c r="L11" s="86">
        <v>103.7</v>
      </c>
      <c r="M11" s="86">
        <v>103.58731988883976</v>
      </c>
      <c r="N11" s="86">
        <v>103.34046572458783</v>
      </c>
      <c r="O11" s="86">
        <v>103.01915550775712</v>
      </c>
      <c r="P11" s="240"/>
      <c r="Q11" s="243"/>
      <c r="R11" s="243"/>
      <c r="S11" s="243"/>
      <c r="T11" s="243"/>
      <c r="U11" s="243"/>
      <c r="V11" s="243"/>
      <c r="W11" s="243"/>
      <c r="X11" s="243"/>
      <c r="Y11" s="243"/>
      <c r="Z11" s="243"/>
      <c r="AA11" s="243"/>
      <c r="AB11" s="243"/>
      <c r="AC11" s="243"/>
    </row>
    <row r="12" spans="2:29" ht="12" hidden="1" customHeight="1" outlineLevel="1">
      <c r="B12" s="256" t="s">
        <v>204</v>
      </c>
      <c r="C12" s="89">
        <v>114.18072559245563</v>
      </c>
      <c r="D12" s="89">
        <v>112.22675468958204</v>
      </c>
      <c r="E12" s="89">
        <v>111.34804983509821</v>
      </c>
      <c r="F12" s="89">
        <v>110.77048971744703</v>
      </c>
      <c r="G12" s="89">
        <v>113.89291995254612</v>
      </c>
      <c r="H12" s="82">
        <v>111.95839132984266</v>
      </c>
      <c r="I12" s="257">
        <v>111.17218471439773</v>
      </c>
      <c r="J12" s="81">
        <v>111.77751638818697</v>
      </c>
      <c r="K12" s="81">
        <v>111.83184018464276</v>
      </c>
      <c r="L12" s="81">
        <v>112.04936226866283</v>
      </c>
      <c r="M12" s="81">
        <v>112.31701864470936</v>
      </c>
      <c r="N12" s="81">
        <v>112.34856496269651</v>
      </c>
      <c r="O12" s="81">
        <v>112.25830809108483</v>
      </c>
      <c r="P12" s="240"/>
      <c r="Q12" s="243"/>
      <c r="R12" s="243"/>
      <c r="S12" s="243"/>
      <c r="T12" s="243"/>
      <c r="U12" s="243"/>
      <c r="V12" s="243"/>
      <c r="W12" s="243"/>
      <c r="X12" s="243"/>
      <c r="Y12" s="243"/>
      <c r="Z12" s="243"/>
      <c r="AA12" s="243"/>
      <c r="AB12" s="243"/>
      <c r="AC12" s="243"/>
    </row>
    <row r="13" spans="2:29" ht="12" customHeight="1">
      <c r="B13" s="91" t="s">
        <v>47</v>
      </c>
      <c r="C13" s="89">
        <v>103.22329066095368</v>
      </c>
      <c r="D13" s="89">
        <v>104.75733288848707</v>
      </c>
      <c r="E13" s="89">
        <v>104.44827714126728</v>
      </c>
      <c r="F13" s="89">
        <v>104.68653570664077</v>
      </c>
      <c r="G13" s="89">
        <v>106.87182173660874</v>
      </c>
      <c r="H13" s="82">
        <v>106.22555349133198</v>
      </c>
      <c r="I13" s="257">
        <v>105.77330750181395</v>
      </c>
      <c r="J13" s="81">
        <v>106.65787306127453</v>
      </c>
      <c r="K13" s="81">
        <v>107.50431833845397</v>
      </c>
      <c r="L13" s="81">
        <v>108.36679814464691</v>
      </c>
      <c r="M13" s="81">
        <v>109.42694395961428</v>
      </c>
      <c r="N13" s="81">
        <v>110.04142458203729</v>
      </c>
      <c r="O13" s="81">
        <v>110.34819181848626</v>
      </c>
      <c r="P13" s="240"/>
      <c r="Q13" s="243"/>
      <c r="R13" s="243"/>
      <c r="S13" s="243"/>
      <c r="T13" s="243"/>
      <c r="U13" s="243"/>
      <c r="V13" s="243"/>
      <c r="W13" s="243"/>
      <c r="X13" s="243"/>
      <c r="Y13" s="243"/>
      <c r="Z13" s="243"/>
      <c r="AA13" s="243"/>
      <c r="AB13" s="243"/>
      <c r="AC13" s="243"/>
    </row>
    <row r="14" spans="2:29" ht="12" customHeight="1">
      <c r="B14" s="91" t="s">
        <v>44</v>
      </c>
      <c r="C14" s="89">
        <v>89.657910718846495</v>
      </c>
      <c r="D14" s="89">
        <v>91.551055963891997</v>
      </c>
      <c r="E14" s="89">
        <v>91.791854678163986</v>
      </c>
      <c r="F14" s="89">
        <v>89.869624523784807</v>
      </c>
      <c r="G14" s="89">
        <v>89.061196513146925</v>
      </c>
      <c r="H14" s="82">
        <v>86.8478859191693</v>
      </c>
      <c r="I14" s="257">
        <v>84.958014975933878</v>
      </c>
      <c r="J14" s="81">
        <v>83.589968706772638</v>
      </c>
      <c r="K14" s="81">
        <v>81.823908061586309</v>
      </c>
      <c r="L14" s="81">
        <v>80.3</v>
      </c>
      <c r="M14" s="81">
        <v>78.630303703718525</v>
      </c>
      <c r="N14" s="81">
        <v>77.2</v>
      </c>
      <c r="O14" s="81">
        <v>75.651145647043222</v>
      </c>
      <c r="P14" s="240"/>
      <c r="Q14" s="243"/>
      <c r="R14" s="243"/>
      <c r="S14" s="243"/>
      <c r="T14" s="243"/>
      <c r="U14" s="243"/>
      <c r="V14" s="243"/>
      <c r="W14" s="243"/>
      <c r="X14" s="243"/>
      <c r="Y14" s="243"/>
      <c r="Z14" s="243"/>
      <c r="AA14" s="243"/>
      <c r="AB14" s="243"/>
      <c r="AC14" s="243"/>
    </row>
    <row r="15" spans="2:29" ht="12" customHeight="1">
      <c r="B15" s="95" t="s">
        <v>14</v>
      </c>
      <c r="C15" s="89">
        <v>90.602086169884771</v>
      </c>
      <c r="D15" s="89">
        <v>93.411594335697004</v>
      </c>
      <c r="E15" s="89">
        <v>94.889441404060449</v>
      </c>
      <c r="F15" s="89">
        <v>95.581760090828368</v>
      </c>
      <c r="G15" s="89">
        <v>96.586687056441619</v>
      </c>
      <c r="H15" s="82">
        <v>98.501289869333092</v>
      </c>
      <c r="I15" s="257">
        <v>98.594192881500263</v>
      </c>
      <c r="J15" s="81">
        <v>99.195667059531331</v>
      </c>
      <c r="K15" s="81">
        <v>98.679942886731851</v>
      </c>
      <c r="L15" s="81">
        <v>98.241041179934314</v>
      </c>
      <c r="M15" s="81">
        <v>97.646923833445911</v>
      </c>
      <c r="N15" s="81">
        <v>96.951318272468257</v>
      </c>
      <c r="O15" s="81">
        <v>96.224612335724615</v>
      </c>
      <c r="P15" s="240"/>
      <c r="Q15" s="243"/>
      <c r="R15" s="243"/>
      <c r="S15" s="243"/>
      <c r="T15" s="243"/>
      <c r="U15" s="243"/>
      <c r="V15" s="243"/>
      <c r="W15" s="243"/>
      <c r="X15" s="243"/>
      <c r="Y15" s="243"/>
      <c r="Z15" s="243"/>
      <c r="AA15" s="243"/>
      <c r="AB15" s="243"/>
      <c r="AC15" s="243"/>
    </row>
    <row r="16" spans="2:29" ht="12" customHeight="1">
      <c r="B16" s="95" t="s">
        <v>15</v>
      </c>
      <c r="C16" s="89">
        <v>79.864262252289492</v>
      </c>
      <c r="D16" s="89">
        <v>77.421875</v>
      </c>
      <c r="E16" s="89">
        <v>74.510870859834128</v>
      </c>
      <c r="F16" s="89">
        <v>70.837821349619205</v>
      </c>
      <c r="G16" s="89">
        <v>67.85043120500039</v>
      </c>
      <c r="H16" s="82">
        <v>63.856084507557952</v>
      </c>
      <c r="I16" s="257">
        <v>59.753957471943295</v>
      </c>
      <c r="J16" s="81">
        <v>56.933775139225105</v>
      </c>
      <c r="K16" s="81">
        <v>53.819151703324032</v>
      </c>
      <c r="L16" s="81">
        <v>51.098617643211838</v>
      </c>
      <c r="M16" s="81">
        <v>48.48098852062612</v>
      </c>
      <c r="N16" s="81">
        <v>46.0238430278891</v>
      </c>
      <c r="O16" s="81">
        <v>43.702381811101972</v>
      </c>
      <c r="P16" s="240"/>
      <c r="Q16" s="243"/>
      <c r="R16" s="243"/>
      <c r="S16" s="243"/>
      <c r="T16" s="243"/>
      <c r="U16" s="243"/>
      <c r="V16" s="243"/>
      <c r="W16" s="243"/>
      <c r="X16" s="243"/>
      <c r="Y16" s="243"/>
      <c r="Z16" s="243"/>
      <c r="AA16" s="243"/>
      <c r="AB16" s="243"/>
      <c r="AC16" s="243"/>
    </row>
    <row r="17" spans="2:29" ht="12" customHeight="1">
      <c r="B17" s="95" t="s">
        <v>19</v>
      </c>
      <c r="C17" s="89">
        <v>123.36039026446369</v>
      </c>
      <c r="D17" s="89">
        <v>129.0199426648386</v>
      </c>
      <c r="E17" s="89">
        <v>131.7848327842612</v>
      </c>
      <c r="F17" s="89">
        <v>131.55515606037221</v>
      </c>
      <c r="G17" s="89">
        <v>131.34983288200428</v>
      </c>
      <c r="H17" s="82">
        <v>131.27667533732938</v>
      </c>
      <c r="I17" s="257">
        <v>132.08462731812614</v>
      </c>
      <c r="J17" s="81">
        <v>133.42680125319762</v>
      </c>
      <c r="K17" s="81">
        <v>134.13148430457534</v>
      </c>
      <c r="L17" s="81">
        <v>135.28988687576077</v>
      </c>
      <c r="M17" s="81">
        <v>136.41539650837368</v>
      </c>
      <c r="N17" s="81">
        <v>137.53291930772417</v>
      </c>
      <c r="O17" s="81">
        <v>138.51365872409767</v>
      </c>
      <c r="P17" s="240"/>
      <c r="Q17" s="243"/>
      <c r="R17" s="243"/>
      <c r="S17" s="243"/>
      <c r="T17" s="243"/>
      <c r="U17" s="243"/>
      <c r="V17" s="243"/>
      <c r="W17" s="243"/>
      <c r="X17" s="243"/>
      <c r="Y17" s="243"/>
      <c r="Z17" s="243"/>
      <c r="AA17" s="243"/>
      <c r="AB17" s="243"/>
      <c r="AC17" s="243"/>
    </row>
    <row r="18" spans="2:29" ht="12" customHeight="1">
      <c r="B18" s="90" t="s">
        <v>29</v>
      </c>
      <c r="C18" s="89">
        <v>85.736601222332823</v>
      </c>
      <c r="D18" s="89">
        <v>95.450673837103309</v>
      </c>
      <c r="E18" s="89">
        <v>100.36650334354704</v>
      </c>
      <c r="F18" s="89">
        <v>99.331179699675815</v>
      </c>
      <c r="G18" s="89">
        <v>98.970046739957255</v>
      </c>
      <c r="H18" s="82">
        <v>98.122836290928987</v>
      </c>
      <c r="I18" s="257">
        <v>97.016066791618556</v>
      </c>
      <c r="J18" s="81">
        <v>95.962203337049729</v>
      </c>
      <c r="K18" s="81">
        <v>94.939305086174826</v>
      </c>
      <c r="L18" s="81">
        <v>94.057631687919553</v>
      </c>
      <c r="M18" s="81">
        <v>93.287546055997979</v>
      </c>
      <c r="N18" s="81">
        <v>92.720495853687623</v>
      </c>
      <c r="O18" s="81">
        <v>92.281602319754114</v>
      </c>
      <c r="P18" s="240"/>
      <c r="Q18" s="243"/>
      <c r="R18" s="243"/>
      <c r="S18" s="243"/>
      <c r="T18" s="243"/>
      <c r="U18" s="243"/>
      <c r="V18" s="243"/>
      <c r="W18" s="243"/>
      <c r="X18" s="243"/>
      <c r="Y18" s="243"/>
      <c r="Z18" s="243"/>
      <c r="AA18" s="243"/>
      <c r="AB18" s="243"/>
      <c r="AC18" s="243"/>
    </row>
    <row r="19" spans="2:29" ht="12" customHeight="1">
      <c r="B19" s="91" t="s">
        <v>20</v>
      </c>
      <c r="C19" s="89">
        <v>229.00780693922766</v>
      </c>
      <c r="D19" s="89">
        <v>232.46914843826855</v>
      </c>
      <c r="E19" s="89">
        <v>236.06877923857118</v>
      </c>
      <c r="F19" s="89">
        <v>231.5507157836015</v>
      </c>
      <c r="G19" s="89">
        <v>236.33459051673876</v>
      </c>
      <c r="H19" s="82">
        <v>234.98002282057962</v>
      </c>
      <c r="I19" s="257">
        <v>237.11537963430769</v>
      </c>
      <c r="J19" s="81">
        <v>237.54122823525438</v>
      </c>
      <c r="K19" s="81">
        <v>237.04310739234825</v>
      </c>
      <c r="L19" s="81">
        <v>237.41634655951404</v>
      </c>
      <c r="M19" s="81">
        <v>237.76085846174061</v>
      </c>
      <c r="N19" s="81">
        <v>237.97140203477701</v>
      </c>
      <c r="O19" s="81">
        <v>238.30580772531809</v>
      </c>
      <c r="P19" s="240"/>
      <c r="Q19" s="243"/>
      <c r="R19" s="243"/>
      <c r="S19" s="243"/>
      <c r="T19" s="243"/>
      <c r="U19" s="243"/>
      <c r="V19" s="243"/>
      <c r="W19" s="243"/>
      <c r="X19" s="243"/>
      <c r="Y19" s="243"/>
      <c r="Z19" s="243"/>
      <c r="AA19" s="243"/>
      <c r="AB19" s="243"/>
      <c r="AC19" s="243"/>
    </row>
    <row r="20" spans="2:29" ht="12" customHeight="1">
      <c r="B20" s="91" t="s">
        <v>32</v>
      </c>
      <c r="C20" s="89">
        <v>84.087801290945492</v>
      </c>
      <c r="D20" s="89">
        <v>85.150115224314121</v>
      </c>
      <c r="E20" s="89">
        <v>87.013628513876569</v>
      </c>
      <c r="F20" s="89">
        <v>87.875552723622633</v>
      </c>
      <c r="G20" s="89">
        <v>87.909159776677001</v>
      </c>
      <c r="H20" s="82">
        <v>87.141087484613067</v>
      </c>
      <c r="I20" s="257">
        <v>86.857083838169657</v>
      </c>
      <c r="J20" s="81">
        <v>85.664623488117115</v>
      </c>
      <c r="K20" s="81">
        <v>84.444499262413302</v>
      </c>
      <c r="L20" s="81">
        <v>83.586729585780191</v>
      </c>
      <c r="M20" s="81">
        <v>82.581705890988104</v>
      </c>
      <c r="N20" s="81">
        <v>81.506575669955112</v>
      </c>
      <c r="O20" s="81">
        <v>80.333168770065228</v>
      </c>
      <c r="P20" s="240"/>
      <c r="Q20" s="243"/>
      <c r="R20" s="243"/>
      <c r="S20" s="243"/>
      <c r="T20" s="243"/>
      <c r="U20" s="243"/>
      <c r="V20" s="243"/>
      <c r="W20" s="243"/>
      <c r="X20" s="243"/>
      <c r="Y20" s="243"/>
      <c r="Z20" s="243"/>
      <c r="AA20" s="243"/>
      <c r="AB20" s="243"/>
      <c r="AC20" s="243"/>
    </row>
    <row r="21" spans="2:29" ht="12" customHeight="1">
      <c r="B21" s="91" t="s">
        <v>63</v>
      </c>
      <c r="C21" s="89">
        <v>85.529623982460606</v>
      </c>
      <c r="D21" s="89">
        <v>86.213882844867157</v>
      </c>
      <c r="E21" s="89">
        <v>85.700629407506767</v>
      </c>
      <c r="F21" s="89">
        <v>91.319703844227334</v>
      </c>
      <c r="G21" s="89">
        <v>91.815939371558258</v>
      </c>
      <c r="H21" s="82">
        <v>90.092542264609804</v>
      </c>
      <c r="I21" s="257">
        <v>90.630428180522642</v>
      </c>
      <c r="J21" s="81">
        <v>88.013057618840776</v>
      </c>
      <c r="K21" s="81">
        <v>84.678995582898708</v>
      </c>
      <c r="L21" s="81">
        <v>81.253702243610732</v>
      </c>
      <c r="M21" s="81">
        <v>77.990471592747355</v>
      </c>
      <c r="N21" s="81">
        <v>74.853522354094409</v>
      </c>
      <c r="O21" s="81">
        <v>72.046295631378868</v>
      </c>
      <c r="P21" s="240"/>
      <c r="Q21" s="243"/>
      <c r="R21" s="243"/>
      <c r="S21" s="243"/>
      <c r="T21" s="243"/>
      <c r="U21" s="243"/>
      <c r="V21" s="243"/>
      <c r="W21" s="243"/>
      <c r="X21" s="243"/>
      <c r="Y21" s="243"/>
      <c r="Z21" s="243"/>
      <c r="AA21" s="243"/>
      <c r="AB21" s="243"/>
      <c r="AC21" s="243"/>
    </row>
    <row r="22" spans="2:29" ht="2.25" customHeight="1">
      <c r="B22" s="91"/>
      <c r="C22" s="89" t="s">
        <v>60</v>
      </c>
      <c r="D22" s="89" t="s">
        <v>60</v>
      </c>
      <c r="E22" s="89" t="s">
        <v>60</v>
      </c>
      <c r="F22" s="89" t="s">
        <v>60</v>
      </c>
      <c r="G22" s="89" t="s">
        <v>60</v>
      </c>
      <c r="H22" s="82" t="s">
        <v>60</v>
      </c>
      <c r="I22" s="257" t="s">
        <v>60</v>
      </c>
      <c r="J22" s="81" t="s">
        <v>60</v>
      </c>
      <c r="K22" s="81" t="s">
        <v>60</v>
      </c>
      <c r="L22" s="81" t="s">
        <v>60</v>
      </c>
      <c r="M22" s="81" t="s">
        <v>60</v>
      </c>
      <c r="N22" s="81" t="s">
        <v>60</v>
      </c>
      <c r="O22" s="81" t="s">
        <v>60</v>
      </c>
      <c r="P22" s="240"/>
      <c r="Q22" s="243"/>
      <c r="R22" s="243"/>
      <c r="S22" s="243"/>
      <c r="T22" s="243"/>
      <c r="U22" s="243"/>
      <c r="V22" s="243"/>
      <c r="W22" s="243"/>
      <c r="X22" s="243"/>
      <c r="Y22" s="243"/>
      <c r="Z22" s="243"/>
      <c r="AA22" s="243"/>
      <c r="AB22" s="243"/>
      <c r="AC22" s="243"/>
    </row>
    <row r="23" spans="2:29" s="78" customFormat="1" ht="12" customHeight="1" collapsed="1">
      <c r="B23" s="67" t="s">
        <v>187</v>
      </c>
      <c r="C23" s="55">
        <v>37.451644798009028</v>
      </c>
      <c r="D23" s="55">
        <v>38.703970331581594</v>
      </c>
      <c r="E23" s="55">
        <v>40.765192017780997</v>
      </c>
      <c r="F23" s="55">
        <v>43.925920148691759</v>
      </c>
      <c r="G23" s="55">
        <v>46.840727148729925</v>
      </c>
      <c r="H23" s="56">
        <v>48.482448556492116</v>
      </c>
      <c r="I23" s="238">
        <v>50.814524931340209</v>
      </c>
      <c r="J23" s="54">
        <v>53.392553270544184</v>
      </c>
      <c r="K23" s="54">
        <v>55.129602039311507</v>
      </c>
      <c r="L23" s="54">
        <v>56.76844122023391</v>
      </c>
      <c r="M23" s="54">
        <v>58.367108339716403</v>
      </c>
      <c r="N23" s="54">
        <v>59.801656554221076</v>
      </c>
      <c r="O23" s="54">
        <v>61.161774592610698</v>
      </c>
      <c r="P23" s="240"/>
      <c r="Q23" s="243"/>
      <c r="R23" s="243"/>
      <c r="S23" s="243"/>
      <c r="T23" s="243"/>
      <c r="U23" s="243"/>
      <c r="V23" s="243"/>
      <c r="W23" s="243"/>
      <c r="X23" s="243"/>
      <c r="Y23" s="243"/>
      <c r="Z23" s="243"/>
      <c r="AA23" s="243"/>
      <c r="AB23" s="243"/>
      <c r="AC23" s="243"/>
    </row>
    <row r="24" spans="2:29" s="78" customFormat="1" ht="12" hidden="1" customHeight="1" outlineLevel="1">
      <c r="B24" s="244" t="s">
        <v>214</v>
      </c>
      <c r="C24" s="61">
        <v>37.552611175362422</v>
      </c>
      <c r="D24" s="61">
        <v>38.736193774760103</v>
      </c>
      <c r="E24" s="61">
        <v>41.143948140620914</v>
      </c>
      <c r="F24" s="61">
        <v>43.981651856222761</v>
      </c>
      <c r="G24" s="61">
        <v>46.775398923824433</v>
      </c>
      <c r="H24" s="62">
        <v>49.017437219108125</v>
      </c>
      <c r="I24" s="239">
        <v>51.534029910632412</v>
      </c>
      <c r="J24" s="60">
        <v>54.606156658921925</v>
      </c>
      <c r="K24" s="60">
        <v>56.903215348482583</v>
      </c>
      <c r="L24" s="60">
        <v>59.036394327472372</v>
      </c>
      <c r="M24" s="60">
        <v>61.108556346605361</v>
      </c>
      <c r="N24" s="60">
        <v>62.995822736788483</v>
      </c>
      <c r="O24" s="60">
        <v>64.757553066122</v>
      </c>
      <c r="P24" s="240"/>
      <c r="Q24" s="243"/>
      <c r="R24" s="243"/>
      <c r="S24" s="243"/>
      <c r="T24" s="243"/>
      <c r="U24" s="243"/>
      <c r="V24" s="243"/>
      <c r="W24" s="243"/>
      <c r="X24" s="243"/>
      <c r="Y24" s="243"/>
      <c r="Z24" s="243"/>
      <c r="AA24" s="243"/>
      <c r="AB24" s="243"/>
      <c r="AC24" s="243"/>
    </row>
    <row r="25" spans="2:29" s="78" customFormat="1" ht="12" customHeight="1">
      <c r="B25" s="66" t="s">
        <v>276</v>
      </c>
      <c r="C25" s="61">
        <v>39.923218859453399</v>
      </c>
      <c r="D25" s="61">
        <v>41.273920071401903</v>
      </c>
      <c r="E25" s="61">
        <v>43.534521770237873</v>
      </c>
      <c r="F25" s="61">
        <v>45.937136444038998</v>
      </c>
      <c r="G25" s="61">
        <v>48.476163644381266</v>
      </c>
      <c r="H25" s="62">
        <v>50.093875085265992</v>
      </c>
      <c r="I25" s="239">
        <v>52.74709295906689</v>
      </c>
      <c r="J25" s="60">
        <v>55.231977818592028</v>
      </c>
      <c r="K25" s="60">
        <v>57.043989652866138</v>
      </c>
      <c r="L25" s="60">
        <v>58.71040133303277</v>
      </c>
      <c r="M25" s="60">
        <v>60.368582585972817</v>
      </c>
      <c r="N25" s="60">
        <v>61.7692758971099</v>
      </c>
      <c r="O25" s="60">
        <v>63.065621537010564</v>
      </c>
      <c r="P25" s="240"/>
      <c r="Q25" s="243"/>
      <c r="R25" s="243"/>
      <c r="S25" s="243"/>
      <c r="T25" s="243"/>
      <c r="U25" s="243"/>
      <c r="V25" s="243"/>
      <c r="W25" s="243"/>
      <c r="X25" s="243"/>
      <c r="Y25" s="243"/>
      <c r="Z25" s="243"/>
      <c r="AA25" s="243"/>
      <c r="AB25" s="243"/>
      <c r="AC25" s="243"/>
    </row>
    <row r="26" spans="2:29" s="78" customFormat="1" ht="12" customHeight="1">
      <c r="B26" s="90" t="s">
        <v>49</v>
      </c>
      <c r="C26" s="61">
        <v>39.817279666944955</v>
      </c>
      <c r="D26" s="61">
        <v>41.506807633747151</v>
      </c>
      <c r="E26" s="61">
        <v>43.580541987281144</v>
      </c>
      <c r="F26" s="61">
        <v>44.848629698897589</v>
      </c>
      <c r="G26" s="61">
        <v>47.150674564415908</v>
      </c>
      <c r="H26" s="62">
        <v>49.39754483164652</v>
      </c>
      <c r="I26" s="239">
        <v>51.993119091015103</v>
      </c>
      <c r="J26" s="60">
        <v>55.450712814855713</v>
      </c>
      <c r="K26" s="60">
        <v>58.238986166260801</v>
      </c>
      <c r="L26" s="60">
        <v>60.739812970121285</v>
      </c>
      <c r="M26" s="60">
        <v>63.061224712624487</v>
      </c>
      <c r="N26" s="60">
        <v>65.037780877907693</v>
      </c>
      <c r="O26" s="60">
        <v>66.844223235560762</v>
      </c>
      <c r="P26" s="240"/>
      <c r="Q26" s="243"/>
      <c r="R26" s="243"/>
      <c r="S26" s="243"/>
      <c r="T26" s="243"/>
      <c r="U26" s="243"/>
      <c r="V26" s="243"/>
      <c r="W26" s="243"/>
      <c r="X26" s="243"/>
      <c r="Y26" s="243"/>
      <c r="Z26" s="243"/>
      <c r="AA26" s="243"/>
      <c r="AB26" s="243"/>
      <c r="AC26" s="243"/>
    </row>
    <row r="27" spans="2:29" ht="12" customHeight="1">
      <c r="B27" s="94" t="s">
        <v>50</v>
      </c>
      <c r="C27" s="89">
        <v>34.269156766774536</v>
      </c>
      <c r="D27" s="89">
        <v>36.996921297843791</v>
      </c>
      <c r="E27" s="89">
        <v>39.919724611884483</v>
      </c>
      <c r="F27" s="89">
        <v>41.066496259708934</v>
      </c>
      <c r="G27" s="89">
        <v>44.176914540637824</v>
      </c>
      <c r="H27" s="82">
        <v>46.786677203257362</v>
      </c>
      <c r="I27" s="257">
        <v>50.463129925394256</v>
      </c>
      <c r="J27" s="81">
        <v>55.361622713893709</v>
      </c>
      <c r="K27" s="81">
        <v>59.512227135635662</v>
      </c>
      <c r="L27" s="81">
        <v>63.22750633301677</v>
      </c>
      <c r="M27" s="81">
        <v>66.678098912178356</v>
      </c>
      <c r="N27" s="81">
        <v>69.658156141689645</v>
      </c>
      <c r="O27" s="81">
        <v>72.421104765439154</v>
      </c>
      <c r="P27" s="240"/>
      <c r="Q27" s="243"/>
      <c r="R27" s="243"/>
      <c r="S27" s="243"/>
      <c r="T27" s="243"/>
      <c r="U27" s="243"/>
      <c r="V27" s="243"/>
      <c r="W27" s="243"/>
      <c r="X27" s="243"/>
      <c r="Y27" s="243"/>
      <c r="Z27" s="243"/>
      <c r="AA27" s="243"/>
      <c r="AB27" s="243"/>
      <c r="AC27" s="243"/>
    </row>
    <row r="28" spans="2:29" ht="12" customHeight="1">
      <c r="B28" s="94" t="s">
        <v>51</v>
      </c>
      <c r="C28" s="89">
        <v>69.123439394771324</v>
      </c>
      <c r="D28" s="89">
        <v>68.54810897207642</v>
      </c>
      <c r="E28" s="89">
        <v>67.810637565215956</v>
      </c>
      <c r="F28" s="89">
        <v>69.922428090194003</v>
      </c>
      <c r="G28" s="89">
        <v>69.024180743807435</v>
      </c>
      <c r="H28" s="82">
        <v>69.835588617789043</v>
      </c>
      <c r="I28" s="257">
        <v>69.794005887378347</v>
      </c>
      <c r="J28" s="81">
        <v>69.037200018548688</v>
      </c>
      <c r="K28" s="81">
        <v>67.806243852874076</v>
      </c>
      <c r="L28" s="81">
        <v>66.479680792755246</v>
      </c>
      <c r="M28" s="81">
        <v>65.271396357328115</v>
      </c>
      <c r="N28" s="81">
        <v>64.161488089232861</v>
      </c>
      <c r="O28" s="81">
        <v>63.114972910567644</v>
      </c>
      <c r="P28" s="240"/>
      <c r="Q28" s="243"/>
      <c r="R28" s="243"/>
      <c r="S28" s="243"/>
      <c r="T28" s="243"/>
      <c r="U28" s="243"/>
      <c r="V28" s="243"/>
      <c r="W28" s="243"/>
      <c r="X28" s="243"/>
      <c r="Y28" s="243"/>
      <c r="Z28" s="243"/>
      <c r="AA28" s="243"/>
      <c r="AB28" s="243"/>
      <c r="AC28" s="243"/>
    </row>
    <row r="29" spans="2:29" ht="12" customHeight="1">
      <c r="B29" s="90" t="s">
        <v>52</v>
      </c>
      <c r="C29" s="89">
        <v>25.664492595115899</v>
      </c>
      <c r="D29" s="89">
        <v>26.564988314929476</v>
      </c>
      <c r="E29" s="89">
        <v>28.678177249049202</v>
      </c>
      <c r="F29" s="89">
        <v>30.981414574994144</v>
      </c>
      <c r="G29" s="89">
        <v>31.935523528195795</v>
      </c>
      <c r="H29" s="82">
        <v>30.190763246609265</v>
      </c>
      <c r="I29" s="257">
        <v>29.390881928680656</v>
      </c>
      <c r="J29" s="81">
        <v>29.573743467346269</v>
      </c>
      <c r="K29" s="81">
        <v>29.442794302875317</v>
      </c>
      <c r="L29" s="81">
        <v>29.61072985910501</v>
      </c>
      <c r="M29" s="81">
        <v>30.002347574604688</v>
      </c>
      <c r="N29" s="81">
        <v>30.482130890740954</v>
      </c>
      <c r="O29" s="81">
        <v>30.766461756397451</v>
      </c>
      <c r="P29" s="240"/>
      <c r="Q29" s="243"/>
      <c r="R29" s="243"/>
      <c r="S29" s="243"/>
      <c r="T29" s="243"/>
      <c r="U29" s="243"/>
      <c r="V29" s="243"/>
      <c r="W29" s="243"/>
      <c r="X29" s="243"/>
      <c r="Y29" s="243"/>
      <c r="Z29" s="243"/>
      <c r="AA29" s="243"/>
      <c r="AB29" s="243"/>
      <c r="AC29" s="243"/>
    </row>
    <row r="30" spans="2:29" ht="12" customHeight="1">
      <c r="B30" s="94" t="s">
        <v>53</v>
      </c>
      <c r="C30" s="89">
        <v>11.948544529371</v>
      </c>
      <c r="D30" s="89">
        <v>13.137000416102303</v>
      </c>
      <c r="E30" s="89">
        <v>16.093029172741048</v>
      </c>
      <c r="F30" s="89">
        <v>16.380729255647999</v>
      </c>
      <c r="G30" s="89">
        <v>16.07643934880042</v>
      </c>
      <c r="H30" s="82">
        <v>15.521176047160646</v>
      </c>
      <c r="I30" s="257">
        <v>13.952762539456929</v>
      </c>
      <c r="J30" s="81">
        <v>13.787701946040531</v>
      </c>
      <c r="K30" s="81">
        <v>13.897859195052179</v>
      </c>
      <c r="L30" s="81">
        <v>14.094398236808534</v>
      </c>
      <c r="M30" s="81">
        <v>14.688562826899712</v>
      </c>
      <c r="N30" s="81">
        <v>15.914821557046446</v>
      </c>
      <c r="O30" s="81">
        <v>16.856958107352931</v>
      </c>
      <c r="P30" s="240"/>
      <c r="Q30" s="243"/>
      <c r="R30" s="243"/>
      <c r="S30" s="243"/>
      <c r="T30" s="243"/>
      <c r="U30" s="243"/>
      <c r="V30" s="243"/>
      <c r="W30" s="243"/>
      <c r="X30" s="243"/>
      <c r="Y30" s="243"/>
      <c r="Z30" s="243"/>
      <c r="AA30" s="243"/>
      <c r="AB30" s="243"/>
      <c r="AC30" s="243"/>
    </row>
    <row r="31" spans="2:29" ht="12" customHeight="1">
      <c r="B31" s="90" t="s">
        <v>55</v>
      </c>
      <c r="C31" s="89">
        <v>48.795065871262949</v>
      </c>
      <c r="D31" s="89">
        <v>49.484528001463381</v>
      </c>
      <c r="E31" s="89">
        <v>51.521196319792388</v>
      </c>
      <c r="F31" s="89">
        <v>55.136844873925526</v>
      </c>
      <c r="G31" s="89">
        <v>58.836641486814926</v>
      </c>
      <c r="H31" s="82">
        <v>62.62842393996884</v>
      </c>
      <c r="I31" s="257">
        <v>69.538185543035027</v>
      </c>
      <c r="J31" s="81">
        <v>70.017752096629167</v>
      </c>
      <c r="K31" s="81">
        <v>70.033124500820705</v>
      </c>
      <c r="L31" s="81">
        <v>70.028782016998633</v>
      </c>
      <c r="M31" s="81">
        <v>69.975798504050545</v>
      </c>
      <c r="N31" s="81">
        <v>69.684310221833329</v>
      </c>
      <c r="O31" s="81">
        <v>69.518568821808927</v>
      </c>
      <c r="P31" s="240"/>
      <c r="Q31" s="243"/>
      <c r="R31" s="243"/>
      <c r="S31" s="243"/>
      <c r="T31" s="243"/>
      <c r="U31" s="243"/>
      <c r="V31" s="243"/>
      <c r="W31" s="243"/>
      <c r="X31" s="243"/>
      <c r="Y31" s="243"/>
      <c r="Z31" s="243"/>
      <c r="AA31" s="243"/>
      <c r="AB31" s="243"/>
      <c r="AC31" s="243"/>
    </row>
    <row r="32" spans="2:29" ht="12" customHeight="1">
      <c r="B32" s="94" t="s">
        <v>321</v>
      </c>
      <c r="C32" s="89">
        <v>62.186935759738383</v>
      </c>
      <c r="D32" s="89">
        <v>60.196496836278143</v>
      </c>
      <c r="E32" s="89">
        <v>62.307138816460871</v>
      </c>
      <c r="F32" s="89">
        <v>72.573800616555246</v>
      </c>
      <c r="G32" s="89">
        <v>78.330447455441359</v>
      </c>
      <c r="H32" s="82">
        <v>84.051853782379908</v>
      </c>
      <c r="I32" s="257">
        <v>87.877013944014351</v>
      </c>
      <c r="J32" s="81">
        <v>90.360474715338711</v>
      </c>
      <c r="K32" s="81">
        <v>92.409159056465484</v>
      </c>
      <c r="L32" s="81">
        <v>94.122416621880461</v>
      </c>
      <c r="M32" s="81">
        <v>95.60554948987847</v>
      </c>
      <c r="N32" s="81">
        <v>96.538223783049688</v>
      </c>
      <c r="O32" s="81">
        <v>97.629252234970068</v>
      </c>
      <c r="P32" s="240"/>
      <c r="Q32" s="243"/>
      <c r="R32" s="243"/>
      <c r="S32" s="243"/>
      <c r="T32" s="243"/>
      <c r="U32" s="243"/>
      <c r="V32" s="243"/>
      <c r="W32" s="243"/>
      <c r="X32" s="243"/>
      <c r="Y32" s="243"/>
      <c r="Z32" s="243"/>
      <c r="AA32" s="243"/>
      <c r="AB32" s="243"/>
      <c r="AC32" s="243"/>
    </row>
    <row r="33" spans="2:29" ht="12" customHeight="1">
      <c r="B33" s="63" t="s">
        <v>57</v>
      </c>
      <c r="C33" s="89">
        <v>42.650100612889766</v>
      </c>
      <c r="D33" s="89">
        <v>45.898798628111862</v>
      </c>
      <c r="E33" s="89">
        <v>48.881784998216375</v>
      </c>
      <c r="F33" s="89">
        <v>52.833546028191826</v>
      </c>
      <c r="G33" s="89">
        <v>56.758953756332822</v>
      </c>
      <c r="H33" s="82">
        <v>53.994552660534431</v>
      </c>
      <c r="I33" s="257">
        <v>53.580398098024759</v>
      </c>
      <c r="J33" s="81">
        <v>54.111367843399073</v>
      </c>
      <c r="K33" s="81">
        <v>54.467234196026716</v>
      </c>
      <c r="L33" s="81">
        <v>54.525064473589723</v>
      </c>
      <c r="M33" s="81">
        <v>54.477115260138454</v>
      </c>
      <c r="N33" s="81">
        <v>54.406398097529603</v>
      </c>
      <c r="O33" s="81">
        <v>54.322793311103347</v>
      </c>
      <c r="P33" s="240"/>
      <c r="Q33" s="243"/>
      <c r="R33" s="243"/>
      <c r="S33" s="243"/>
      <c r="T33" s="243"/>
      <c r="U33" s="243"/>
      <c r="V33" s="243"/>
      <c r="W33" s="243"/>
      <c r="X33" s="243"/>
      <c r="Y33" s="243"/>
      <c r="Z33" s="243"/>
      <c r="AA33" s="243"/>
      <c r="AB33" s="243"/>
      <c r="AC33" s="243"/>
    </row>
    <row r="34" spans="2:29" s="78" customFormat="1" ht="12" customHeight="1">
      <c r="B34" s="64" t="s">
        <v>58</v>
      </c>
      <c r="C34" s="61">
        <v>22.777603244647878</v>
      </c>
      <c r="D34" s="61">
        <v>23.478343513336753</v>
      </c>
      <c r="E34" s="61">
        <v>23.628511660011227</v>
      </c>
      <c r="F34" s="61">
        <v>33.294589638410976</v>
      </c>
      <c r="G34" s="61">
        <v>40.721725037894061</v>
      </c>
      <c r="H34" s="62">
        <v>39.978722325818779</v>
      </c>
      <c r="I34" s="239">
        <v>38.647723513074844</v>
      </c>
      <c r="J34" s="60">
        <v>41.222996363690669</v>
      </c>
      <c r="K34" s="60">
        <v>41.380936694253279</v>
      </c>
      <c r="L34" s="60">
        <v>41.553345893358035</v>
      </c>
      <c r="M34" s="60">
        <v>41.513849042082207</v>
      </c>
      <c r="N34" s="60">
        <v>42.156855612789194</v>
      </c>
      <c r="O34" s="60">
        <v>43.234485222291319</v>
      </c>
      <c r="P34" s="240"/>
      <c r="Q34" s="243"/>
      <c r="R34" s="243"/>
      <c r="S34" s="243"/>
      <c r="T34" s="243"/>
      <c r="U34" s="243"/>
      <c r="V34" s="243"/>
      <c r="W34" s="243"/>
      <c r="X34" s="243"/>
      <c r="Y34" s="243"/>
      <c r="Z34" s="243"/>
      <c r="AA34" s="243"/>
      <c r="AB34" s="243"/>
      <c r="AC34" s="243"/>
    </row>
    <row r="35" spans="2:29" s="78" customFormat="1" ht="12" customHeight="1">
      <c r="B35" s="94" t="s">
        <v>36</v>
      </c>
      <c r="C35" s="61">
        <v>3.0363356667178985</v>
      </c>
      <c r="D35" s="61">
        <v>2.1478294851513819</v>
      </c>
      <c r="E35" s="61">
        <v>1.5618864161543566</v>
      </c>
      <c r="F35" s="61">
        <v>5.7998488234078351</v>
      </c>
      <c r="G35" s="61">
        <v>13.092574237708215</v>
      </c>
      <c r="H35" s="62">
        <v>17.159603121189036</v>
      </c>
      <c r="I35" s="239">
        <v>19.077548331793714</v>
      </c>
      <c r="J35" s="60">
        <v>23.708294094552311</v>
      </c>
      <c r="K35" s="60">
        <v>25.425684840118386</v>
      </c>
      <c r="L35" s="60">
        <v>27.642810131961276</v>
      </c>
      <c r="M35" s="60">
        <v>28.11206697880813</v>
      </c>
      <c r="N35" s="60">
        <v>32.425997886611832</v>
      </c>
      <c r="O35" s="60">
        <v>37.538904565545018</v>
      </c>
      <c r="P35" s="240"/>
      <c r="Q35" s="243"/>
      <c r="R35" s="243"/>
      <c r="S35" s="243"/>
      <c r="T35" s="243"/>
      <c r="U35" s="243"/>
      <c r="V35" s="243"/>
      <c r="W35" s="243"/>
      <c r="X35" s="243"/>
      <c r="Y35" s="243"/>
      <c r="Z35" s="243"/>
      <c r="AA35" s="243"/>
      <c r="AB35" s="243"/>
      <c r="AC35" s="243"/>
    </row>
    <row r="36" spans="2:29" ht="12" customHeight="1">
      <c r="B36" s="90" t="s">
        <v>59</v>
      </c>
      <c r="C36" s="89">
        <v>41.000912149661382</v>
      </c>
      <c r="D36" s="89">
        <v>44.102574677745082</v>
      </c>
      <c r="E36" s="89">
        <v>46.987543061096368</v>
      </c>
      <c r="F36" s="89">
        <v>49.334709175549023</v>
      </c>
      <c r="G36" s="89">
        <v>51.464558872784508</v>
      </c>
      <c r="H36" s="82">
        <v>53.021610468332113</v>
      </c>
      <c r="I36" s="257">
        <v>56.709997478404858</v>
      </c>
      <c r="J36" s="81">
        <v>57.809742596639659</v>
      </c>
      <c r="K36" s="81">
        <v>59.793115954964463</v>
      </c>
      <c r="L36" s="81">
        <v>61.794572571233985</v>
      </c>
      <c r="M36" s="81">
        <v>63.53594626663984</v>
      </c>
      <c r="N36" s="81">
        <v>65.081836383458253</v>
      </c>
      <c r="O36" s="81">
        <v>66.465075441674514</v>
      </c>
      <c r="P36" s="240"/>
      <c r="Q36" s="243"/>
      <c r="R36" s="243"/>
      <c r="S36" s="243"/>
      <c r="T36" s="243"/>
      <c r="U36" s="243"/>
      <c r="V36" s="243"/>
      <c r="W36" s="243"/>
      <c r="X36" s="243"/>
      <c r="Y36" s="243"/>
      <c r="Z36" s="243"/>
      <c r="AA36" s="243"/>
      <c r="AB36" s="243"/>
      <c r="AC36" s="243"/>
    </row>
    <row r="37" spans="2:29" ht="12" customHeight="1">
      <c r="B37" s="91"/>
      <c r="C37" s="89"/>
      <c r="D37" s="89"/>
      <c r="E37" s="89"/>
      <c r="F37" s="89"/>
      <c r="G37" s="89"/>
      <c r="H37" s="82"/>
      <c r="I37" s="257"/>
      <c r="J37" s="81"/>
      <c r="K37" s="81"/>
      <c r="L37" s="81"/>
      <c r="M37" s="81"/>
      <c r="N37" s="81"/>
      <c r="O37" s="81"/>
      <c r="P37" s="240"/>
      <c r="Q37" s="243"/>
      <c r="R37" s="243"/>
      <c r="S37" s="243"/>
      <c r="T37" s="243"/>
      <c r="U37" s="243"/>
      <c r="V37" s="243"/>
      <c r="W37" s="243"/>
      <c r="X37" s="243"/>
      <c r="Y37" s="243"/>
      <c r="Z37" s="243"/>
      <c r="AA37" s="243"/>
      <c r="AB37" s="243"/>
      <c r="AC37" s="243"/>
    </row>
    <row r="38" spans="2:29" ht="12" customHeight="1">
      <c r="B38" s="59" t="s">
        <v>188</v>
      </c>
      <c r="C38" s="87">
        <v>31.819598950750088</v>
      </c>
      <c r="D38" s="87">
        <v>32.905338612297861</v>
      </c>
      <c r="E38" s="87">
        <v>33.724494026962176</v>
      </c>
      <c r="F38" s="87">
        <v>37.702289235430428</v>
      </c>
      <c r="G38" s="87">
        <v>41.300029461955113</v>
      </c>
      <c r="H38" s="88">
        <v>43.712452765055609</v>
      </c>
      <c r="I38" s="255">
        <v>44.979550858138204</v>
      </c>
      <c r="J38" s="86">
        <v>45.067333212161131</v>
      </c>
      <c r="K38" s="86">
        <v>44.470360447320552</v>
      </c>
      <c r="L38" s="86">
        <v>44.056866430195946</v>
      </c>
      <c r="M38" s="86">
        <v>43.648373902100253</v>
      </c>
      <c r="N38" s="86">
        <v>43.215339635323382</v>
      </c>
      <c r="O38" s="86">
        <v>42.811878568850624</v>
      </c>
      <c r="P38" s="240"/>
      <c r="Q38" s="243"/>
      <c r="R38" s="243"/>
      <c r="S38" s="243"/>
      <c r="T38" s="243"/>
      <c r="U38" s="243"/>
      <c r="V38" s="243"/>
      <c r="W38" s="243"/>
      <c r="X38" s="243"/>
      <c r="Y38" s="243"/>
      <c r="Z38" s="243"/>
      <c r="AA38" s="243"/>
      <c r="AB38" s="243"/>
      <c r="AC38" s="243"/>
    </row>
    <row r="39" spans="2:29" ht="12" customHeight="1">
      <c r="B39" s="90" t="s">
        <v>140</v>
      </c>
      <c r="C39" s="89">
        <v>17.697473693707067</v>
      </c>
      <c r="D39" s="89">
        <v>18.58465570909916</v>
      </c>
      <c r="E39" s="89">
        <v>17.540750381750232</v>
      </c>
      <c r="F39" s="89">
        <v>20.328343060898867</v>
      </c>
      <c r="G39" s="89">
        <v>23.410089471741198</v>
      </c>
      <c r="H39" s="82">
        <v>25.340443585947259</v>
      </c>
      <c r="I39" s="257">
        <v>28.416427292082652</v>
      </c>
      <c r="J39" s="81">
        <v>30.050204813369202</v>
      </c>
      <c r="K39" s="81">
        <v>31.38375706714865</v>
      </c>
      <c r="L39" s="81">
        <v>32.671044106419863</v>
      </c>
      <c r="M39" s="81">
        <v>33.839247697888482</v>
      </c>
      <c r="N39" s="81">
        <v>34.924397934687548</v>
      </c>
      <c r="O39" s="81">
        <v>35.884524210113575</v>
      </c>
      <c r="P39" s="240"/>
      <c r="Q39" s="243"/>
      <c r="R39" s="243"/>
      <c r="S39" s="243"/>
      <c r="T39" s="243"/>
      <c r="U39" s="243"/>
      <c r="V39" s="243"/>
      <c r="W39" s="243"/>
      <c r="X39" s="243"/>
      <c r="Y39" s="243"/>
      <c r="Z39" s="243"/>
      <c r="AA39" s="243"/>
      <c r="AB39" s="243"/>
      <c r="AC39" s="243"/>
    </row>
    <row r="40" spans="2:29" ht="12" customHeight="1">
      <c r="B40" s="92" t="s">
        <v>61</v>
      </c>
      <c r="C40" s="87">
        <v>32.456312275332806</v>
      </c>
      <c r="D40" s="87">
        <v>33.285511892235078</v>
      </c>
      <c r="E40" s="87">
        <v>34.226247216724559</v>
      </c>
      <c r="F40" s="87">
        <v>39.825091676128928</v>
      </c>
      <c r="G40" s="87">
        <v>43.177189189256282</v>
      </c>
      <c r="H40" s="88">
        <v>42.691402195985866</v>
      </c>
      <c r="I40" s="255">
        <v>43.752080259534999</v>
      </c>
      <c r="J40" s="86">
        <v>44.082214833708228</v>
      </c>
      <c r="K40" s="86">
        <v>43.199007828423234</v>
      </c>
      <c r="L40" s="86">
        <v>42.551405143330349</v>
      </c>
      <c r="M40" s="86">
        <v>41.891764698009581</v>
      </c>
      <c r="N40" s="86">
        <v>41.588551015084803</v>
      </c>
      <c r="O40" s="86">
        <v>41.344522111536008</v>
      </c>
      <c r="P40" s="240"/>
      <c r="Q40" s="243"/>
      <c r="R40" s="243"/>
      <c r="S40" s="243"/>
      <c r="T40" s="243"/>
      <c r="U40" s="243"/>
      <c r="V40" s="243"/>
      <c r="W40" s="243"/>
      <c r="X40" s="243"/>
      <c r="Y40" s="243"/>
      <c r="Z40" s="243"/>
      <c r="AA40" s="243"/>
      <c r="AB40" s="243"/>
      <c r="AC40" s="243"/>
    </row>
    <row r="41" spans="2:29">
      <c r="B41" s="91"/>
      <c r="C41" s="89"/>
      <c r="D41" s="89"/>
      <c r="E41" s="89"/>
      <c r="F41" s="89"/>
      <c r="G41" s="89"/>
      <c r="H41" s="82"/>
      <c r="I41" s="257"/>
      <c r="J41" s="81"/>
      <c r="K41" s="81"/>
      <c r="L41" s="81"/>
      <c r="M41" s="81"/>
      <c r="N41" s="81"/>
      <c r="O41" s="81"/>
      <c r="P41" s="240"/>
      <c r="Q41" s="243"/>
      <c r="R41" s="243"/>
      <c r="S41" s="243"/>
      <c r="T41" s="243"/>
      <c r="U41" s="243"/>
      <c r="V41" s="243"/>
      <c r="W41" s="243"/>
      <c r="X41" s="243"/>
      <c r="Y41" s="243"/>
      <c r="Z41" s="243"/>
      <c r="AA41" s="243"/>
      <c r="AB41" s="243"/>
      <c r="AC41" s="243"/>
    </row>
    <row r="42" spans="2:29" ht="12" customHeight="1">
      <c r="B42" s="93" t="s">
        <v>275</v>
      </c>
      <c r="C42" s="89"/>
      <c r="D42" s="89"/>
      <c r="E42" s="89"/>
      <c r="F42" s="89"/>
      <c r="G42" s="89"/>
      <c r="H42" s="82"/>
      <c r="I42" s="257"/>
      <c r="J42" s="81"/>
      <c r="K42" s="81"/>
      <c r="L42" s="81"/>
      <c r="M42" s="81"/>
      <c r="N42" s="81"/>
      <c r="O42" s="81"/>
      <c r="P42" s="240"/>
      <c r="Q42" s="243"/>
      <c r="R42" s="243"/>
      <c r="S42" s="243"/>
      <c r="T42" s="243"/>
      <c r="U42" s="243"/>
      <c r="V42" s="243"/>
      <c r="W42" s="243"/>
      <c r="X42" s="243"/>
      <c r="Y42" s="243"/>
      <c r="Z42" s="243"/>
      <c r="AA42" s="243"/>
      <c r="AB42" s="243"/>
      <c r="AC42" s="243"/>
    </row>
    <row r="43" spans="2:29" ht="12" customHeight="1">
      <c r="B43" s="93" t="s">
        <v>269</v>
      </c>
      <c r="C43" s="87">
        <v>65.650459636692602</v>
      </c>
      <c r="D43" s="87">
        <v>64.77166546019572</v>
      </c>
      <c r="E43" s="87">
        <v>65.030805324403545</v>
      </c>
      <c r="F43" s="87">
        <v>66.565672926966982</v>
      </c>
      <c r="G43" s="87">
        <v>69.322928812972137</v>
      </c>
      <c r="H43" s="88">
        <v>67.736921106108255</v>
      </c>
      <c r="I43" s="255">
        <v>68.068156788111764</v>
      </c>
      <c r="J43" s="86">
        <v>69.264947032891499</v>
      </c>
      <c r="K43" s="86">
        <v>69.891392479340567</v>
      </c>
      <c r="L43" s="86">
        <v>70.293769551770993</v>
      </c>
      <c r="M43" s="86">
        <v>71.079311955264615</v>
      </c>
      <c r="N43" s="86">
        <v>71.319969192350996</v>
      </c>
      <c r="O43" s="86">
        <v>71.426717652395595</v>
      </c>
      <c r="P43" s="240"/>
      <c r="Q43" s="243"/>
      <c r="R43" s="243"/>
      <c r="S43" s="243"/>
      <c r="T43" s="243"/>
      <c r="U43" s="243"/>
      <c r="V43" s="243"/>
      <c r="W43" s="243"/>
      <c r="X43" s="243"/>
      <c r="Y43" s="243"/>
      <c r="Z43" s="243"/>
      <c r="AA43" s="243"/>
      <c r="AB43" s="243"/>
      <c r="AC43" s="243"/>
    </row>
    <row r="44" spans="2:29" ht="1.5" customHeight="1">
      <c r="B44" s="92"/>
      <c r="C44" s="87" t="s">
        <v>60</v>
      </c>
      <c r="D44" s="87" t="s">
        <v>60</v>
      </c>
      <c r="E44" s="87" t="s">
        <v>60</v>
      </c>
      <c r="F44" s="87" t="s">
        <v>60</v>
      </c>
      <c r="G44" s="87" t="s">
        <v>60</v>
      </c>
      <c r="H44" s="88" t="s">
        <v>60</v>
      </c>
      <c r="I44" s="255" t="s">
        <v>60</v>
      </c>
      <c r="J44" s="86" t="s">
        <v>60</v>
      </c>
      <c r="K44" s="86" t="s">
        <v>60</v>
      </c>
      <c r="L44" s="86" t="s">
        <v>60</v>
      </c>
      <c r="M44" s="86" t="s">
        <v>60</v>
      </c>
      <c r="N44" s="86" t="s">
        <v>60</v>
      </c>
      <c r="O44" s="86" t="s">
        <v>60</v>
      </c>
      <c r="P44" s="240"/>
      <c r="Q44" s="243"/>
      <c r="R44" s="243"/>
      <c r="S44" s="243"/>
      <c r="T44" s="243"/>
      <c r="U44" s="243"/>
      <c r="V44" s="243"/>
      <c r="W44" s="243"/>
      <c r="X44" s="243"/>
      <c r="Y44" s="243"/>
      <c r="Z44" s="243"/>
      <c r="AA44" s="243"/>
      <c r="AB44" s="243"/>
      <c r="AC44" s="243"/>
    </row>
    <row r="45" spans="2:29" ht="12" customHeight="1" collapsed="1">
      <c r="B45" s="92" t="s">
        <v>197</v>
      </c>
      <c r="C45" s="87">
        <v>76.536869802504441</v>
      </c>
      <c r="D45" s="87">
        <v>75.652388326408442</v>
      </c>
      <c r="E45" s="87">
        <v>75.491302444677373</v>
      </c>
      <c r="F45" s="87">
        <v>75.606232639485228</v>
      </c>
      <c r="G45" s="87">
        <v>77.412374265930126</v>
      </c>
      <c r="H45" s="88">
        <v>75.372756648864794</v>
      </c>
      <c r="I45" s="255">
        <v>75.353792072881319</v>
      </c>
      <c r="J45" s="86">
        <v>76.393926575872626</v>
      </c>
      <c r="K45" s="86">
        <v>77.153460531922917</v>
      </c>
      <c r="L45" s="86">
        <v>77.664880441176223</v>
      </c>
      <c r="M45" s="86">
        <v>78.579408275551145</v>
      </c>
      <c r="N45" s="86">
        <v>78.891487243061704</v>
      </c>
      <c r="O45" s="86">
        <v>79.031120868596517</v>
      </c>
      <c r="P45" s="240"/>
      <c r="Q45" s="243"/>
      <c r="R45" s="243"/>
      <c r="S45" s="243"/>
      <c r="T45" s="243"/>
      <c r="U45" s="243"/>
      <c r="V45" s="243"/>
      <c r="W45" s="243"/>
      <c r="X45" s="243"/>
      <c r="Y45" s="243"/>
      <c r="Z45" s="243"/>
      <c r="AA45" s="243"/>
      <c r="AB45" s="243"/>
      <c r="AC45" s="243"/>
    </row>
    <row r="46" spans="2:29" ht="12" hidden="1" customHeight="1" outlineLevel="1">
      <c r="B46" s="91" t="s">
        <v>204</v>
      </c>
      <c r="C46" s="89">
        <v>82.500382782770657</v>
      </c>
      <c r="D46" s="89">
        <v>81.408891897770914</v>
      </c>
      <c r="E46" s="89">
        <v>81.043877810330628</v>
      </c>
      <c r="F46" s="89">
        <v>80.891643331043056</v>
      </c>
      <c r="G46" s="89">
        <v>82.982688325772926</v>
      </c>
      <c r="H46" s="82">
        <v>81.005273797521411</v>
      </c>
      <c r="I46" s="257">
        <v>80.90841157532607</v>
      </c>
      <c r="J46" s="81">
        <v>82.198503905024737</v>
      </c>
      <c r="K46" s="81">
        <v>83.305158953825241</v>
      </c>
      <c r="L46" s="81">
        <v>84.094938085990592</v>
      </c>
      <c r="M46" s="81">
        <v>85.429082744366312</v>
      </c>
      <c r="N46" s="81">
        <v>86.015240281217999</v>
      </c>
      <c r="O46" s="81">
        <v>86.450761951482818</v>
      </c>
      <c r="P46" s="240"/>
      <c r="Q46" s="243"/>
      <c r="R46" s="243"/>
      <c r="S46" s="243"/>
      <c r="T46" s="243"/>
      <c r="U46" s="243"/>
      <c r="V46" s="243"/>
      <c r="W46" s="243"/>
      <c r="X46" s="243"/>
      <c r="Y46" s="243"/>
      <c r="Z46" s="243"/>
      <c r="AA46" s="243"/>
      <c r="AB46" s="243"/>
      <c r="AC46" s="243"/>
    </row>
    <row r="47" spans="2:29" ht="12" customHeight="1">
      <c r="B47" s="91" t="s">
        <v>47</v>
      </c>
      <c r="C47" s="89">
        <v>80.321540033524613</v>
      </c>
      <c r="D47" s="89">
        <v>80.854080992801542</v>
      </c>
      <c r="E47" s="89">
        <v>80.513441865110508</v>
      </c>
      <c r="F47" s="89">
        <v>80.362895391151142</v>
      </c>
      <c r="G47" s="89">
        <v>81.734716405224745</v>
      </c>
      <c r="H47" s="82">
        <v>80.708658790684311</v>
      </c>
      <c r="I47" s="257">
        <v>80.877766011064679</v>
      </c>
      <c r="J47" s="81">
        <v>83.350852552778861</v>
      </c>
      <c r="K47" s="81">
        <v>86.189551425090144</v>
      </c>
      <c r="L47" s="81">
        <v>88.173039527532765</v>
      </c>
      <c r="M47" s="81">
        <v>91.273424801580575</v>
      </c>
      <c r="N47" s="81">
        <v>92.952238978662962</v>
      </c>
      <c r="O47" s="81">
        <v>94.316322284175641</v>
      </c>
      <c r="P47" s="240"/>
      <c r="Q47" s="243"/>
      <c r="R47" s="243"/>
      <c r="S47" s="243"/>
      <c r="T47" s="243"/>
      <c r="U47" s="243"/>
      <c r="V47" s="243"/>
      <c r="W47" s="243"/>
      <c r="X47" s="243"/>
      <c r="Y47" s="243"/>
      <c r="Z47" s="243"/>
      <c r="AA47" s="243"/>
      <c r="AB47" s="243"/>
      <c r="AC47" s="243"/>
    </row>
    <row r="48" spans="2:29" ht="12" customHeight="1">
      <c r="B48" s="91" t="s">
        <v>44</v>
      </c>
      <c r="C48" s="89">
        <v>72.148564527992079</v>
      </c>
      <c r="D48" s="89">
        <v>74.589087007041471</v>
      </c>
      <c r="E48" s="89">
        <v>74.966331513760508</v>
      </c>
      <c r="F48" s="89">
        <v>73.777061392126981</v>
      </c>
      <c r="G48" s="89">
        <v>72.829845072904945</v>
      </c>
      <c r="H48" s="82">
        <v>70.909947897640635</v>
      </c>
      <c r="I48" s="257">
        <v>68.883598983959104</v>
      </c>
      <c r="J48" s="81">
        <v>67.93695000372621</v>
      </c>
      <c r="K48" s="81">
        <v>66.653716262612733</v>
      </c>
      <c r="L48" s="81">
        <v>65.533161478920348</v>
      </c>
      <c r="M48" s="81">
        <v>64.418557894305053</v>
      </c>
      <c r="N48" s="81">
        <v>63.39948595456174</v>
      </c>
      <c r="O48" s="81">
        <v>62.333994966529694</v>
      </c>
      <c r="P48" s="240"/>
      <c r="Q48" s="243"/>
      <c r="R48" s="243"/>
      <c r="S48" s="243"/>
      <c r="T48" s="243"/>
      <c r="U48" s="243"/>
      <c r="V48" s="243"/>
      <c r="W48" s="243"/>
      <c r="X48" s="243"/>
      <c r="Y48" s="243"/>
      <c r="Z48" s="243"/>
      <c r="AA48" s="243"/>
      <c r="AB48" s="243"/>
      <c r="AC48" s="243"/>
    </row>
    <row r="49" spans="2:29" ht="12" customHeight="1">
      <c r="B49" s="90" t="s">
        <v>14</v>
      </c>
      <c r="C49" s="89">
        <v>79.973994687869236</v>
      </c>
      <c r="D49" s="89">
        <v>82.99211832292724</v>
      </c>
      <c r="E49" s="89">
        <v>85.465155493740014</v>
      </c>
      <c r="F49" s="89">
        <v>86.361552233591937</v>
      </c>
      <c r="G49" s="89">
        <v>87.486673056420088</v>
      </c>
      <c r="H49" s="82">
        <v>87.511263447956864</v>
      </c>
      <c r="I49" s="257">
        <v>87.604166460124034</v>
      </c>
      <c r="J49" s="81">
        <v>88.20564063815533</v>
      </c>
      <c r="K49" s="81">
        <v>87.689916465355381</v>
      </c>
      <c r="L49" s="81">
        <v>87.251014758558213</v>
      </c>
      <c r="M49" s="81">
        <v>86.656897412069554</v>
      </c>
      <c r="N49" s="81">
        <v>85.961291851091943</v>
      </c>
      <c r="O49" s="81">
        <v>85.234585914348344</v>
      </c>
      <c r="P49" s="240"/>
      <c r="Q49" s="243"/>
      <c r="R49" s="243"/>
      <c r="S49" s="243"/>
      <c r="T49" s="243"/>
      <c r="U49" s="243"/>
      <c r="V49" s="243"/>
      <c r="W49" s="243"/>
      <c r="X49" s="243"/>
      <c r="Y49" s="243"/>
      <c r="Z49" s="243"/>
      <c r="AA49" s="243"/>
      <c r="AB49" s="243"/>
      <c r="AC49" s="243"/>
    </row>
    <row r="50" spans="2:29" ht="12" customHeight="1">
      <c r="B50" s="90" t="s">
        <v>15</v>
      </c>
      <c r="C50" s="89">
        <v>58.44992857816159</v>
      </c>
      <c r="D50" s="89">
        <v>57.484643908514485</v>
      </c>
      <c r="E50" s="89">
        <v>54.018219622335884</v>
      </c>
      <c r="F50" s="89">
        <v>51.012214401448411</v>
      </c>
      <c r="G50" s="89">
        <v>48.165107999050562</v>
      </c>
      <c r="H50" s="82">
        <v>44.484246370532198</v>
      </c>
      <c r="I50" s="257">
        <v>41.003780271707029</v>
      </c>
      <c r="J50" s="81">
        <v>38.61791005461707</v>
      </c>
      <c r="K50" s="81">
        <v>36.165930000994159</v>
      </c>
      <c r="L50" s="81">
        <v>34.074819179178981</v>
      </c>
      <c r="M50" s="81">
        <v>32.073868666242561</v>
      </c>
      <c r="N50" s="81">
        <v>30.201684744655889</v>
      </c>
      <c r="O50" s="81">
        <v>28.421857563208313</v>
      </c>
      <c r="P50" s="240"/>
      <c r="Q50" s="243"/>
      <c r="R50" s="243"/>
      <c r="S50" s="243"/>
      <c r="T50" s="243"/>
      <c r="U50" s="243"/>
      <c r="V50" s="243"/>
      <c r="W50" s="243"/>
      <c r="X50" s="243"/>
      <c r="Y50" s="243"/>
      <c r="Z50" s="243"/>
      <c r="AA50" s="243"/>
      <c r="AB50" s="243"/>
      <c r="AC50" s="243"/>
    </row>
    <row r="51" spans="2:29" ht="12" customHeight="1">
      <c r="B51" s="90" t="s">
        <v>19</v>
      </c>
      <c r="C51" s="89">
        <v>111.60175172708762</v>
      </c>
      <c r="D51" s="89">
        <v>116.69388009472766</v>
      </c>
      <c r="E51" s="89">
        <v>118.84979100730226</v>
      </c>
      <c r="F51" s="89">
        <v>119.53761459004832</v>
      </c>
      <c r="G51" s="89">
        <v>118.86598841062738</v>
      </c>
      <c r="H51" s="82">
        <v>119.04176127548638</v>
      </c>
      <c r="I51" s="257">
        <v>120.05719664596862</v>
      </c>
      <c r="J51" s="81">
        <v>121.51891674411803</v>
      </c>
      <c r="K51" s="81">
        <v>122.46677246243685</v>
      </c>
      <c r="L51" s="81">
        <v>123.84394594289772</v>
      </c>
      <c r="M51" s="81">
        <v>125.20016315930023</v>
      </c>
      <c r="N51" s="81">
        <v>126.55166396324864</v>
      </c>
      <c r="O51" s="81">
        <v>127.77707725737308</v>
      </c>
      <c r="P51" s="240"/>
      <c r="Q51" s="243"/>
      <c r="R51" s="243"/>
      <c r="S51" s="243"/>
      <c r="T51" s="243"/>
      <c r="U51" s="243"/>
      <c r="V51" s="243"/>
      <c r="W51" s="243"/>
      <c r="X51" s="243"/>
      <c r="Y51" s="243"/>
      <c r="Z51" s="243"/>
      <c r="AA51" s="243"/>
      <c r="AB51" s="243"/>
      <c r="AC51" s="243"/>
    </row>
    <row r="52" spans="2:29" ht="12" customHeight="1">
      <c r="B52" s="90" t="s">
        <v>29</v>
      </c>
      <c r="C52" s="89">
        <v>71.499645610036396</v>
      </c>
      <c r="D52" s="89">
        <v>80.831972139811811</v>
      </c>
      <c r="E52" s="89">
        <v>85.248949239752562</v>
      </c>
      <c r="F52" s="89">
        <v>85.332021384340038</v>
      </c>
      <c r="G52" s="89">
        <v>86.176938760734146</v>
      </c>
      <c r="H52" s="82">
        <v>84.755138431252504</v>
      </c>
      <c r="I52" s="257">
        <v>84.09761099078365</v>
      </c>
      <c r="J52" s="81">
        <v>83.486799456641791</v>
      </c>
      <c r="K52" s="81">
        <v>82.901365682320346</v>
      </c>
      <c r="L52" s="81">
        <v>82.43912234997471</v>
      </c>
      <c r="M52" s="81">
        <v>82.076925532606708</v>
      </c>
      <c r="N52" s="81">
        <v>81.902351068807732</v>
      </c>
      <c r="O52" s="81">
        <v>81.846203235324879</v>
      </c>
      <c r="P52" s="240"/>
      <c r="Q52" s="243"/>
      <c r="R52" s="243"/>
      <c r="S52" s="243"/>
      <c r="T52" s="243"/>
      <c r="U52" s="243"/>
      <c r="V52" s="243"/>
      <c r="W52" s="243"/>
      <c r="X52" s="243"/>
      <c r="Y52" s="243"/>
      <c r="Z52" s="243"/>
      <c r="AA52" s="243"/>
      <c r="AB52" s="243"/>
      <c r="AC52" s="243"/>
    </row>
    <row r="53" spans="2:29" ht="12" customHeight="1">
      <c r="B53" s="91" t="s">
        <v>20</v>
      </c>
      <c r="C53" s="89">
        <v>146.74835455436443</v>
      </c>
      <c r="D53" s="89">
        <v>146.356032835462</v>
      </c>
      <c r="E53" s="89">
        <v>148.51399948625738</v>
      </c>
      <c r="F53" s="89">
        <v>147.79797402618914</v>
      </c>
      <c r="G53" s="89">
        <v>152.56804042639135</v>
      </c>
      <c r="H53" s="82">
        <v>151.05464464835393</v>
      </c>
      <c r="I53" s="257">
        <v>153.1900014620829</v>
      </c>
      <c r="J53" s="81">
        <v>153.61585006255524</v>
      </c>
      <c r="K53" s="81">
        <v>153.18890924943111</v>
      </c>
      <c r="L53" s="81">
        <v>153.56214841448303</v>
      </c>
      <c r="M53" s="81">
        <v>153.9066603150743</v>
      </c>
      <c r="N53" s="81">
        <v>154.11720388726269</v>
      </c>
      <c r="O53" s="81">
        <v>154.45160957717735</v>
      </c>
      <c r="P53" s="240"/>
      <c r="Q53" s="243"/>
      <c r="R53" s="243"/>
      <c r="S53" s="243"/>
      <c r="T53" s="243"/>
      <c r="U53" s="243"/>
      <c r="V53" s="243"/>
      <c r="W53" s="243"/>
      <c r="X53" s="243"/>
      <c r="Y53" s="243"/>
      <c r="Z53" s="243"/>
      <c r="AA53" s="243"/>
      <c r="AB53" s="243"/>
      <c r="AC53" s="243"/>
    </row>
    <row r="54" spans="2:29" ht="12" customHeight="1">
      <c r="B54" s="91" t="s">
        <v>32</v>
      </c>
      <c r="C54" s="89">
        <v>75.549466276601322</v>
      </c>
      <c r="D54" s="89">
        <v>76.822795281111553</v>
      </c>
      <c r="E54" s="89">
        <v>78.754429199233314</v>
      </c>
      <c r="F54" s="89">
        <v>79.285741036026792</v>
      </c>
      <c r="G54" s="89">
        <v>78.841791214526964</v>
      </c>
      <c r="H54" s="82">
        <v>77.519053448209405</v>
      </c>
      <c r="I54" s="257">
        <v>77.506855071063555</v>
      </c>
      <c r="J54" s="81">
        <v>76.180107159651484</v>
      </c>
      <c r="K54" s="81">
        <v>75.025919478390335</v>
      </c>
      <c r="L54" s="81">
        <v>74.151016622237947</v>
      </c>
      <c r="M54" s="81">
        <v>73.211919871016434</v>
      </c>
      <c r="N54" s="81">
        <v>72.063750162477533</v>
      </c>
      <c r="O54" s="81">
        <v>70.894188965839987</v>
      </c>
      <c r="P54" s="240"/>
      <c r="Q54" s="243"/>
      <c r="R54" s="243"/>
      <c r="S54" s="243"/>
      <c r="T54" s="243"/>
      <c r="U54" s="243"/>
      <c r="V54" s="243"/>
      <c r="W54" s="243"/>
      <c r="X54" s="243"/>
      <c r="Y54" s="243"/>
      <c r="Z54" s="243"/>
      <c r="AA54" s="243"/>
      <c r="AB54" s="243"/>
      <c r="AC54" s="243"/>
    </row>
    <row r="55" spans="2:29" ht="12" customHeight="1">
      <c r="B55" s="91" t="s">
        <v>63</v>
      </c>
      <c r="C55" s="89">
        <v>29.032586435435164</v>
      </c>
      <c r="D55" s="89">
        <v>29.787088637805709</v>
      </c>
      <c r="E55" s="89">
        <v>28.609117686571505</v>
      </c>
      <c r="F55" s="89">
        <v>28.469649157798859</v>
      </c>
      <c r="G55" s="89">
        <v>28.801813212846909</v>
      </c>
      <c r="H55" s="82">
        <v>27.580798203882495</v>
      </c>
      <c r="I55" s="257">
        <v>27.864760649220827</v>
      </c>
      <c r="J55" s="81">
        <v>26.628521118247793</v>
      </c>
      <c r="K55" s="81">
        <v>25.791342510019565</v>
      </c>
      <c r="L55" s="81">
        <v>24.983904965016283</v>
      </c>
      <c r="M55" s="81">
        <v>24.320592548345729</v>
      </c>
      <c r="N55" s="81">
        <v>23.591829377018115</v>
      </c>
      <c r="O55" s="81">
        <v>22.966120365326656</v>
      </c>
      <c r="P55" s="240"/>
      <c r="Q55" s="243"/>
      <c r="R55" s="243"/>
      <c r="S55" s="243"/>
      <c r="T55" s="243"/>
      <c r="U55" s="243"/>
      <c r="V55" s="243"/>
      <c r="W55" s="243"/>
      <c r="X55" s="243"/>
      <c r="Y55" s="243"/>
      <c r="Z55" s="243"/>
      <c r="AA55" s="243"/>
      <c r="AB55" s="243"/>
      <c r="AC55" s="243"/>
    </row>
    <row r="56" spans="2:29" ht="5.25" customHeight="1">
      <c r="B56" s="91"/>
      <c r="C56" s="89"/>
      <c r="D56" s="89"/>
      <c r="E56" s="89"/>
      <c r="F56" s="89"/>
      <c r="G56" s="89"/>
      <c r="H56" s="82"/>
      <c r="I56" s="257"/>
      <c r="J56" s="81"/>
      <c r="K56" s="81"/>
      <c r="L56" s="81"/>
      <c r="M56" s="81"/>
      <c r="N56" s="81"/>
      <c r="O56" s="81"/>
      <c r="P56" s="240"/>
      <c r="Q56" s="243"/>
      <c r="R56" s="243"/>
      <c r="S56" s="243"/>
      <c r="T56" s="243"/>
      <c r="U56" s="243"/>
      <c r="V56" s="243"/>
      <c r="W56" s="243"/>
      <c r="X56" s="243"/>
      <c r="Y56" s="243"/>
      <c r="Z56" s="243"/>
      <c r="AA56" s="243"/>
      <c r="AB56" s="243"/>
      <c r="AC56" s="243"/>
    </row>
    <row r="57" spans="2:29" s="78" customFormat="1" ht="12" customHeight="1" collapsed="1">
      <c r="B57" s="67" t="s">
        <v>187</v>
      </c>
      <c r="C57" s="55">
        <v>22.427586925737955</v>
      </c>
      <c r="D57" s="55">
        <v>22.59333071533111</v>
      </c>
      <c r="E57" s="55">
        <v>23.944892908035694</v>
      </c>
      <c r="F57" s="55">
        <v>28.34295734537616</v>
      </c>
      <c r="G57" s="55">
        <v>34.229406675434497</v>
      </c>
      <c r="H57" s="56">
        <v>35.569994612377805</v>
      </c>
      <c r="I57" s="238">
        <v>36.382994774004139</v>
      </c>
      <c r="J57" s="54">
        <v>38.559904592208106</v>
      </c>
      <c r="K57" s="54">
        <v>39.601172196559652</v>
      </c>
      <c r="L57" s="54">
        <v>40.49203817617547</v>
      </c>
      <c r="M57" s="54">
        <v>41.400421392655936</v>
      </c>
      <c r="N57" s="54">
        <v>42.077636309082131</v>
      </c>
      <c r="O57" s="54">
        <v>42.635070057260073</v>
      </c>
      <c r="P57" s="240"/>
      <c r="Q57" s="243"/>
      <c r="R57" s="243"/>
      <c r="S57" s="243"/>
      <c r="T57" s="243"/>
      <c r="U57" s="243"/>
      <c r="V57" s="243"/>
      <c r="W57" s="243"/>
      <c r="X57" s="243"/>
      <c r="Y57" s="243"/>
      <c r="Z57" s="243"/>
      <c r="AA57" s="243"/>
      <c r="AB57" s="243"/>
      <c r="AC57" s="243"/>
    </row>
    <row r="58" spans="2:29" s="78" customFormat="1" ht="12" hidden="1" customHeight="1" outlineLevel="1">
      <c r="B58" s="244" t="s">
        <v>214</v>
      </c>
      <c r="C58" s="61">
        <v>21.821818150645743</v>
      </c>
      <c r="D58" s="61">
        <v>21.691876836088085</v>
      </c>
      <c r="E58" s="61">
        <v>23.15954694248374</v>
      </c>
      <c r="F58" s="61">
        <v>26.177595341255106</v>
      </c>
      <c r="G58" s="61">
        <v>32.119809695422475</v>
      </c>
      <c r="H58" s="62">
        <v>35.033382819668653</v>
      </c>
      <c r="I58" s="239">
        <v>36.443319658908145</v>
      </c>
      <c r="J58" s="60">
        <v>39.043684316609912</v>
      </c>
      <c r="K58" s="60">
        <v>40.331208132642075</v>
      </c>
      <c r="L58" s="60">
        <v>41.682043507750102</v>
      </c>
      <c r="M58" s="60">
        <v>43.035475831938562</v>
      </c>
      <c r="N58" s="60">
        <v>44.019992767400403</v>
      </c>
      <c r="O58" s="60">
        <v>44.899781322094128</v>
      </c>
      <c r="P58" s="240"/>
      <c r="Q58" s="243"/>
      <c r="R58" s="243"/>
      <c r="S58" s="243"/>
      <c r="T58" s="243"/>
      <c r="U58" s="243"/>
      <c r="V58" s="243"/>
      <c r="W58" s="243"/>
      <c r="X58" s="243"/>
      <c r="Y58" s="243"/>
      <c r="Z58" s="243"/>
      <c r="AA58" s="243"/>
      <c r="AB58" s="243"/>
      <c r="AC58" s="243"/>
    </row>
    <row r="59" spans="2:29" ht="12" customHeight="1">
      <c r="B59" s="90" t="s">
        <v>49</v>
      </c>
      <c r="C59" s="89" t="s">
        <v>60</v>
      </c>
      <c r="D59" s="89" t="s">
        <v>60</v>
      </c>
      <c r="E59" s="89" t="s">
        <v>60</v>
      </c>
      <c r="F59" s="89" t="s">
        <v>60</v>
      </c>
      <c r="G59" s="89" t="s">
        <v>60</v>
      </c>
      <c r="H59" s="82" t="s">
        <v>60</v>
      </c>
      <c r="I59" s="257" t="s">
        <v>60</v>
      </c>
      <c r="J59" s="81" t="s">
        <v>60</v>
      </c>
      <c r="K59" s="81" t="s">
        <v>60</v>
      </c>
      <c r="L59" s="81" t="s">
        <v>60</v>
      </c>
      <c r="M59" s="81" t="s">
        <v>60</v>
      </c>
      <c r="N59" s="81" t="s">
        <v>60</v>
      </c>
      <c r="O59" s="81" t="s">
        <v>60</v>
      </c>
      <c r="P59" s="240"/>
      <c r="Q59" s="243"/>
      <c r="R59" s="243"/>
      <c r="S59" s="243"/>
      <c r="T59" s="243"/>
      <c r="U59" s="243"/>
      <c r="V59" s="243"/>
      <c r="W59" s="243"/>
      <c r="X59" s="243"/>
      <c r="Y59" s="243"/>
      <c r="Z59" s="243"/>
      <c r="AA59" s="243"/>
      <c r="AB59" s="243"/>
      <c r="AC59" s="243"/>
    </row>
    <row r="60" spans="2:29" ht="12" customHeight="1">
      <c r="B60" s="90" t="s">
        <v>52</v>
      </c>
      <c r="C60" s="89">
        <v>31.988721997441388</v>
      </c>
      <c r="D60" s="89">
        <v>31.625083680715168</v>
      </c>
      <c r="E60" s="89">
        <v>29.668621912618235</v>
      </c>
      <c r="F60" s="89">
        <v>28.800968012767857</v>
      </c>
      <c r="G60" s="89">
        <v>31.090830023251563</v>
      </c>
      <c r="H60" s="82">
        <v>30.137343042439454</v>
      </c>
      <c r="I60" s="257">
        <v>30.347727846562965</v>
      </c>
      <c r="J60" s="81">
        <v>30.911232562739301</v>
      </c>
      <c r="K60" s="81">
        <v>30.390927361795054</v>
      </c>
      <c r="L60" s="81">
        <v>30.493302833901325</v>
      </c>
      <c r="M60" s="81">
        <v>30.868000012684146</v>
      </c>
      <c r="N60" s="81">
        <v>30.973081204475683</v>
      </c>
      <c r="O60" s="81">
        <v>30.905814448308526</v>
      </c>
      <c r="P60" s="240"/>
      <c r="Q60" s="243"/>
      <c r="R60" s="243"/>
      <c r="S60" s="243"/>
      <c r="T60" s="243"/>
      <c r="U60" s="243"/>
      <c r="V60" s="243"/>
      <c r="W60" s="243"/>
      <c r="X60" s="243"/>
      <c r="Y60" s="243"/>
      <c r="Z60" s="243"/>
      <c r="AA60" s="243"/>
      <c r="AB60" s="243"/>
      <c r="AC60" s="243"/>
    </row>
    <row r="61" spans="2:29" ht="12" customHeight="1">
      <c r="B61" s="90" t="s">
        <v>55</v>
      </c>
      <c r="C61" s="89">
        <v>29.293779193241789</v>
      </c>
      <c r="D61" s="89">
        <v>29.327301397715711</v>
      </c>
      <c r="E61" s="89">
        <v>31.949346218804912</v>
      </c>
      <c r="F61" s="89">
        <v>35.205347284785994</v>
      </c>
      <c r="G61" s="89">
        <v>40.702897457045147</v>
      </c>
      <c r="H61" s="82">
        <v>43.028505745910493</v>
      </c>
      <c r="I61" s="257">
        <v>43.698424247197508</v>
      </c>
      <c r="J61" s="81">
        <v>45.26321671311397</v>
      </c>
      <c r="K61" s="81">
        <v>46.606057047375607</v>
      </c>
      <c r="L61" s="81">
        <v>47.550604228135228</v>
      </c>
      <c r="M61" s="81">
        <v>48.351959531764919</v>
      </c>
      <c r="N61" s="81">
        <v>48.883676974353399</v>
      </c>
      <c r="O61" s="81">
        <v>49.424470712726801</v>
      </c>
      <c r="P61" s="240"/>
      <c r="Q61" s="243"/>
      <c r="R61" s="243"/>
      <c r="S61" s="243"/>
      <c r="T61" s="243"/>
      <c r="U61" s="243"/>
      <c r="V61" s="243"/>
      <c r="W61" s="243"/>
      <c r="X61" s="243"/>
      <c r="Y61" s="243"/>
      <c r="Z61" s="243"/>
      <c r="AA61" s="243"/>
      <c r="AB61" s="243"/>
      <c r="AC61" s="243"/>
    </row>
    <row r="62" spans="2:29" ht="12" customHeight="1">
      <c r="B62" s="90" t="s">
        <v>58</v>
      </c>
      <c r="C62" s="89">
        <v>-3.1904869187710965</v>
      </c>
      <c r="D62" s="89">
        <v>-3.9808782636430062</v>
      </c>
      <c r="E62" s="89">
        <v>-0.7319345272663057</v>
      </c>
      <c r="F62" s="89">
        <v>14.599323505878973</v>
      </c>
      <c r="G62" s="89">
        <v>28.246084456933044</v>
      </c>
      <c r="H62" s="82">
        <v>28.904085675315184</v>
      </c>
      <c r="I62" s="257">
        <v>30.762622057149539</v>
      </c>
      <c r="J62" s="81">
        <v>36.150067181739516</v>
      </c>
      <c r="K62" s="81">
        <v>38.918054771840403</v>
      </c>
      <c r="L62" s="81">
        <v>41.248846297964107</v>
      </c>
      <c r="M62" s="81">
        <v>43.458252584988799</v>
      </c>
      <c r="N62" s="81">
        <v>45.566647544973819</v>
      </c>
      <c r="O62" s="81">
        <v>47.457800786885571</v>
      </c>
      <c r="P62" s="240"/>
      <c r="Q62" s="243"/>
      <c r="R62" s="243"/>
      <c r="S62" s="243"/>
      <c r="T62" s="243"/>
      <c r="U62" s="243"/>
      <c r="V62" s="243"/>
      <c r="W62" s="243"/>
      <c r="X62" s="243"/>
      <c r="Y62" s="243"/>
      <c r="Z62" s="243"/>
      <c r="AA62" s="243"/>
      <c r="AB62" s="243"/>
      <c r="AC62" s="243"/>
    </row>
    <row r="63" spans="2:29" ht="12" customHeight="1">
      <c r="B63" s="59" t="s">
        <v>188</v>
      </c>
      <c r="C63" s="87" t="s">
        <v>46</v>
      </c>
      <c r="D63" s="87" t="s">
        <v>46</v>
      </c>
      <c r="E63" s="87" t="s">
        <v>46</v>
      </c>
      <c r="F63" s="87" t="s">
        <v>46</v>
      </c>
      <c r="G63" s="87" t="s">
        <v>46</v>
      </c>
      <c r="H63" s="88" t="s">
        <v>46</v>
      </c>
      <c r="I63" s="255" t="s">
        <v>46</v>
      </c>
      <c r="J63" s="86" t="s">
        <v>46</v>
      </c>
      <c r="K63" s="86" t="s">
        <v>46</v>
      </c>
      <c r="L63" s="86" t="s">
        <v>46</v>
      </c>
      <c r="M63" s="86" t="s">
        <v>46</v>
      </c>
      <c r="N63" s="86" t="s">
        <v>46</v>
      </c>
      <c r="O63" s="86" t="s">
        <v>46</v>
      </c>
      <c r="P63" s="240"/>
      <c r="Q63" s="243"/>
      <c r="R63" s="243"/>
      <c r="S63" s="243"/>
      <c r="T63" s="243"/>
      <c r="U63" s="243"/>
      <c r="V63" s="243"/>
      <c r="W63" s="243"/>
      <c r="X63" s="243"/>
      <c r="Y63" s="243"/>
      <c r="Z63" s="243"/>
      <c r="AA63" s="243"/>
      <c r="AB63" s="243"/>
      <c r="AC63" s="243"/>
    </row>
    <row r="64" spans="2:29" ht="2.25" customHeight="1">
      <c r="B64" s="85"/>
      <c r="C64" s="84"/>
      <c r="D64" s="84"/>
      <c r="E64" s="84"/>
      <c r="F64" s="82"/>
      <c r="G64" s="82"/>
      <c r="H64" s="82"/>
      <c r="I64" s="81"/>
      <c r="J64" s="81"/>
      <c r="K64" s="81"/>
      <c r="L64" s="81"/>
      <c r="M64" s="81"/>
      <c r="N64" s="81"/>
      <c r="O64" s="83"/>
      <c r="P64" s="240"/>
      <c r="Q64" s="243">
        <v>0</v>
      </c>
      <c r="R64" s="243">
        <v>0</v>
      </c>
      <c r="S64" s="243">
        <v>0</v>
      </c>
      <c r="T64" s="243">
        <v>0</v>
      </c>
      <c r="U64" s="243">
        <v>0</v>
      </c>
      <c r="V64" s="243">
        <v>0</v>
      </c>
      <c r="W64" s="243">
        <v>0</v>
      </c>
      <c r="X64" s="243">
        <v>0</v>
      </c>
      <c r="Y64" s="243">
        <v>0</v>
      </c>
      <c r="Z64" s="243">
        <v>0</v>
      </c>
      <c r="AA64" s="243">
        <v>0</v>
      </c>
      <c r="AB64" s="243">
        <v>0</v>
      </c>
      <c r="AC64" s="243">
        <v>0</v>
      </c>
    </row>
    <row r="65" spans="1:29" ht="2.25" customHeight="1">
      <c r="B65" s="258"/>
      <c r="C65" s="259"/>
      <c r="D65" s="259"/>
      <c r="E65" s="259"/>
      <c r="F65" s="259"/>
      <c r="G65" s="259"/>
      <c r="H65" s="259"/>
      <c r="I65" s="259"/>
      <c r="J65" s="259"/>
      <c r="K65" s="259"/>
      <c r="L65" s="259"/>
      <c r="M65" s="259"/>
      <c r="N65" s="259"/>
      <c r="O65" s="260"/>
      <c r="P65" s="240"/>
      <c r="Q65" s="243">
        <v>0</v>
      </c>
      <c r="R65" s="243">
        <v>0</v>
      </c>
      <c r="S65" s="243">
        <v>0</v>
      </c>
      <c r="T65" s="243">
        <v>0</v>
      </c>
      <c r="U65" s="243">
        <v>0</v>
      </c>
      <c r="V65" s="243">
        <v>0</v>
      </c>
      <c r="W65" s="243">
        <v>0</v>
      </c>
      <c r="X65" s="243">
        <v>0</v>
      </c>
      <c r="Y65" s="243">
        <v>0</v>
      </c>
      <c r="Z65" s="243">
        <v>0</v>
      </c>
      <c r="AA65" s="243">
        <v>0</v>
      </c>
      <c r="AB65" s="243">
        <v>0</v>
      </c>
      <c r="AC65" s="243">
        <v>0</v>
      </c>
    </row>
    <row r="66" spans="1:29" s="2" customFormat="1" ht="13.5" customHeight="1">
      <c r="A66" s="1"/>
      <c r="B66" s="623" t="s">
        <v>268</v>
      </c>
      <c r="C66" s="623"/>
      <c r="D66" s="623"/>
      <c r="E66" s="623"/>
      <c r="F66" s="623"/>
      <c r="G66" s="623"/>
      <c r="H66" s="623"/>
      <c r="I66" s="623"/>
      <c r="J66" s="623"/>
      <c r="K66" s="623"/>
      <c r="L66" s="623"/>
      <c r="M66" s="623"/>
      <c r="N66" s="623"/>
      <c r="O66" s="623"/>
    </row>
    <row r="67" spans="1:29" s="2" customFormat="1" ht="34.5" customHeight="1">
      <c r="A67" s="1"/>
      <c r="B67" s="624" t="s">
        <v>884</v>
      </c>
      <c r="C67" s="624"/>
      <c r="D67" s="624"/>
      <c r="E67" s="624"/>
      <c r="F67" s="624"/>
      <c r="G67" s="624"/>
      <c r="H67" s="624"/>
      <c r="I67" s="624"/>
      <c r="J67" s="624"/>
      <c r="K67" s="624"/>
      <c r="L67" s="624"/>
      <c r="M67" s="624"/>
      <c r="N67" s="624"/>
      <c r="O67" s="624"/>
    </row>
    <row r="68" spans="1:29" s="2" customFormat="1" ht="25.5" customHeight="1">
      <c r="A68" s="1"/>
      <c r="B68" s="625" t="s">
        <v>274</v>
      </c>
      <c r="C68" s="625"/>
      <c r="D68" s="625"/>
      <c r="E68" s="625"/>
      <c r="F68" s="625"/>
      <c r="G68" s="625"/>
      <c r="H68" s="625"/>
      <c r="I68" s="625"/>
      <c r="J68" s="625"/>
      <c r="K68" s="625"/>
      <c r="L68" s="625"/>
      <c r="M68" s="625"/>
      <c r="N68" s="625"/>
      <c r="O68" s="625"/>
    </row>
    <row r="69" spans="1:29">
      <c r="B69" s="626" t="s">
        <v>322</v>
      </c>
      <c r="C69" s="626"/>
      <c r="D69" s="626"/>
      <c r="E69" s="626"/>
      <c r="F69" s="626"/>
      <c r="G69" s="626"/>
      <c r="H69" s="626"/>
      <c r="I69" s="626"/>
      <c r="J69" s="626"/>
      <c r="K69" s="626"/>
      <c r="L69" s="626"/>
      <c r="M69" s="626"/>
      <c r="N69" s="626"/>
      <c r="O69" s="626"/>
    </row>
  </sheetData>
  <mergeCells count="5">
    <mergeCell ref="I5:N5"/>
    <mergeCell ref="B66:O66"/>
    <mergeCell ref="B67:O67"/>
    <mergeCell ref="B68:O68"/>
    <mergeCell ref="B69:O69"/>
  </mergeCells>
  <printOptions horizontalCentered="1"/>
  <pageMargins left="0.75" right="0.75" top="1" bottom="1" header="0.5" footer="0.5"/>
  <pageSetup scale="3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72">
    <tabColor theme="9" tint="0.39997558519241921"/>
  </sheetPr>
  <dimension ref="A1:S215"/>
  <sheetViews>
    <sheetView showGridLines="0" zoomScale="85" zoomScaleNormal="85" workbookViewId="0">
      <selection activeCell="N24" sqref="N24"/>
    </sheetView>
  </sheetViews>
  <sheetFormatPr defaultColWidth="9.140625" defaultRowHeight="12.75"/>
  <cols>
    <col min="1" max="1" width="4.42578125" style="410" bestFit="1" customWidth="1"/>
    <col min="2" max="2" width="9" style="409" bestFit="1" customWidth="1"/>
    <col min="3" max="3" width="10.85546875" style="409" bestFit="1" customWidth="1"/>
    <col min="4" max="4" width="22.5703125" style="409" bestFit="1" customWidth="1"/>
    <col min="5" max="5" width="9.140625" style="205"/>
    <col min="6" max="18" width="9.140625" style="204"/>
    <col min="19" max="19" width="20.42578125" style="204" customWidth="1"/>
    <col min="20" max="16384" width="9.140625" style="204"/>
  </cols>
  <sheetData>
    <row r="1" spans="1:19">
      <c r="A1" s="408"/>
      <c r="B1" s="640"/>
      <c r="C1" s="640"/>
      <c r="D1" s="640"/>
    </row>
    <row r="2" spans="1:19">
      <c r="A2" s="408"/>
      <c r="N2" s="326"/>
      <c r="O2" s="326"/>
      <c r="P2" s="326" t="s">
        <v>622</v>
      </c>
      <c r="Q2" s="326" t="s">
        <v>712</v>
      </c>
      <c r="R2" s="326" t="s">
        <v>713</v>
      </c>
      <c r="S2" s="326" t="s">
        <v>714</v>
      </c>
    </row>
    <row r="3" spans="1:19">
      <c r="N3" s="326" t="s">
        <v>694</v>
      </c>
      <c r="O3" s="326" t="s">
        <v>678</v>
      </c>
      <c r="P3" s="386">
        <v>1.7180180375253729</v>
      </c>
      <c r="Q3" s="386">
        <v>-1.0418567854254171E-2</v>
      </c>
      <c r="R3" s="386">
        <v>-0.41278382655937274</v>
      </c>
      <c r="S3" s="386">
        <v>-0.2479702660682625</v>
      </c>
    </row>
    <row r="4" spans="1:19">
      <c r="N4" s="326" t="s">
        <v>695</v>
      </c>
      <c r="O4" s="326" t="s">
        <v>678</v>
      </c>
      <c r="P4" s="386">
        <v>0.82357138642142247</v>
      </c>
      <c r="Q4" s="386">
        <v>-0.17955614196462535</v>
      </c>
      <c r="R4" s="386">
        <v>-0.39166540687247797</v>
      </c>
      <c r="S4" s="386">
        <v>-0.20922512200113105</v>
      </c>
    </row>
    <row r="5" spans="1:19">
      <c r="N5" s="326" t="s">
        <v>696</v>
      </c>
      <c r="O5" s="326" t="s">
        <v>678</v>
      </c>
      <c r="P5" s="386">
        <v>1.1195765638239896</v>
      </c>
      <c r="Q5" s="386">
        <v>4.2425970664062923E-2</v>
      </c>
      <c r="R5" s="386">
        <v>-0.33183981164738802</v>
      </c>
      <c r="S5" s="386">
        <v>0.10735619066042404</v>
      </c>
    </row>
    <row r="6" spans="1:19">
      <c r="N6" s="326" t="s">
        <v>184</v>
      </c>
      <c r="O6" s="326" t="s">
        <v>678</v>
      </c>
      <c r="P6" s="386">
        <v>0.40526892161434369</v>
      </c>
      <c r="Q6" s="386">
        <v>-8.3847668091337577E-2</v>
      </c>
      <c r="R6" s="386">
        <v>-0.20760020464354115</v>
      </c>
      <c r="S6" s="386">
        <v>-0.31930540228794452</v>
      </c>
    </row>
    <row r="7" spans="1:19">
      <c r="N7" s="326" t="s">
        <v>697</v>
      </c>
      <c r="O7" s="326" t="s">
        <v>678</v>
      </c>
      <c r="P7" s="386">
        <v>1.4166030735300232</v>
      </c>
      <c r="Q7" s="386">
        <v>-5.8722040507777698E-2</v>
      </c>
      <c r="R7" s="386">
        <v>-0.39383226156299761</v>
      </c>
      <c r="S7" s="386">
        <v>-0.27256987281569861</v>
      </c>
    </row>
    <row r="8" spans="1:19">
      <c r="N8" s="326" t="s">
        <v>698</v>
      </c>
      <c r="O8" s="326" t="s">
        <v>678</v>
      </c>
      <c r="P8" s="386">
        <v>1.1493161838908652</v>
      </c>
      <c r="Q8" s="386">
        <v>-8.3839082277129329E-2</v>
      </c>
      <c r="R8" s="386">
        <v>-0.36541255004818862</v>
      </c>
      <c r="S8" s="386">
        <v>-0.20956804872780976</v>
      </c>
    </row>
    <row r="9" spans="1:19">
      <c r="N9" s="326" t="s">
        <v>699</v>
      </c>
      <c r="O9" s="326" t="s">
        <v>678</v>
      </c>
      <c r="P9" s="386">
        <v>1.267354043647192</v>
      </c>
      <c r="Q9" s="386">
        <v>-2.0845869972360209E-2</v>
      </c>
      <c r="R9" s="386">
        <v>-0.31589329502095409</v>
      </c>
      <c r="S9" s="386">
        <v>-0.35548924334073551</v>
      </c>
    </row>
    <row r="10" spans="1:19">
      <c r="N10" s="326" t="s">
        <v>700</v>
      </c>
      <c r="O10" s="326" t="s">
        <v>678</v>
      </c>
      <c r="P10" s="386">
        <v>1.5817642871638773</v>
      </c>
      <c r="Q10" s="386">
        <v>-0.13651470910971328</v>
      </c>
      <c r="R10" s="386">
        <v>-0.46796402825461475</v>
      </c>
      <c r="S10" s="386">
        <v>-0.19924169753103421</v>
      </c>
    </row>
    <row r="11" spans="1:19">
      <c r="N11" s="326" t="s">
        <v>701</v>
      </c>
      <c r="O11" s="326" t="s">
        <v>678</v>
      </c>
      <c r="P11" s="386">
        <v>0.77499760852714061</v>
      </c>
      <c r="Q11" s="386">
        <v>5.7987477432373813E-5</v>
      </c>
      <c r="R11" s="386">
        <v>-0.22122852542007729</v>
      </c>
      <c r="S11" s="386">
        <v>-0.12831683140944777</v>
      </c>
    </row>
    <row r="12" spans="1:19">
      <c r="N12" s="326" t="s">
        <v>702</v>
      </c>
      <c r="O12" s="326" t="s">
        <v>678</v>
      </c>
      <c r="P12" s="386">
        <v>0.7901861674270646</v>
      </c>
      <c r="Q12" s="386">
        <v>-0.10137740814480289</v>
      </c>
      <c r="R12" s="386">
        <v>-0.38148890630676635</v>
      </c>
      <c r="S12" s="386">
        <v>-0.20918070594622903</v>
      </c>
    </row>
    <row r="13" spans="1:19">
      <c r="N13" s="326" t="s">
        <v>703</v>
      </c>
      <c r="O13" s="326" t="s">
        <v>679</v>
      </c>
      <c r="P13" s="386">
        <v>0.55818308506192316</v>
      </c>
      <c r="Q13" s="386">
        <v>-5.6963727871890316E-2</v>
      </c>
      <c r="R13" s="386">
        <v>-0.61456958465177258</v>
      </c>
      <c r="S13" s="386">
        <v>5.239277417304654E-3</v>
      </c>
    </row>
    <row r="14" spans="1:19">
      <c r="N14" s="326" t="s">
        <v>704</v>
      </c>
      <c r="O14" s="326" t="s">
        <v>679</v>
      </c>
      <c r="P14" s="386">
        <v>1.5178347110660975</v>
      </c>
      <c r="Q14" s="386">
        <v>-9.4926238168747706E-2</v>
      </c>
      <c r="R14" s="386">
        <v>-0.55099745534375899</v>
      </c>
      <c r="S14" s="386">
        <v>-0.11610863914863347</v>
      </c>
    </row>
    <row r="15" spans="1:19">
      <c r="N15" s="326" t="s">
        <v>705</v>
      </c>
      <c r="O15" s="326" t="s">
        <v>679</v>
      </c>
      <c r="P15" s="386">
        <v>0.77975826157235117</v>
      </c>
      <c r="Q15" s="386">
        <v>2.7547243923483553E-2</v>
      </c>
      <c r="R15" s="386">
        <v>-0.69673277545629164</v>
      </c>
      <c r="S15" s="386">
        <v>-0.31876478372752526</v>
      </c>
    </row>
    <row r="16" spans="1:19">
      <c r="N16" s="326" t="s">
        <v>706</v>
      </c>
      <c r="O16" s="326" t="s">
        <v>679</v>
      </c>
      <c r="P16" s="386">
        <v>0.41456727712209995</v>
      </c>
      <c r="Q16" s="386">
        <v>-6.3368443738249819E-2</v>
      </c>
      <c r="R16" s="386">
        <v>1.0150688467058244E-2</v>
      </c>
      <c r="S16" s="386">
        <v>-3.2255602342681197E-2</v>
      </c>
    </row>
    <row r="17" spans="14:19">
      <c r="N17" s="326" t="s">
        <v>707</v>
      </c>
      <c r="O17" s="326" t="s">
        <v>679</v>
      </c>
      <c r="P17" s="386">
        <v>0.85016616296678627</v>
      </c>
      <c r="Q17" s="386">
        <v>-2.5998362644036141E-2</v>
      </c>
      <c r="R17" s="386">
        <v>-0.12867080977092393</v>
      </c>
      <c r="S17" s="386">
        <v>-8.892841251212602E-2</v>
      </c>
    </row>
    <row r="18" spans="14:19">
      <c r="N18" s="326" t="s">
        <v>708</v>
      </c>
      <c r="O18" s="326" t="s">
        <v>679</v>
      </c>
      <c r="P18" s="386">
        <v>0.32073286167875004</v>
      </c>
      <c r="Q18" s="386">
        <v>-8.3164693313425991E-2</v>
      </c>
      <c r="R18" s="386">
        <v>-0.10586536919469575</v>
      </c>
      <c r="S18" s="386">
        <v>-0.1166912582177686</v>
      </c>
    </row>
    <row r="19" spans="14:19">
      <c r="N19" s="326" t="s">
        <v>709</v>
      </c>
      <c r="O19" s="326" t="s">
        <v>679</v>
      </c>
      <c r="P19" s="386">
        <v>7.7663857007315401E-2</v>
      </c>
      <c r="Q19" s="386">
        <v>-8.4811801862117842E-2</v>
      </c>
      <c r="R19" s="386">
        <v>-0.383673475255702</v>
      </c>
      <c r="S19" s="386">
        <v>0.18852919249196873</v>
      </c>
    </row>
    <row r="20" spans="14:19">
      <c r="N20" s="326" t="s">
        <v>710</v>
      </c>
      <c r="O20" s="326" t="s">
        <v>679</v>
      </c>
      <c r="P20" s="386">
        <v>1.1385648168818427</v>
      </c>
      <c r="Q20" s="386">
        <v>-0.10714353804966831</v>
      </c>
      <c r="R20" s="386">
        <v>-0.30513808811885756</v>
      </c>
      <c r="S20" s="386">
        <v>-0.5082010366754951</v>
      </c>
    </row>
    <row r="21" spans="14:19">
      <c r="N21" s="326" t="s">
        <v>711</v>
      </c>
      <c r="O21" s="326" t="s">
        <v>679</v>
      </c>
      <c r="P21" s="386">
        <v>0.18707193396592334</v>
      </c>
      <c r="Q21" s="386">
        <v>-9.6116338658737477E-2</v>
      </c>
      <c r="R21" s="386">
        <v>-0.42547823798226908</v>
      </c>
      <c r="S21" s="386">
        <v>-4.267495723795825E-2</v>
      </c>
    </row>
    <row r="22" spans="14:19">
      <c r="N22" s="326" t="s">
        <v>682</v>
      </c>
      <c r="O22" s="326" t="s">
        <v>680</v>
      </c>
      <c r="P22" s="386">
        <v>4.6447065274541908</v>
      </c>
      <c r="Q22" s="386">
        <v>1.1782434631645002</v>
      </c>
      <c r="R22" s="386">
        <v>-1.2491413552978337</v>
      </c>
      <c r="S22" s="386">
        <v>0.28298835499448827</v>
      </c>
    </row>
    <row r="23" spans="14:19">
      <c r="N23" s="326" t="s">
        <v>683</v>
      </c>
      <c r="O23" s="326" t="s">
        <v>680</v>
      </c>
      <c r="P23" s="386">
        <v>1.2848138289949489</v>
      </c>
      <c r="Q23" s="386">
        <v>6.1722776462103113E-2</v>
      </c>
      <c r="R23" s="386">
        <v>-0.82356298138999828</v>
      </c>
      <c r="S23" s="386">
        <v>-0.26211185857126207</v>
      </c>
    </row>
    <row r="24" spans="14:19">
      <c r="N24" s="326" t="s">
        <v>684</v>
      </c>
      <c r="O24" s="326" t="s">
        <v>680</v>
      </c>
      <c r="P24" s="386">
        <v>0.62244459725274048</v>
      </c>
      <c r="Q24" s="386">
        <v>0.13371868644220736</v>
      </c>
      <c r="R24" s="386">
        <v>-0.55737475892888044</v>
      </c>
      <c r="S24" s="386">
        <v>2.2510100884957739E-4</v>
      </c>
    </row>
    <row r="25" spans="14:19">
      <c r="N25" s="326" t="s">
        <v>685</v>
      </c>
      <c r="O25" s="326" t="s">
        <v>680</v>
      </c>
      <c r="P25" s="386">
        <v>-0.26460827005202125</v>
      </c>
      <c r="Q25" s="386">
        <v>5.3617967160522056E-2</v>
      </c>
      <c r="R25" s="386">
        <v>-0.22952475508953435</v>
      </c>
      <c r="S25" s="386">
        <v>-0.22758328083613893</v>
      </c>
    </row>
    <row r="26" spans="14:19">
      <c r="N26" s="326" t="s">
        <v>686</v>
      </c>
      <c r="O26" s="326" t="s">
        <v>680</v>
      </c>
      <c r="P26" s="386">
        <v>0.37066600581752279</v>
      </c>
      <c r="Q26" s="386">
        <v>-0.14861148431357946</v>
      </c>
      <c r="R26" s="386">
        <v>-0.46347829909226068</v>
      </c>
      <c r="S26" s="386">
        <v>-4.3299722972219373E-2</v>
      </c>
    </row>
    <row r="27" spans="14:19">
      <c r="N27" s="326" t="s">
        <v>687</v>
      </c>
      <c r="O27" s="326" t="s">
        <v>680</v>
      </c>
      <c r="P27" s="386">
        <v>0.77001615235367971</v>
      </c>
      <c r="Q27" s="386">
        <v>8.6270772167846621E-2</v>
      </c>
      <c r="R27" s="386">
        <v>7.2930279890242145E-2</v>
      </c>
      <c r="S27" s="386">
        <v>-0.23220857282714141</v>
      </c>
    </row>
    <row r="28" spans="14:19">
      <c r="N28" s="326" t="s">
        <v>688</v>
      </c>
      <c r="O28" s="326" t="s">
        <v>681</v>
      </c>
      <c r="P28" s="386">
        <v>0.54604975729684235</v>
      </c>
      <c r="Q28" s="386">
        <v>-0.14199254056789853</v>
      </c>
      <c r="R28" s="386">
        <v>-0.32484345100004486</v>
      </c>
      <c r="S28" s="386">
        <v>-0.22215033402692003</v>
      </c>
    </row>
    <row r="29" spans="14:19">
      <c r="N29" s="326" t="s">
        <v>689</v>
      </c>
      <c r="O29" s="326" t="s">
        <v>681</v>
      </c>
      <c r="P29" s="386">
        <v>-2.7086182451805437E-2</v>
      </c>
      <c r="Q29" s="386">
        <v>0.11910317371136203</v>
      </c>
      <c r="R29" s="386">
        <v>-1.1151375723961161</v>
      </c>
      <c r="S29" s="386">
        <v>-0.51307661479084021</v>
      </c>
    </row>
    <row r="30" spans="14:19">
      <c r="N30" s="326" t="s">
        <v>690</v>
      </c>
      <c r="O30" s="326" t="s">
        <v>681</v>
      </c>
      <c r="P30" s="386">
        <v>1.2061002585024976</v>
      </c>
      <c r="Q30" s="386">
        <v>-1.6366660543420231E-2</v>
      </c>
      <c r="R30" s="386">
        <v>-0.33697630738918999</v>
      </c>
      <c r="S30" s="386">
        <v>0.17995262781248331</v>
      </c>
    </row>
    <row r="31" spans="14:19">
      <c r="N31" s="326" t="s">
        <v>691</v>
      </c>
      <c r="O31" s="326" t="s">
        <v>681</v>
      </c>
      <c r="P31" s="386">
        <v>-0.1818729420229066</v>
      </c>
      <c r="Q31" s="386">
        <v>-3.6838900356778247E-2</v>
      </c>
      <c r="R31" s="386">
        <v>-0.13518378551918023</v>
      </c>
      <c r="S31" s="386">
        <v>-0.11559412649684359</v>
      </c>
    </row>
    <row r="32" spans="14:19">
      <c r="N32" s="326" t="s">
        <v>692</v>
      </c>
      <c r="O32" s="326" t="s">
        <v>681</v>
      </c>
      <c r="P32" s="386">
        <v>0.69024042047194645</v>
      </c>
      <c r="Q32" s="386">
        <v>-4.7219056594937955E-2</v>
      </c>
      <c r="R32" s="386">
        <v>-0.43504895400986821</v>
      </c>
      <c r="S32" s="386">
        <v>-2.4937838289717683E-3</v>
      </c>
    </row>
    <row r="33" spans="14:19">
      <c r="N33" s="326" t="s">
        <v>693</v>
      </c>
      <c r="O33" s="326" t="s">
        <v>681</v>
      </c>
      <c r="P33" s="386">
        <v>0.52634039405483946</v>
      </c>
      <c r="Q33" s="386">
        <v>0.33432680093332667</v>
      </c>
      <c r="R33" s="386">
        <v>-0.48472616924266493</v>
      </c>
      <c r="S33" s="386">
        <v>-0.4925167094821713</v>
      </c>
    </row>
    <row r="215" spans="7:8">
      <c r="G215" s="204" t="s">
        <v>82</v>
      </c>
      <c r="H215" s="204" t="e">
        <f>VLOOKUP(G215,$E$25:$E$214,1,0)</f>
        <v>#N/A</v>
      </c>
    </row>
  </sheetData>
  <mergeCells count="1">
    <mergeCell ref="B1:D1"/>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E744-F5E6-422C-9DC0-94C312874125}">
  <sheetPr codeName="Sheet44">
    <tabColor theme="9" tint="0.39997558519241921"/>
  </sheetPr>
  <dimension ref="A2:AF36"/>
  <sheetViews>
    <sheetView workbookViewId="0">
      <selection activeCell="V13" sqref="V13"/>
    </sheetView>
  </sheetViews>
  <sheetFormatPr defaultRowHeight="15"/>
  <cols>
    <col min="1" max="1" width="5" style="411" customWidth="1"/>
    <col min="2" max="2" width="1.140625" style="411" customWidth="1"/>
    <col min="3" max="3" width="29" style="411" customWidth="1"/>
    <col min="4" max="4" width="9" style="450" hidden="1" customWidth="1"/>
    <col min="5" max="5" width="9" style="455" hidden="1" customWidth="1"/>
    <col min="6" max="11" width="9" style="450" hidden="1" customWidth="1"/>
    <col min="12" max="12" width="9" style="455" hidden="1" customWidth="1"/>
    <col min="13" max="13" width="9" style="450" hidden="1" customWidth="1"/>
    <col min="14" max="14" width="2.42578125" style="450" hidden="1" customWidth="1"/>
    <col min="15" max="15" width="5" style="450" hidden="1" customWidth="1"/>
    <col min="16" max="16" width="9" style="455" customWidth="1"/>
    <col min="17" max="20" width="9" style="450" hidden="1" customWidth="1"/>
    <col min="21" max="21" width="3.85546875" style="450" hidden="1" customWidth="1"/>
    <col min="22" max="22" width="9.7109375" style="450" customWidth="1"/>
    <col min="23" max="23" width="9" style="450" hidden="1" customWidth="1"/>
    <col min="24" max="24" width="1.5703125" style="450" customWidth="1"/>
    <col min="25" max="25" width="13.7109375" style="450" customWidth="1"/>
    <col min="26" max="27" width="10.7109375" style="411" hidden="1" customWidth="1"/>
    <col min="28" max="31" width="0" style="411" hidden="1" customWidth="1"/>
    <col min="32" max="32" width="10.42578125" style="411" hidden="1" customWidth="1"/>
    <col min="33" max="16384" width="9.140625" style="411"/>
  </cols>
  <sheetData>
    <row r="2" spans="1:32" ht="33" customHeight="1">
      <c r="C2" s="641" t="s">
        <v>715</v>
      </c>
      <c r="D2" s="641"/>
      <c r="E2" s="641"/>
      <c r="F2" s="641"/>
      <c r="G2" s="641"/>
      <c r="H2" s="641"/>
      <c r="I2" s="641"/>
      <c r="J2" s="641"/>
      <c r="K2" s="641"/>
      <c r="L2" s="641"/>
      <c r="M2" s="641"/>
      <c r="N2" s="641"/>
      <c r="O2" s="641"/>
      <c r="P2" s="641"/>
      <c r="Q2" s="641"/>
      <c r="R2" s="641"/>
      <c r="S2" s="641"/>
      <c r="T2" s="641"/>
      <c r="U2" s="641"/>
      <c r="V2" s="641"/>
      <c r="W2" s="641"/>
      <c r="X2" s="641"/>
      <c r="Y2" s="641"/>
      <c r="Z2" s="412"/>
      <c r="AA2" s="412"/>
      <c r="AB2" s="412"/>
      <c r="AC2" s="412"/>
      <c r="AD2" s="412"/>
      <c r="AE2" s="412"/>
      <c r="AF2" s="412"/>
    </row>
    <row r="3" spans="1:32" s="413" customFormat="1" ht="4.5" customHeight="1">
      <c r="D3" s="414"/>
      <c r="E3" s="415"/>
      <c r="F3" s="414"/>
      <c r="G3" s="414"/>
      <c r="H3" s="414"/>
      <c r="I3" s="414"/>
      <c r="J3" s="414"/>
      <c r="K3" s="414"/>
      <c r="L3" s="415"/>
      <c r="M3" s="414"/>
      <c r="N3" s="414"/>
      <c r="O3" s="414"/>
      <c r="P3" s="415"/>
      <c r="Q3" s="414"/>
      <c r="R3" s="414"/>
      <c r="S3" s="414"/>
      <c r="T3" s="414"/>
      <c r="U3" s="414"/>
      <c r="V3" s="414"/>
      <c r="W3" s="414"/>
      <c r="X3" s="414"/>
      <c r="Y3" s="414"/>
    </row>
    <row r="4" spans="1:32" s="413" customFormat="1" ht="42.75" customHeight="1">
      <c r="A4" s="416"/>
      <c r="B4" s="416"/>
      <c r="C4" s="417" t="s">
        <v>716</v>
      </c>
      <c r="D4" s="642" t="s">
        <v>717</v>
      </c>
      <c r="E4" s="642"/>
      <c r="F4" s="642"/>
      <c r="G4" s="642"/>
      <c r="H4" s="642"/>
      <c r="I4" s="642"/>
      <c r="J4" s="642"/>
      <c r="K4" s="642"/>
      <c r="L4" s="642"/>
      <c r="M4" s="418"/>
      <c r="N4" s="418"/>
      <c r="O4" s="642" t="s">
        <v>718</v>
      </c>
      <c r="P4" s="642"/>
      <c r="Q4" s="642"/>
      <c r="R4" s="642"/>
      <c r="S4" s="642"/>
      <c r="T4" s="642"/>
      <c r="U4" s="642"/>
      <c r="V4" s="642"/>
      <c r="W4" s="418"/>
      <c r="X4" s="418"/>
      <c r="Y4" s="418"/>
      <c r="AF4" s="419" t="s">
        <v>719</v>
      </c>
    </row>
    <row r="5" spans="1:32" s="419" customFormat="1" ht="30.75" customHeight="1">
      <c r="A5" s="417"/>
      <c r="B5" s="417"/>
      <c r="C5" s="417"/>
      <c r="D5" s="420">
        <v>1998</v>
      </c>
      <c r="E5" s="420">
        <v>1999</v>
      </c>
      <c r="F5" s="420">
        <v>2000</v>
      </c>
      <c r="G5" s="420">
        <v>2001</v>
      </c>
      <c r="H5" s="420">
        <v>2002</v>
      </c>
      <c r="I5" s="420">
        <v>2003</v>
      </c>
      <c r="J5" s="420">
        <v>2004</v>
      </c>
      <c r="K5" s="420">
        <v>2005</v>
      </c>
      <c r="L5" s="420">
        <v>2006</v>
      </c>
      <c r="M5" s="417">
        <v>2007</v>
      </c>
      <c r="N5" s="417"/>
      <c r="O5" s="420">
        <v>2008</v>
      </c>
      <c r="P5" s="420">
        <v>2009</v>
      </c>
      <c r="Q5" s="420">
        <v>2010</v>
      </c>
      <c r="R5" s="420">
        <v>2011</v>
      </c>
      <c r="S5" s="420">
        <v>2012</v>
      </c>
      <c r="T5" s="420">
        <v>2013</v>
      </c>
      <c r="U5" s="420">
        <v>2014</v>
      </c>
      <c r="V5" s="420">
        <v>2015</v>
      </c>
      <c r="W5" s="417">
        <v>2016</v>
      </c>
      <c r="X5" s="417"/>
      <c r="Y5" s="417" t="s">
        <v>720</v>
      </c>
      <c r="Z5" s="419">
        <v>2018</v>
      </c>
      <c r="AA5" s="419">
        <v>2019</v>
      </c>
      <c r="AB5" s="419">
        <v>2020</v>
      </c>
      <c r="AC5" s="419">
        <v>2021</v>
      </c>
      <c r="AD5" s="419">
        <v>2022</v>
      </c>
      <c r="AE5" s="419">
        <v>2023</v>
      </c>
      <c r="AF5" s="419">
        <v>2024</v>
      </c>
    </row>
    <row r="6" spans="1:32" s="424" customFormat="1" ht="14.25" customHeight="1">
      <c r="A6" s="421"/>
      <c r="B6" s="421"/>
      <c r="C6" s="422" t="s">
        <v>721</v>
      </c>
      <c r="D6" s="423"/>
      <c r="E6" s="423"/>
      <c r="F6" s="423"/>
      <c r="G6" s="423"/>
      <c r="H6" s="423"/>
      <c r="I6" s="423"/>
      <c r="J6" s="423"/>
      <c r="K6" s="423"/>
      <c r="L6" s="423"/>
      <c r="M6" s="421"/>
      <c r="N6" s="421"/>
      <c r="O6" s="423"/>
      <c r="P6" s="423"/>
      <c r="Q6" s="423"/>
      <c r="R6" s="423"/>
      <c r="S6" s="423"/>
      <c r="T6" s="423"/>
      <c r="U6" s="423"/>
      <c r="V6" s="423"/>
      <c r="W6" s="421"/>
      <c r="X6" s="421"/>
      <c r="Y6" s="421"/>
    </row>
    <row r="7" spans="1:32">
      <c r="A7" s="425"/>
      <c r="B7" s="425"/>
      <c r="C7" s="426" t="s">
        <v>722</v>
      </c>
      <c r="D7" s="427">
        <v>20.496316016648084</v>
      </c>
      <c r="E7" s="427">
        <v>21.687536108742165</v>
      </c>
      <c r="F7" s="427">
        <v>22.808927084743885</v>
      </c>
      <c r="G7" s="427">
        <v>24.38424239488112</v>
      </c>
      <c r="H7" s="427">
        <v>25.710949133801584</v>
      </c>
      <c r="I7" s="427">
        <v>26.57400940818405</v>
      </c>
      <c r="J7" s="427">
        <v>26.168363296035274</v>
      </c>
      <c r="K7" s="427">
        <v>26.098480303082688</v>
      </c>
      <c r="L7" s="427">
        <v>25.381946953218552</v>
      </c>
      <c r="M7" s="428">
        <v>29.035540648743392</v>
      </c>
      <c r="N7" s="428"/>
      <c r="O7" s="427">
        <v>27.000201878340096</v>
      </c>
      <c r="P7" s="427">
        <v>34.346405381296194</v>
      </c>
      <c r="Q7" s="427">
        <v>42.261054800034195</v>
      </c>
      <c r="R7" s="427">
        <v>42.904593130477352</v>
      </c>
      <c r="S7" s="427">
        <v>44.08611235892154</v>
      </c>
      <c r="T7" s="427">
        <v>48.062041285471203</v>
      </c>
      <c r="U7" s="427">
        <v>52.283988797071387</v>
      </c>
      <c r="V7" s="427">
        <v>56.577391807377751</v>
      </c>
      <c r="W7" s="428">
        <v>62.254190831675594</v>
      </c>
      <c r="X7" s="428"/>
      <c r="Y7" s="428">
        <v>67.832166030599467</v>
      </c>
      <c r="Z7" s="429"/>
      <c r="AA7" s="429"/>
      <c r="AB7" s="429"/>
      <c r="AC7" s="429"/>
      <c r="AD7" s="429"/>
      <c r="AE7" s="429"/>
      <c r="AF7" s="429">
        <v>93</v>
      </c>
    </row>
    <row r="8" spans="1:32">
      <c r="A8" s="425"/>
      <c r="B8" s="425"/>
      <c r="C8" s="426" t="s">
        <v>723</v>
      </c>
      <c r="D8" s="427">
        <v>-3.5724014548809855</v>
      </c>
      <c r="E8" s="427">
        <v>-7.8784434180754914</v>
      </c>
      <c r="F8" s="427">
        <v>-13.636554783915308</v>
      </c>
      <c r="G8" s="427">
        <v>-17.453258967716895</v>
      </c>
      <c r="H8" s="427">
        <v>-16.16332633237581</v>
      </c>
      <c r="I8" s="427">
        <v>-13.36012419531456</v>
      </c>
      <c r="J8" s="427">
        <v>13.33818705577594</v>
      </c>
      <c r="K8" s="427">
        <v>18.137736699051679</v>
      </c>
      <c r="L8" s="427">
        <v>20.144605590049778</v>
      </c>
      <c r="M8" s="428">
        <v>23.841055347654283</v>
      </c>
      <c r="N8" s="428"/>
      <c r="O8" s="427">
        <v>25.946156995494857</v>
      </c>
      <c r="P8" s="427">
        <v>23.038051024609253</v>
      </c>
      <c r="Q8" s="427">
        <v>18.009709166985644</v>
      </c>
      <c r="R8" s="427">
        <v>22.134748507539427</v>
      </c>
      <c r="S8" s="427">
        <v>19.467332464736252</v>
      </c>
      <c r="T8" s="427">
        <v>19.68076098108876</v>
      </c>
      <c r="U8" s="427">
        <v>20.048378360358285</v>
      </c>
      <c r="V8" s="427">
        <v>18.6076775785493</v>
      </c>
      <c r="W8" s="428">
        <v>15.257291557028658</v>
      </c>
      <c r="X8" s="428"/>
      <c r="Y8" s="428">
        <v>10.520663162766056</v>
      </c>
      <c r="AF8" s="430" t="s">
        <v>724</v>
      </c>
    </row>
    <row r="9" spans="1:32" hidden="1">
      <c r="A9" s="425"/>
      <c r="B9" s="425"/>
      <c r="C9" s="425" t="s">
        <v>725</v>
      </c>
      <c r="D9" s="427"/>
      <c r="E9" s="427"/>
      <c r="F9" s="427"/>
      <c r="G9" s="427"/>
      <c r="H9" s="427"/>
      <c r="I9" s="427"/>
      <c r="J9" s="427"/>
      <c r="K9" s="427"/>
      <c r="L9" s="427"/>
      <c r="M9" s="428"/>
      <c r="N9" s="428"/>
      <c r="O9" s="427"/>
      <c r="P9" s="427"/>
      <c r="Q9" s="427"/>
      <c r="R9" s="427"/>
      <c r="S9" s="427"/>
      <c r="T9" s="427"/>
      <c r="U9" s="427"/>
      <c r="V9" s="427"/>
      <c r="W9" s="428"/>
      <c r="X9" s="428"/>
      <c r="Y9" s="428"/>
    </row>
    <row r="10" spans="1:32" ht="6.75" customHeight="1">
      <c r="A10" s="425"/>
      <c r="B10" s="425"/>
      <c r="C10" s="425"/>
      <c r="D10" s="431"/>
      <c r="E10" s="431"/>
      <c r="F10" s="431"/>
      <c r="G10" s="431"/>
      <c r="H10" s="431"/>
      <c r="I10" s="431"/>
      <c r="J10" s="431"/>
      <c r="K10" s="431"/>
      <c r="L10" s="431"/>
      <c r="M10" s="432"/>
      <c r="N10" s="432"/>
      <c r="O10" s="431"/>
      <c r="P10" s="431"/>
      <c r="Q10" s="431"/>
      <c r="R10" s="431"/>
      <c r="S10" s="431"/>
      <c r="T10" s="431"/>
      <c r="U10" s="431"/>
      <c r="V10" s="431"/>
      <c r="W10" s="432"/>
      <c r="X10" s="432"/>
      <c r="Y10" s="432"/>
    </row>
    <row r="11" spans="1:32">
      <c r="A11" s="425"/>
      <c r="B11" s="425"/>
      <c r="C11" s="433" t="s">
        <v>726</v>
      </c>
      <c r="D11" s="431"/>
      <c r="E11" s="431"/>
      <c r="F11" s="431"/>
      <c r="G11" s="431"/>
      <c r="H11" s="431"/>
      <c r="I11" s="431"/>
      <c r="J11" s="431"/>
      <c r="K11" s="431"/>
      <c r="L11" s="431"/>
      <c r="M11" s="432"/>
      <c r="N11" s="432"/>
      <c r="O11" s="431"/>
      <c r="P11" s="431"/>
      <c r="Q11" s="431"/>
      <c r="R11" s="431"/>
      <c r="S11" s="431"/>
      <c r="T11" s="431"/>
      <c r="U11" s="431"/>
      <c r="V11" s="431"/>
      <c r="W11" s="432"/>
      <c r="X11" s="432"/>
      <c r="Y11" s="432"/>
    </row>
    <row r="12" spans="1:32" hidden="1">
      <c r="A12" s="425"/>
      <c r="B12" s="425"/>
      <c r="C12" s="425" t="s">
        <v>727</v>
      </c>
      <c r="D12" s="434">
        <v>7.7999999999998515</v>
      </c>
      <c r="E12" s="434">
        <v>7.6000000000004952</v>
      </c>
      <c r="F12" s="434">
        <v>8.3999999999998529</v>
      </c>
      <c r="G12" s="434">
        <v>8.2999999999998195</v>
      </c>
      <c r="H12" s="434">
        <v>9.1000000000002412</v>
      </c>
      <c r="I12" s="434">
        <v>9.9999999999997655</v>
      </c>
      <c r="J12" s="434">
        <v>10.099999000000004</v>
      </c>
      <c r="K12" s="434">
        <v>11.299999000000138</v>
      </c>
      <c r="L12" s="434">
        <v>12.700000000000111</v>
      </c>
      <c r="M12" s="435">
        <v>14.199999999999967</v>
      </c>
      <c r="N12" s="435"/>
      <c r="O12" s="434">
        <v>9.6000009999998923</v>
      </c>
      <c r="P12" s="434">
        <v>9.2000000000000082</v>
      </c>
      <c r="Q12" s="434">
        <v>10.606103999999927</v>
      </c>
      <c r="R12" s="434">
        <v>9.4999999999999964</v>
      </c>
      <c r="S12" s="434">
        <v>7.9000000000000181</v>
      </c>
      <c r="T12" s="434">
        <v>7.8000000000000513</v>
      </c>
      <c r="U12" s="434">
        <v>7.299999999999951</v>
      </c>
      <c r="V12" s="434">
        <v>6.9000000000000616</v>
      </c>
      <c r="W12" s="435">
        <v>6.7197966567351441</v>
      </c>
      <c r="X12" s="435"/>
      <c r="Y12" s="435">
        <v>6.8558723337707184</v>
      </c>
      <c r="Z12" s="436">
        <v>6.5945476029881878</v>
      </c>
      <c r="AA12" s="436">
        <v>6.1755229413860802</v>
      </c>
      <c r="AB12" s="436">
        <v>6.2220044322778056</v>
      </c>
      <c r="AC12" s="436">
        <v>5.9999999999997611</v>
      </c>
      <c r="AD12" s="436">
        <v>5.7500000000000551</v>
      </c>
      <c r="AE12" s="436">
        <v>5.6000000000004269</v>
      </c>
      <c r="AF12" s="437">
        <f>AE12</f>
        <v>5.6000000000004269</v>
      </c>
    </row>
    <row r="13" spans="1:32">
      <c r="A13" s="425"/>
      <c r="B13" s="425"/>
      <c r="C13" s="426" t="s">
        <v>728</v>
      </c>
      <c r="D13" s="434">
        <v>10.162109847568335</v>
      </c>
      <c r="E13" s="434">
        <v>9.1148693169342145</v>
      </c>
      <c r="F13" s="434">
        <v>9.7020933977456814</v>
      </c>
      <c r="G13" s="434">
        <v>9.8899082568806751</v>
      </c>
      <c r="H13" s="434">
        <v>9.6852560052413708</v>
      </c>
      <c r="I13" s="434">
        <v>9.9450226227190353</v>
      </c>
      <c r="J13" s="434">
        <v>10.231204868945532</v>
      </c>
      <c r="K13" s="434">
        <v>10.273800552625056</v>
      </c>
      <c r="L13" s="434">
        <v>10.320279018065538</v>
      </c>
      <c r="M13" s="435">
        <v>10.013040780313553</v>
      </c>
      <c r="N13" s="435"/>
      <c r="O13" s="434">
        <v>9.3797514111979119</v>
      </c>
      <c r="P13" s="434">
        <v>10.376134702546347</v>
      </c>
      <c r="Q13" s="434">
        <v>10.639647528733098</v>
      </c>
      <c r="R13" s="434">
        <v>9.8071734809372266</v>
      </c>
      <c r="S13" s="434">
        <v>8.5839487656804501</v>
      </c>
      <c r="T13" s="434">
        <v>8.281950178813414</v>
      </c>
      <c r="U13" s="434">
        <v>7.6460810699700676</v>
      </c>
      <c r="V13" s="434">
        <v>6.3245881193822129</v>
      </c>
      <c r="W13" s="435">
        <v>6.0999999999999721</v>
      </c>
      <c r="X13" s="435"/>
      <c r="Y13" s="435">
        <v>6.2500000000000222</v>
      </c>
      <c r="Z13" s="436">
        <v>6.6000000000000281</v>
      </c>
      <c r="AA13" s="436">
        <v>6.1999999999999389</v>
      </c>
      <c r="AB13" s="436">
        <v>6.1999999999999833</v>
      </c>
      <c r="AC13" s="436">
        <v>6.0000000000000941</v>
      </c>
      <c r="AD13" s="436">
        <v>5.8499999999997554</v>
      </c>
      <c r="AE13" s="436">
        <v>5.6500000000004658</v>
      </c>
      <c r="AF13" s="437">
        <v>5.6</v>
      </c>
    </row>
    <row r="14" spans="1:32" ht="30" hidden="1">
      <c r="A14" s="425"/>
      <c r="B14" s="425"/>
      <c r="C14" s="438" t="s">
        <v>729</v>
      </c>
      <c r="D14" s="434"/>
      <c r="E14" s="439" t="s">
        <v>724</v>
      </c>
      <c r="F14" s="439"/>
      <c r="G14" s="439"/>
      <c r="H14" s="439"/>
      <c r="I14" s="439"/>
      <c r="J14" s="439"/>
      <c r="K14" s="439">
        <f>10.3-8</f>
        <v>2.3000000000000007</v>
      </c>
      <c r="L14" s="439"/>
      <c r="M14" s="440"/>
      <c r="N14" s="440"/>
      <c r="O14" s="439"/>
      <c r="P14" s="439" t="s">
        <v>724</v>
      </c>
      <c r="Q14" s="439"/>
      <c r="R14" s="439"/>
      <c r="S14" s="439"/>
      <c r="T14" s="439"/>
      <c r="U14" s="439"/>
      <c r="V14" s="439">
        <v>-2.2000000000000002</v>
      </c>
      <c r="W14" s="440"/>
      <c r="X14" s="440"/>
      <c r="Y14" s="440" t="s">
        <v>724</v>
      </c>
      <c r="Z14" s="441"/>
      <c r="AA14" s="441"/>
      <c r="AB14" s="441"/>
      <c r="AC14" s="441"/>
      <c r="AD14" s="441"/>
      <c r="AE14" s="441"/>
      <c r="AF14" s="442"/>
    </row>
    <row r="15" spans="1:32" hidden="1">
      <c r="A15" s="425"/>
      <c r="B15" s="425"/>
      <c r="C15" s="426" t="s">
        <v>730</v>
      </c>
      <c r="D15" s="443">
        <v>33.632797893459653</v>
      </c>
      <c r="E15" s="427">
        <v>33.296800843693532</v>
      </c>
      <c r="F15" s="427">
        <v>33.335415597703481</v>
      </c>
      <c r="G15" s="427">
        <v>34.21472388200538</v>
      </c>
      <c r="H15" s="427">
        <v>35.813361510015724</v>
      </c>
      <c r="I15" s="427">
        <v>39.015670273967373</v>
      </c>
      <c r="J15" s="427">
        <v>40.352068433221532</v>
      </c>
      <c r="K15" s="427">
        <v>40.070536863071489</v>
      </c>
      <c r="L15" s="427">
        <v>39.430726497426306</v>
      </c>
      <c r="M15" s="428">
        <v>38.664864462735096</v>
      </c>
      <c r="N15" s="428"/>
      <c r="O15" s="427">
        <v>40.008617262720321</v>
      </c>
      <c r="P15" s="427">
        <v>44.796220364263704</v>
      </c>
      <c r="Q15" s="427">
        <v>45.245573928271924</v>
      </c>
      <c r="R15" s="427">
        <v>45.19626983979316</v>
      </c>
      <c r="S15" s="427">
        <v>45.21363300560629</v>
      </c>
      <c r="T15" s="427">
        <v>45.383752605568759</v>
      </c>
      <c r="U15" s="427">
        <v>44.81787563835848</v>
      </c>
      <c r="V15" s="427">
        <v>43.126724336067589</v>
      </c>
      <c r="W15" s="428">
        <v>42.659575063015815</v>
      </c>
      <c r="X15" s="428"/>
      <c r="Y15" s="428">
        <v>42.66312918123041</v>
      </c>
      <c r="Z15" s="444">
        <v>42.447566173251204</v>
      </c>
      <c r="AA15" s="444">
        <v>42.066600758264187</v>
      </c>
      <c r="AB15" s="444">
        <v>41.61562019382994</v>
      </c>
      <c r="AC15" s="444">
        <v>41.190331749022832</v>
      </c>
      <c r="AD15" s="444">
        <v>40.757750710853834</v>
      </c>
      <c r="AE15" s="444">
        <v>40.251872982668303</v>
      </c>
      <c r="AF15" s="430">
        <f>AE15</f>
        <v>40.251872982668303</v>
      </c>
    </row>
    <row r="16" spans="1:32" hidden="1">
      <c r="A16" s="425"/>
      <c r="B16" s="425"/>
      <c r="C16" s="426" t="s">
        <v>731</v>
      </c>
      <c r="D16" s="445">
        <v>0.36703143601904326</v>
      </c>
      <c r="E16" s="445">
        <v>0.49525871263802163</v>
      </c>
      <c r="F16" s="445">
        <v>0.62038553379569294</v>
      </c>
      <c r="G16" s="445">
        <v>0.30808436012550161</v>
      </c>
      <c r="H16" s="445">
        <v>0.27949188037724682</v>
      </c>
      <c r="I16" s="445">
        <v>0.31294060047250793</v>
      </c>
      <c r="J16" s="445">
        <v>0.23440242622565538</v>
      </c>
      <c r="K16" s="445">
        <v>0.56574218656857289</v>
      </c>
      <c r="L16" s="445">
        <v>0.23177471221056634</v>
      </c>
      <c r="M16" s="446">
        <v>0.26228658394145715</v>
      </c>
      <c r="N16" s="446"/>
      <c r="O16" s="445">
        <v>0.46481605408272564</v>
      </c>
      <c r="P16" s="445">
        <v>0.45384205193644811</v>
      </c>
      <c r="Q16" s="445">
        <v>0.62417564101773337</v>
      </c>
      <c r="R16" s="445">
        <v>0.47372418268808458</v>
      </c>
      <c r="S16" s="445">
        <v>0.41028415579980637</v>
      </c>
      <c r="T16" s="445">
        <v>0.36965169297656586</v>
      </c>
      <c r="U16" s="445">
        <v>0.29492605535501437</v>
      </c>
      <c r="V16" s="445">
        <v>0.41211586714117288</v>
      </c>
      <c r="W16" s="446">
        <v>0.96516693101323781</v>
      </c>
      <c r="X16" s="446"/>
      <c r="Y16" s="446">
        <v>0.4937261891410567</v>
      </c>
      <c r="Z16" s="447">
        <v>0.39435891571614462</v>
      </c>
      <c r="AA16" s="447">
        <v>0.48456124231575687</v>
      </c>
      <c r="AB16" s="447">
        <v>0.51129000526063673</v>
      </c>
      <c r="AC16" s="447">
        <v>0.40619901970407873</v>
      </c>
      <c r="AD16" s="447">
        <v>0.41835214259401943</v>
      </c>
      <c r="AE16" s="447">
        <v>0.43411282933737094</v>
      </c>
      <c r="AF16" s="448">
        <v>0.27091424760687222</v>
      </c>
    </row>
    <row r="17" spans="1:32">
      <c r="A17" s="425"/>
      <c r="B17" s="425"/>
      <c r="C17" s="426" t="s">
        <v>732</v>
      </c>
      <c r="D17" s="431"/>
      <c r="E17" s="434">
        <v>2</v>
      </c>
      <c r="F17" s="431"/>
      <c r="G17" s="431"/>
      <c r="H17" s="431"/>
      <c r="I17" s="431"/>
      <c r="J17" s="431"/>
      <c r="K17" s="431">
        <v>1.1000000000000001</v>
      </c>
      <c r="L17" s="431"/>
      <c r="M17" s="432"/>
      <c r="N17" s="432"/>
      <c r="O17" s="431"/>
      <c r="P17" s="431">
        <v>2.5</v>
      </c>
      <c r="Q17" s="431"/>
      <c r="R17" s="431"/>
      <c r="S17" s="431"/>
      <c r="T17" s="431"/>
      <c r="U17" s="431"/>
      <c r="V17" s="431">
        <v>3.5</v>
      </c>
      <c r="W17" s="432"/>
      <c r="X17" s="432"/>
      <c r="Y17" s="432">
        <v>4.0999999999999996</v>
      </c>
      <c r="AF17" s="430" t="s">
        <v>724</v>
      </c>
    </row>
    <row r="18" spans="1:32" hidden="1">
      <c r="A18" s="425"/>
      <c r="B18" s="425"/>
      <c r="C18" s="425" t="s">
        <v>733</v>
      </c>
      <c r="D18" s="431"/>
      <c r="E18" s="431"/>
      <c r="F18" s="431"/>
      <c r="G18" s="431"/>
      <c r="H18" s="431"/>
      <c r="I18" s="431"/>
      <c r="J18" s="431"/>
      <c r="K18" s="431"/>
      <c r="L18" s="431"/>
      <c r="M18" s="432"/>
      <c r="N18" s="432"/>
      <c r="O18" s="431"/>
      <c r="P18" s="431"/>
      <c r="Q18" s="431"/>
      <c r="R18" s="431"/>
      <c r="S18" s="431"/>
      <c r="T18" s="431"/>
      <c r="U18" s="431"/>
      <c r="V18" s="431"/>
      <c r="W18" s="432"/>
      <c r="X18" s="432"/>
      <c r="Y18" s="432"/>
      <c r="AF18" s="430"/>
    </row>
    <row r="19" spans="1:32" hidden="1">
      <c r="A19" s="425"/>
      <c r="B19" s="425"/>
      <c r="C19" s="426" t="s">
        <v>734</v>
      </c>
      <c r="D19" s="431"/>
      <c r="E19" s="431"/>
      <c r="F19" s="431"/>
      <c r="G19" s="431"/>
      <c r="H19" s="431"/>
      <c r="I19" s="431"/>
      <c r="J19" s="431"/>
      <c r="K19" s="431"/>
      <c r="L19" s="431"/>
      <c r="M19" s="432"/>
      <c r="N19" s="432"/>
      <c r="O19" s="431">
        <v>40</v>
      </c>
      <c r="P19" s="431"/>
      <c r="Q19" s="431"/>
      <c r="R19" s="431"/>
      <c r="S19" s="431"/>
      <c r="T19" s="431"/>
      <c r="U19" s="431"/>
      <c r="V19" s="431"/>
      <c r="W19" s="432"/>
      <c r="X19" s="432"/>
      <c r="Y19" s="432">
        <v>38</v>
      </c>
      <c r="AF19" s="430"/>
    </row>
    <row r="20" spans="1:32" hidden="1">
      <c r="A20" s="425"/>
      <c r="B20" s="425"/>
      <c r="C20" s="426" t="s">
        <v>735</v>
      </c>
      <c r="D20" s="431"/>
      <c r="E20" s="431"/>
      <c r="F20" s="431"/>
      <c r="G20" s="431"/>
      <c r="H20" s="431"/>
      <c r="I20" s="431"/>
      <c r="J20" s="431"/>
      <c r="K20" s="431"/>
      <c r="L20" s="431"/>
      <c r="M20" s="432"/>
      <c r="N20" s="432"/>
      <c r="O20" s="431">
        <v>46</v>
      </c>
      <c r="P20" s="431"/>
      <c r="Q20" s="431"/>
      <c r="R20" s="431"/>
      <c r="S20" s="431"/>
      <c r="T20" s="431"/>
      <c r="U20" s="431"/>
      <c r="V20" s="431"/>
      <c r="W20" s="432"/>
      <c r="X20" s="432"/>
      <c r="Y20" s="432">
        <v>45</v>
      </c>
      <c r="AF20" s="430"/>
    </row>
    <row r="21" spans="1:32" hidden="1">
      <c r="A21" s="425"/>
      <c r="B21" s="425"/>
      <c r="C21" s="426" t="s">
        <v>736</v>
      </c>
      <c r="D21" s="431"/>
      <c r="E21" s="431"/>
      <c r="F21" s="431"/>
      <c r="G21" s="431"/>
      <c r="H21" s="431"/>
      <c r="I21" s="431"/>
      <c r="J21" s="431"/>
      <c r="K21" s="431"/>
      <c r="L21" s="431"/>
      <c r="M21" s="432"/>
      <c r="N21" s="432"/>
      <c r="O21" s="431">
        <v>1.3</v>
      </c>
      <c r="P21" s="431"/>
      <c r="Q21" s="431"/>
      <c r="R21" s="431"/>
      <c r="S21" s="431"/>
      <c r="T21" s="431"/>
      <c r="U21" s="431"/>
      <c r="V21" s="431"/>
      <c r="W21" s="432"/>
      <c r="X21" s="432"/>
      <c r="Y21" s="432">
        <v>1.5</v>
      </c>
      <c r="AF21" s="430"/>
    </row>
    <row r="22" spans="1:32" ht="2.25" customHeight="1">
      <c r="A22" s="425"/>
      <c r="B22" s="425"/>
      <c r="C22" s="426"/>
      <c r="D22" s="431"/>
      <c r="E22" s="431"/>
      <c r="F22" s="431"/>
      <c r="G22" s="431"/>
      <c r="H22" s="431"/>
      <c r="I22" s="431"/>
      <c r="J22" s="431"/>
      <c r="K22" s="431"/>
      <c r="L22" s="431"/>
      <c r="M22" s="432"/>
      <c r="N22" s="432"/>
      <c r="O22" s="431"/>
      <c r="P22" s="431"/>
      <c r="Q22" s="431"/>
      <c r="R22" s="431"/>
      <c r="S22" s="431"/>
      <c r="T22" s="431"/>
      <c r="U22" s="431"/>
      <c r="V22" s="431"/>
      <c r="W22" s="432"/>
      <c r="X22" s="432"/>
      <c r="Y22" s="432"/>
      <c r="AF22" s="430"/>
    </row>
    <row r="23" spans="1:32">
      <c r="A23" s="425"/>
      <c r="B23" s="425"/>
      <c r="C23" s="433" t="s">
        <v>737</v>
      </c>
      <c r="D23" s="431"/>
      <c r="E23" s="431"/>
      <c r="F23" s="431"/>
      <c r="G23" s="431"/>
      <c r="H23" s="431"/>
      <c r="I23" s="431"/>
      <c r="J23" s="431"/>
      <c r="K23" s="431"/>
      <c r="L23" s="431"/>
      <c r="M23" s="432"/>
      <c r="N23" s="432"/>
      <c r="O23" s="431"/>
      <c r="P23" s="431"/>
      <c r="Q23" s="431"/>
      <c r="R23" s="431"/>
      <c r="S23" s="431"/>
      <c r="T23" s="431"/>
      <c r="U23" s="431"/>
      <c r="V23" s="431"/>
      <c r="W23" s="432"/>
      <c r="X23" s="432"/>
      <c r="Y23" s="432"/>
    </row>
    <row r="24" spans="1:32" hidden="1">
      <c r="A24" s="425"/>
      <c r="B24" s="425"/>
      <c r="C24" s="426" t="s">
        <v>738</v>
      </c>
      <c r="D24" s="431"/>
      <c r="E24" s="431"/>
      <c r="F24" s="431"/>
      <c r="G24" s="431"/>
      <c r="H24" s="431"/>
      <c r="I24" s="431"/>
      <c r="J24" s="431"/>
      <c r="K24" s="431"/>
      <c r="L24" s="431"/>
      <c r="M24" s="431"/>
      <c r="N24" s="431"/>
      <c r="O24" s="431"/>
      <c r="P24" s="431"/>
      <c r="Q24" s="431"/>
      <c r="R24" s="431"/>
      <c r="S24" s="431"/>
      <c r="T24" s="431"/>
      <c r="U24" s="431"/>
      <c r="V24" s="431"/>
      <c r="W24" s="431"/>
      <c r="X24" s="431"/>
      <c r="Y24" s="431"/>
    </row>
    <row r="25" spans="1:32" hidden="1">
      <c r="A25" s="425"/>
      <c r="B25" s="425"/>
      <c r="C25" s="426" t="s">
        <v>739</v>
      </c>
      <c r="D25" s="431"/>
      <c r="E25" s="431">
        <v>48</v>
      </c>
      <c r="F25" s="431"/>
      <c r="G25" s="431"/>
      <c r="H25" s="431"/>
      <c r="I25" s="431"/>
      <c r="J25" s="431"/>
      <c r="K25" s="427">
        <v>22.9</v>
      </c>
      <c r="L25" s="427"/>
      <c r="M25" s="428"/>
      <c r="N25" s="428"/>
      <c r="O25" s="449"/>
      <c r="P25" s="427">
        <v>19.3</v>
      </c>
      <c r="Q25" s="427"/>
      <c r="R25" s="427"/>
      <c r="S25" s="427"/>
      <c r="T25" s="427"/>
      <c r="U25" s="427"/>
      <c r="V25" s="427">
        <v>16.100000000000001</v>
      </c>
      <c r="W25" s="428"/>
      <c r="X25" s="428"/>
      <c r="Y25" s="428">
        <v>15</v>
      </c>
      <c r="AF25" s="450" t="s">
        <v>724</v>
      </c>
    </row>
    <row r="26" spans="1:32">
      <c r="A26" s="425"/>
      <c r="B26" s="425"/>
      <c r="C26" s="426" t="s">
        <v>740</v>
      </c>
      <c r="D26" s="431"/>
      <c r="E26" s="431">
        <v>57</v>
      </c>
      <c r="F26" s="431"/>
      <c r="G26" s="431"/>
      <c r="H26" s="431"/>
      <c r="I26" s="431"/>
      <c r="J26" s="431"/>
      <c r="K26" s="431">
        <v>45</v>
      </c>
      <c r="L26" s="431"/>
      <c r="M26" s="432"/>
      <c r="N26" s="432"/>
      <c r="O26" s="451"/>
      <c r="P26" s="427">
        <v>50.9</v>
      </c>
      <c r="Q26" s="427"/>
      <c r="R26" s="427"/>
      <c r="S26" s="427"/>
      <c r="T26" s="427"/>
      <c r="U26" s="427"/>
      <c r="V26" s="427">
        <v>66.400000000000006</v>
      </c>
      <c r="W26" s="428"/>
      <c r="X26" s="428"/>
      <c r="Y26" s="428">
        <v>73.900000000000006</v>
      </c>
      <c r="AF26" s="450" t="s">
        <v>724</v>
      </c>
    </row>
    <row r="27" spans="1:32">
      <c r="A27" s="425"/>
      <c r="B27" s="425"/>
      <c r="C27" s="426" t="s">
        <v>741</v>
      </c>
      <c r="D27" s="431"/>
      <c r="E27" s="434">
        <v>-0.19604460196521417</v>
      </c>
      <c r="F27" s="434"/>
      <c r="G27" s="434"/>
      <c r="H27" s="434"/>
      <c r="I27" s="434"/>
      <c r="J27" s="434"/>
      <c r="K27" s="434">
        <v>7.4001628794935312</v>
      </c>
      <c r="L27" s="431"/>
      <c r="M27" s="432"/>
      <c r="N27" s="432"/>
      <c r="O27" s="451"/>
      <c r="P27" s="434">
        <v>5.8604370815662641</v>
      </c>
      <c r="Q27" s="434">
        <v>6.8282713615545596</v>
      </c>
      <c r="R27" s="434">
        <v>6.7433496061711606</v>
      </c>
      <c r="S27" s="434">
        <v>5.6655467178742178</v>
      </c>
      <c r="T27" s="434">
        <v>5.1580513397073506</v>
      </c>
      <c r="U27" s="434">
        <v>4.7121734456505564</v>
      </c>
      <c r="V27" s="434">
        <v>3.8624574066515835</v>
      </c>
      <c r="W27" s="434">
        <v>3.5720339625523243</v>
      </c>
      <c r="X27" s="428"/>
      <c r="Y27" s="435">
        <v>4.1598426355540594</v>
      </c>
      <c r="AF27" s="411" t="s">
        <v>724</v>
      </c>
    </row>
    <row r="28" spans="1:32" s="413" customFormat="1" ht="6" customHeight="1">
      <c r="A28" s="416"/>
      <c r="B28" s="416"/>
      <c r="C28" s="416"/>
      <c r="D28" s="452"/>
      <c r="E28" s="452"/>
      <c r="F28" s="452"/>
      <c r="G28" s="452"/>
      <c r="H28" s="452"/>
      <c r="I28" s="452"/>
      <c r="J28" s="452"/>
      <c r="K28" s="452"/>
      <c r="L28" s="452"/>
      <c r="M28" s="418"/>
      <c r="N28" s="418"/>
      <c r="O28" s="452"/>
      <c r="P28" s="452"/>
      <c r="Q28" s="452"/>
      <c r="R28" s="452"/>
      <c r="S28" s="452"/>
      <c r="T28" s="452"/>
      <c r="U28" s="452"/>
      <c r="V28" s="452"/>
      <c r="W28" s="418"/>
      <c r="X28" s="418"/>
      <c r="Y28" s="418"/>
    </row>
    <row r="29" spans="1:32">
      <c r="A29" s="425"/>
      <c r="B29" s="425"/>
      <c r="C29" s="425" t="s">
        <v>742</v>
      </c>
      <c r="D29" s="432"/>
      <c r="E29" s="453"/>
      <c r="F29" s="432"/>
      <c r="G29" s="432"/>
      <c r="H29" s="432"/>
      <c r="I29" s="432"/>
      <c r="J29" s="432"/>
      <c r="K29" s="432"/>
      <c r="L29" s="453"/>
      <c r="M29" s="432"/>
      <c r="N29" s="432"/>
      <c r="O29" s="432"/>
      <c r="P29" s="453"/>
      <c r="Q29" s="432"/>
      <c r="R29" s="432"/>
      <c r="S29" s="432"/>
      <c r="T29" s="432"/>
      <c r="U29" s="432"/>
      <c r="V29" s="432"/>
      <c r="W29" s="432"/>
      <c r="X29" s="432"/>
      <c r="Y29" s="432"/>
    </row>
    <row r="30" spans="1:32">
      <c r="A30" s="425"/>
      <c r="B30" s="425"/>
      <c r="C30" s="425" t="s">
        <v>743</v>
      </c>
      <c r="D30" s="432"/>
      <c r="E30" s="453"/>
      <c r="F30" s="432"/>
      <c r="G30" s="432"/>
      <c r="H30" s="432"/>
      <c r="I30" s="432"/>
      <c r="J30" s="432"/>
      <c r="K30" s="432"/>
      <c r="L30" s="453"/>
      <c r="M30" s="432"/>
      <c r="N30" s="432"/>
      <c r="O30" s="432"/>
      <c r="P30" s="453"/>
      <c r="Q30" s="432"/>
      <c r="R30" s="432"/>
      <c r="S30" s="432"/>
      <c r="T30" s="432"/>
      <c r="U30" s="432"/>
      <c r="V30" s="432"/>
      <c r="W30" s="432"/>
      <c r="X30" s="432"/>
      <c r="Y30" s="432"/>
    </row>
    <row r="31" spans="1:32">
      <c r="A31" s="425"/>
      <c r="B31" s="425"/>
      <c r="C31" s="425" t="s">
        <v>744</v>
      </c>
      <c r="D31" s="432"/>
      <c r="E31" s="453"/>
      <c r="F31" s="432"/>
      <c r="G31" s="432"/>
      <c r="H31" s="432"/>
      <c r="I31" s="432"/>
      <c r="J31" s="432"/>
      <c r="K31" s="432"/>
      <c r="L31" s="453"/>
      <c r="M31" s="432"/>
      <c r="N31" s="432"/>
      <c r="O31" s="432"/>
      <c r="P31" s="453"/>
      <c r="Q31" s="432"/>
      <c r="R31" s="432"/>
      <c r="S31" s="432"/>
      <c r="T31" s="432"/>
      <c r="U31" s="432"/>
      <c r="V31" s="432"/>
      <c r="W31" s="432"/>
      <c r="X31" s="432"/>
      <c r="Y31" s="432"/>
    </row>
    <row r="32" spans="1:32">
      <c r="A32" s="425"/>
      <c r="B32" s="425"/>
      <c r="C32" s="425" t="s">
        <v>745</v>
      </c>
      <c r="D32" s="432"/>
      <c r="E32" s="453"/>
      <c r="F32" s="432"/>
      <c r="G32" s="432"/>
      <c r="H32" s="432"/>
      <c r="I32" s="432"/>
      <c r="J32" s="432"/>
      <c r="K32" s="432"/>
      <c r="L32" s="453"/>
      <c r="M32" s="432"/>
      <c r="N32" s="432"/>
      <c r="O32" s="432"/>
      <c r="P32" s="453"/>
      <c r="Q32" s="432"/>
      <c r="R32" s="432"/>
      <c r="S32" s="432"/>
      <c r="T32" s="432"/>
      <c r="U32" s="432"/>
      <c r="V32" s="432"/>
      <c r="W32" s="432"/>
      <c r="X32" s="432"/>
      <c r="Y32" s="432"/>
    </row>
    <row r="36" spans="2:2">
      <c r="B36" s="454"/>
    </row>
  </sheetData>
  <mergeCells count="3">
    <mergeCell ref="C2:Y2"/>
    <mergeCell ref="D4:L4"/>
    <mergeCell ref="O4:V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27">
    <tabColor theme="9" tint="0.39997558519241921"/>
  </sheetPr>
  <dimension ref="L6:AL15"/>
  <sheetViews>
    <sheetView showGridLines="0" zoomScaleNormal="100" workbookViewId="0"/>
  </sheetViews>
  <sheetFormatPr defaultColWidth="9.140625" defaultRowHeight="12"/>
  <cols>
    <col min="1" max="11" width="9.140625" style="47"/>
    <col min="12" max="12" width="22.85546875" style="47" bestFit="1" customWidth="1"/>
    <col min="13" max="13" width="4.7109375" style="47" bestFit="1" customWidth="1"/>
    <col min="14" max="16" width="9.140625" style="47"/>
    <col min="17" max="17" width="57" style="47" bestFit="1" customWidth="1"/>
    <col min="18" max="24" width="9.140625" style="47"/>
    <col min="25" max="36" width="9.140625" style="203"/>
    <col min="37" max="16384" width="9.140625" style="47"/>
  </cols>
  <sheetData>
    <row r="6" spans="12:38">
      <c r="L6" s="456"/>
      <c r="M6" s="457"/>
    </row>
    <row r="7" spans="12:38">
      <c r="L7" s="456"/>
      <c r="M7" s="457"/>
    </row>
    <row r="8" spans="12:38">
      <c r="L8" s="456"/>
      <c r="M8" s="457"/>
    </row>
    <row r="9" spans="12:38">
      <c r="L9" s="456"/>
      <c r="M9" s="457"/>
      <c r="Q9" s="338"/>
      <c r="R9" s="338">
        <v>1997</v>
      </c>
      <c r="S9" s="338">
        <v>1998</v>
      </c>
      <c r="T9" s="338">
        <v>1999</v>
      </c>
      <c r="U9" s="338">
        <v>2000</v>
      </c>
      <c r="V9" s="338">
        <v>2001</v>
      </c>
      <c r="W9" s="338">
        <v>2002</v>
      </c>
      <c r="X9" s="338">
        <v>2003</v>
      </c>
      <c r="Y9" s="458">
        <v>2004</v>
      </c>
      <c r="Z9" s="458">
        <v>2005</v>
      </c>
      <c r="AA9" s="458">
        <v>2006</v>
      </c>
      <c r="AB9" s="458">
        <v>2007</v>
      </c>
      <c r="AC9" s="458">
        <v>2008</v>
      </c>
      <c r="AD9" s="458">
        <v>2009</v>
      </c>
      <c r="AE9" s="458">
        <v>2010</v>
      </c>
      <c r="AF9" s="458">
        <v>2011</v>
      </c>
      <c r="AG9" s="458">
        <v>2012</v>
      </c>
      <c r="AH9" s="458">
        <v>2013</v>
      </c>
      <c r="AI9" s="458">
        <v>2014</v>
      </c>
      <c r="AJ9" s="458">
        <v>2015</v>
      </c>
      <c r="AK9" s="338">
        <v>2016</v>
      </c>
      <c r="AL9" s="338">
        <v>2017</v>
      </c>
    </row>
    <row r="10" spans="12:38">
      <c r="L10" s="456"/>
      <c r="M10" s="457"/>
      <c r="Q10" s="338" t="s">
        <v>751</v>
      </c>
      <c r="R10" s="459">
        <v>6.8568681865346983</v>
      </c>
      <c r="S10" s="459">
        <v>7.4555565436404541</v>
      </c>
      <c r="T10" s="459">
        <v>7.9766249210550395</v>
      </c>
      <c r="U10" s="459">
        <v>8.3970997452987497</v>
      </c>
      <c r="V10" s="459">
        <v>9.3213316679099218</v>
      </c>
      <c r="W10" s="459">
        <v>10.323602047394761</v>
      </c>
      <c r="X10" s="459">
        <v>10.97606497436718</v>
      </c>
      <c r="Y10" s="460">
        <v>10.899892997143215</v>
      </c>
      <c r="Z10" s="460">
        <v>11.142086283992679</v>
      </c>
      <c r="AA10" s="460">
        <v>11.352037083752052</v>
      </c>
      <c r="AB10" s="460">
        <v>11.588757668466693</v>
      </c>
      <c r="AC10" s="460">
        <v>10.674737674609641</v>
      </c>
      <c r="AD10" s="460">
        <v>12.735270295309348</v>
      </c>
      <c r="AE10" s="460">
        <v>16.293294426922252</v>
      </c>
      <c r="AF10" s="460">
        <v>22.016795535781256</v>
      </c>
      <c r="AG10" s="460">
        <v>18.736320938326877</v>
      </c>
      <c r="AH10" s="460">
        <v>20.449165482193045</v>
      </c>
      <c r="AI10" s="460">
        <v>22.142539183314032</v>
      </c>
      <c r="AJ10" s="460">
        <v>22.329702653599579</v>
      </c>
      <c r="AK10" s="459">
        <v>23.111064153006851</v>
      </c>
      <c r="AL10" s="459">
        <v>23.854854038524113</v>
      </c>
    </row>
    <row r="11" spans="12:38">
      <c r="M11" s="206"/>
      <c r="Q11" s="338" t="s">
        <v>746</v>
      </c>
      <c r="R11" s="459">
        <v>16.794988837259915</v>
      </c>
      <c r="S11" s="459">
        <v>14.347655588560142</v>
      </c>
      <c r="T11" s="459">
        <v>10.89342302008872</v>
      </c>
      <c r="U11" s="459">
        <v>5.1613929306024771</v>
      </c>
      <c r="V11" s="459">
        <v>5.5235721241558737</v>
      </c>
      <c r="W11" s="459">
        <v>5.3579388946511184</v>
      </c>
      <c r="X11" s="459">
        <v>6.3515046130134074</v>
      </c>
      <c r="Y11" s="460">
        <v>28.92066285527709</v>
      </c>
      <c r="Z11" s="460">
        <v>27.88524348495201</v>
      </c>
      <c r="AA11" s="460">
        <v>26.069192903448929</v>
      </c>
      <c r="AB11" s="460">
        <v>32.275641540744218</v>
      </c>
      <c r="AC11" s="460">
        <v>31.387581556947648</v>
      </c>
      <c r="AD11" s="460">
        <v>34.259612514428447</v>
      </c>
      <c r="AE11" s="460">
        <v>33.849684133887436</v>
      </c>
      <c r="AF11" s="460">
        <v>33.53253211037697</v>
      </c>
      <c r="AG11" s="460">
        <v>35.010926900676623</v>
      </c>
      <c r="AH11" s="460">
        <v>36.853938342942996</v>
      </c>
      <c r="AI11" s="460">
        <v>39.04789913839479</v>
      </c>
      <c r="AJ11" s="460">
        <v>40.562501120300269</v>
      </c>
      <c r="AK11" s="459">
        <v>41.818900733299117</v>
      </c>
      <c r="AL11" s="459">
        <v>42.604068216750029</v>
      </c>
    </row>
    <row r="12" spans="12:38">
      <c r="M12" s="206"/>
      <c r="Q12" s="338" t="s">
        <v>747</v>
      </c>
      <c r="R12" s="459">
        <v>-6.4563170154185059</v>
      </c>
      <c r="S12" s="459">
        <v>-4.8792975704335007</v>
      </c>
      <c r="T12" s="459">
        <v>-5.0609552504770852</v>
      </c>
      <c r="U12" s="459">
        <v>-4.3861203750726485</v>
      </c>
      <c r="V12" s="459">
        <v>-7.9139203649015704</v>
      </c>
      <c r="W12" s="459">
        <v>-6.1339181406201027</v>
      </c>
      <c r="X12" s="459">
        <v>-4.1136843745110969</v>
      </c>
      <c r="Y12" s="460">
        <v>-0.31400550060909582</v>
      </c>
      <c r="Z12" s="460">
        <v>5.2088872331896772</v>
      </c>
      <c r="AA12" s="460">
        <v>8.1053225560673479</v>
      </c>
      <c r="AB12" s="460">
        <v>9.012196787186765</v>
      </c>
      <c r="AC12" s="460">
        <v>10.88403964227766</v>
      </c>
      <c r="AD12" s="460">
        <v>10.389573596167653</v>
      </c>
      <c r="AE12" s="460">
        <v>10.127785406210149</v>
      </c>
      <c r="AF12" s="460">
        <v>9.4900139918585555</v>
      </c>
      <c r="AG12" s="460">
        <v>9.8061969846542869</v>
      </c>
      <c r="AH12" s="460">
        <v>10.439698441423923</v>
      </c>
      <c r="AI12" s="460">
        <v>11.141928835720853</v>
      </c>
      <c r="AJ12" s="460">
        <v>12.292865612027194</v>
      </c>
      <c r="AK12" s="459">
        <v>12.581517502398281</v>
      </c>
      <c r="AL12" s="459">
        <v>11.893906938091387</v>
      </c>
    </row>
    <row r="13" spans="12:38">
      <c r="Q13" s="338" t="s">
        <v>748</v>
      </c>
      <c r="R13" s="459">
        <v>-15.158728757958714</v>
      </c>
      <c r="S13" s="459">
        <v>-15.310931165869141</v>
      </c>
      <c r="T13" s="459">
        <v>-16.397951555428982</v>
      </c>
      <c r="U13" s="459">
        <v>-17.393201196119541</v>
      </c>
      <c r="V13" s="459">
        <v>-18.058214578499022</v>
      </c>
      <c r="W13" s="459">
        <v>-18.975600955048126</v>
      </c>
      <c r="X13" s="459">
        <v>-19.091942149344725</v>
      </c>
      <c r="Y13" s="460">
        <v>-18.197323412536903</v>
      </c>
      <c r="Z13" s="460">
        <v>-17.238830448731274</v>
      </c>
      <c r="AA13" s="460">
        <v>-15.829227221722691</v>
      </c>
      <c r="AB13" s="460">
        <v>-19.166278798117929</v>
      </c>
      <c r="AC13" s="460">
        <v>-16.650694334568886</v>
      </c>
      <c r="AD13" s="460">
        <v>-17.216504441782941</v>
      </c>
      <c r="AE13" s="460">
        <v>-16.446737491704337</v>
      </c>
      <c r="AF13" s="460">
        <v>-14.822820942846635</v>
      </c>
      <c r="AG13" s="460">
        <v>-14.337762079688209</v>
      </c>
      <c r="AH13" s="460">
        <v>-14.531374656297441</v>
      </c>
      <c r="AI13" s="460">
        <v>-14.780308655674126</v>
      </c>
      <c r="AJ13" s="460">
        <v>-15.247911655509791</v>
      </c>
      <c r="AK13" s="459">
        <v>-16.102673288278908</v>
      </c>
      <c r="AL13" s="459">
        <v>-16.596531138173525</v>
      </c>
    </row>
    <row r="14" spans="12:38">
      <c r="Q14" s="338" t="s">
        <v>749</v>
      </c>
      <c r="R14" s="459">
        <v>-5.2894708931380965</v>
      </c>
      <c r="S14" s="459">
        <v>-5.1853848507789433</v>
      </c>
      <c r="T14" s="459">
        <v>-5.2895845533131833</v>
      </c>
      <c r="U14" s="459">
        <v>-5.415725888624344</v>
      </c>
      <c r="V14" s="459">
        <v>-6.3260278163820978</v>
      </c>
      <c r="W14" s="459">
        <v>-6.7353481787534584</v>
      </c>
      <c r="X14" s="459">
        <v>-7.4820672588393258</v>
      </c>
      <c r="Y14" s="460">
        <v>-7.9710398834983707</v>
      </c>
      <c r="Z14" s="460">
        <v>-8.8596498543514137</v>
      </c>
      <c r="AA14" s="460">
        <v>-9.552719731495861</v>
      </c>
      <c r="AB14" s="460">
        <v>-9.8692618506254632</v>
      </c>
      <c r="AC14" s="460">
        <v>-10.34950754377121</v>
      </c>
      <c r="AD14" s="460">
        <v>-17.129900939513252</v>
      </c>
      <c r="AE14" s="460">
        <v>-25.814317308329858</v>
      </c>
      <c r="AF14" s="460">
        <v>-28.081772187630719</v>
      </c>
      <c r="AG14" s="460">
        <v>-29.748350279233328</v>
      </c>
      <c r="AH14" s="460">
        <v>-33.530666629173766</v>
      </c>
      <c r="AI14" s="460">
        <v>-37.503680141397261</v>
      </c>
      <c r="AJ14" s="460">
        <v>-41.329480151867962</v>
      </c>
      <c r="AK14" s="459">
        <v>-46.151517543396686</v>
      </c>
      <c r="AL14" s="459">
        <v>-51.235634892425942</v>
      </c>
    </row>
    <row r="15" spans="12:38">
      <c r="Q15" s="338" t="s">
        <v>750</v>
      </c>
      <c r="R15" s="459">
        <v>-3.2526596427207046</v>
      </c>
      <c r="S15" s="459">
        <v>-3.5724014548809855</v>
      </c>
      <c r="T15" s="459">
        <v>-7.8784434180754914</v>
      </c>
      <c r="U15" s="459">
        <v>-13.636554783915308</v>
      </c>
      <c r="V15" s="459">
        <v>-17.453258967716895</v>
      </c>
      <c r="W15" s="459">
        <v>-16.16332633237581</v>
      </c>
      <c r="X15" s="459">
        <v>-13.36012419531456</v>
      </c>
      <c r="Y15" s="460">
        <v>13.33818705577594</v>
      </c>
      <c r="Z15" s="460">
        <v>18.137736699051679</v>
      </c>
      <c r="AA15" s="460">
        <v>20.144605590049778</v>
      </c>
      <c r="AB15" s="460">
        <v>23.841055347654283</v>
      </c>
      <c r="AC15" s="460">
        <v>25.946156995494857</v>
      </c>
      <c r="AD15" s="460">
        <v>23.038051024609253</v>
      </c>
      <c r="AE15" s="460">
        <v>18.009709166985644</v>
      </c>
      <c r="AF15" s="460">
        <v>22.134748507539427</v>
      </c>
      <c r="AG15" s="460">
        <v>19.467332464736252</v>
      </c>
      <c r="AH15" s="460">
        <v>19.68076098108876</v>
      </c>
      <c r="AI15" s="460">
        <v>20.048378360358285</v>
      </c>
      <c r="AJ15" s="460">
        <v>18.6076775785493</v>
      </c>
      <c r="AK15" s="459">
        <v>15.257291557028658</v>
      </c>
      <c r="AL15" s="459">
        <v>10.520663162766056</v>
      </c>
    </row>
  </sheetData>
  <pageMargins left="0.7" right="0.7" top="0.75" bottom="0.75" header="0.3" footer="0.3"/>
  <pageSetup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ublished="0" codeName="Sheet28">
    <tabColor theme="9" tint="0.39997558519241921"/>
  </sheetPr>
  <dimension ref="L5:AK18"/>
  <sheetViews>
    <sheetView showGridLines="0" zoomScaleNormal="100" workbookViewId="0">
      <selection activeCell="P7" sqref="P7"/>
    </sheetView>
  </sheetViews>
  <sheetFormatPr defaultColWidth="9.140625" defaultRowHeight="12"/>
  <cols>
    <col min="1" max="11" width="9.140625" style="47"/>
    <col min="12" max="12" width="13.42578125" style="47" bestFit="1" customWidth="1"/>
    <col min="13" max="13" width="25.85546875" style="47" bestFit="1" customWidth="1"/>
    <col min="14" max="16384" width="9.140625" style="47"/>
  </cols>
  <sheetData>
    <row r="5" spans="12:37">
      <c r="P5" s="338"/>
      <c r="Q5" s="338">
        <v>1997</v>
      </c>
      <c r="R5" s="338">
        <v>1998</v>
      </c>
      <c r="S5" s="338">
        <v>1999</v>
      </c>
      <c r="T5" s="338">
        <v>2000</v>
      </c>
      <c r="U5" s="338">
        <v>2001</v>
      </c>
      <c r="V5" s="338">
        <v>2002</v>
      </c>
      <c r="W5" s="338">
        <v>2003</v>
      </c>
      <c r="X5" s="338">
        <v>2004</v>
      </c>
      <c r="Y5" s="338">
        <v>2005</v>
      </c>
      <c r="Z5" s="338">
        <v>2006</v>
      </c>
      <c r="AA5" s="338">
        <v>2007</v>
      </c>
      <c r="AB5" s="338">
        <v>2008</v>
      </c>
      <c r="AC5" s="338">
        <v>2009</v>
      </c>
      <c r="AD5" s="338">
        <v>2010</v>
      </c>
      <c r="AE5" s="338">
        <v>2011</v>
      </c>
      <c r="AF5" s="338">
        <v>2012</v>
      </c>
      <c r="AG5" s="338">
        <v>2013</v>
      </c>
      <c r="AH5" s="338">
        <v>2014</v>
      </c>
      <c r="AI5" s="338">
        <v>2015</v>
      </c>
      <c r="AJ5" s="338">
        <v>2016</v>
      </c>
      <c r="AK5" s="338">
        <v>2017</v>
      </c>
    </row>
    <row r="6" spans="12:37">
      <c r="P6" s="338" t="s">
        <v>752</v>
      </c>
      <c r="Q6" s="459">
        <v>2.0545547577498757</v>
      </c>
      <c r="R6" s="459">
        <v>-1.504505293121946</v>
      </c>
      <c r="S6" s="459">
        <v>0.58028019338357562</v>
      </c>
      <c r="T6" s="459">
        <v>2.8912750348429497</v>
      </c>
      <c r="U6" s="459">
        <v>3.1421175790000295</v>
      </c>
      <c r="V6" s="459">
        <v>2.2594707733973891</v>
      </c>
      <c r="W6" s="459">
        <v>2.8570643715841113</v>
      </c>
      <c r="X6" s="459">
        <v>5.0692291941795453</v>
      </c>
      <c r="Y6" s="459">
        <v>5.4648803803496087</v>
      </c>
      <c r="Z6" s="459">
        <v>6.1712203566242732</v>
      </c>
      <c r="AA6" s="459">
        <v>6.6492727662535058</v>
      </c>
      <c r="AB6" s="459">
        <v>4.9288879981109224</v>
      </c>
      <c r="AC6" s="459">
        <v>4.5855605601065346</v>
      </c>
      <c r="AD6" s="459">
        <v>5.2058189246992903</v>
      </c>
      <c r="AE6" s="459">
        <v>5.0299048359508634</v>
      </c>
      <c r="AF6" s="459">
        <v>4.4177305090581402</v>
      </c>
      <c r="AG6" s="459">
        <v>4.2031421549323902</v>
      </c>
      <c r="AH6" s="459">
        <v>3.9225137629542335</v>
      </c>
      <c r="AI6" s="459">
        <v>3.3435865257489246</v>
      </c>
      <c r="AJ6" s="459">
        <v>3.1483371732286538</v>
      </c>
      <c r="AK6" s="459">
        <v>3.3805026192250498</v>
      </c>
    </row>
    <row r="7" spans="12:37">
      <c r="P7" s="338" t="s">
        <v>753</v>
      </c>
      <c r="Q7" s="459">
        <v>5.0900248493825684</v>
      </c>
      <c r="R7" s="459">
        <v>4.6674776665434807</v>
      </c>
      <c r="S7" s="459">
        <v>4.148916032245932</v>
      </c>
      <c r="T7" s="459">
        <v>3.7735971767219536</v>
      </c>
      <c r="U7" s="459">
        <v>3.8285774413182194</v>
      </c>
      <c r="V7" s="459">
        <v>3.6032438292180089</v>
      </c>
      <c r="W7" s="459">
        <v>3.6138895734468153</v>
      </c>
      <c r="X7" s="459">
        <v>3.671514943953913</v>
      </c>
      <c r="Y7" s="459">
        <v>3.7586748798650298</v>
      </c>
      <c r="Z7" s="459">
        <v>3.8842303958303983</v>
      </c>
      <c r="AA7" s="459">
        <v>4.3564236911714431</v>
      </c>
      <c r="AB7" s="459">
        <v>4.6174639038273</v>
      </c>
      <c r="AC7" s="459">
        <v>4.4203814932314272</v>
      </c>
      <c r="AD7" s="459">
        <v>4.8481921592305977</v>
      </c>
      <c r="AE7" s="459">
        <v>5.7702800748145755</v>
      </c>
      <c r="AF7" s="459">
        <v>5.4872634135909806</v>
      </c>
      <c r="AG7" s="459">
        <v>6.2123576599987818</v>
      </c>
      <c r="AH7" s="459">
        <v>5.7370448658334743</v>
      </c>
      <c r="AI7" s="459">
        <v>4.7978126730351498</v>
      </c>
      <c r="AJ7" s="459">
        <v>4.3823267302160067</v>
      </c>
      <c r="AK7" s="459">
        <v>5.6105035999900581</v>
      </c>
    </row>
    <row r="8" spans="12:37">
      <c r="L8" s="456"/>
      <c r="P8" s="338" t="s">
        <v>754</v>
      </c>
      <c r="Q8" s="459"/>
      <c r="R8" s="459"/>
      <c r="S8" s="459"/>
      <c r="T8" s="459"/>
      <c r="U8" s="459"/>
      <c r="V8" s="459"/>
      <c r="W8" s="459"/>
      <c r="X8" s="459"/>
      <c r="Y8" s="459"/>
      <c r="Z8" s="459"/>
      <c r="AA8" s="459"/>
      <c r="AB8" s="459"/>
      <c r="AC8" s="459"/>
      <c r="AD8" s="459">
        <v>4.4000000000000004</v>
      </c>
      <c r="AE8" s="459">
        <v>4.2</v>
      </c>
      <c r="AF8" s="459">
        <v>3</v>
      </c>
      <c r="AG8" s="459">
        <v>2.6</v>
      </c>
      <c r="AH8" s="459">
        <v>2.2000000000000002</v>
      </c>
      <c r="AI8" s="459">
        <v>2</v>
      </c>
      <c r="AJ8" s="459">
        <v>1.8</v>
      </c>
      <c r="AK8" s="459">
        <v>2</v>
      </c>
    </row>
    <row r="9" spans="12:37">
      <c r="L9" s="456"/>
      <c r="M9" s="456"/>
      <c r="N9" s="456"/>
      <c r="O9" s="456"/>
      <c r="P9" s="456"/>
    </row>
    <row r="10" spans="12:37">
      <c r="L10" s="456"/>
      <c r="M10" s="456"/>
      <c r="N10" s="456"/>
      <c r="O10" s="456"/>
      <c r="P10" s="456"/>
    </row>
    <row r="11" spans="12:37">
      <c r="L11" s="456"/>
      <c r="M11" s="456"/>
      <c r="N11" s="456"/>
      <c r="O11" s="456"/>
      <c r="P11" s="456"/>
    </row>
    <row r="12" spans="12:37">
      <c r="L12" s="456"/>
      <c r="M12" s="456"/>
      <c r="N12" s="456"/>
      <c r="O12" s="456"/>
      <c r="P12" s="456"/>
    </row>
    <row r="13" spans="12:37">
      <c r="L13" s="456"/>
      <c r="M13" s="456"/>
      <c r="N13" s="456"/>
      <c r="O13" s="456"/>
      <c r="P13" s="456"/>
    </row>
    <row r="14" spans="12:37">
      <c r="L14" s="456"/>
      <c r="M14" s="456"/>
      <c r="N14" s="456"/>
      <c r="O14" s="456"/>
      <c r="P14" s="456"/>
    </row>
    <row r="15" spans="12:37">
      <c r="L15" s="456"/>
      <c r="M15" s="456"/>
      <c r="N15" s="456"/>
      <c r="O15" s="456"/>
      <c r="P15" s="456"/>
    </row>
    <row r="16" spans="12:37">
      <c r="L16" s="456"/>
      <c r="M16" s="456"/>
      <c r="N16" s="456"/>
      <c r="O16" s="456"/>
      <c r="P16" s="456"/>
    </row>
    <row r="17" spans="12:16">
      <c r="L17" s="456"/>
      <c r="M17" s="456"/>
      <c r="N17" s="456"/>
      <c r="O17" s="456"/>
      <c r="P17" s="456"/>
    </row>
    <row r="18" spans="12:16">
      <c r="L18" s="456"/>
      <c r="M18" s="456"/>
      <c r="N18" s="456"/>
      <c r="O18" s="456"/>
      <c r="P18" s="456"/>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tabColor theme="7" tint="0.59999389629810485"/>
  </sheetPr>
  <dimension ref="A1:AB184"/>
  <sheetViews>
    <sheetView zoomScaleNormal="100" workbookViewId="0">
      <selection activeCell="T7" sqref="T7"/>
    </sheetView>
  </sheetViews>
  <sheetFormatPr defaultRowHeight="15"/>
  <cols>
    <col min="1" max="16384" width="9.140625" style="211"/>
  </cols>
  <sheetData>
    <row r="1" spans="21:28">
      <c r="U1" s="213" t="s">
        <v>761</v>
      </c>
      <c r="Y1" s="213" t="s">
        <v>762</v>
      </c>
      <c r="Z1" s="213"/>
    </row>
    <row r="2" spans="21:28">
      <c r="U2" s="461" t="s">
        <v>339</v>
      </c>
      <c r="V2" s="461" t="s">
        <v>755</v>
      </c>
      <c r="W2" s="461">
        <v>2017</v>
      </c>
      <c r="Y2" s="326" t="s">
        <v>339</v>
      </c>
      <c r="Z2" s="462" t="s">
        <v>759</v>
      </c>
      <c r="AA2" s="326" t="s">
        <v>760</v>
      </c>
      <c r="AB2" s="326" t="s">
        <v>763</v>
      </c>
    </row>
    <row r="3" spans="21:28">
      <c r="U3" s="461" t="s">
        <v>223</v>
      </c>
      <c r="V3" s="461">
        <v>-1.6478520000000001</v>
      </c>
      <c r="W3" s="461">
        <v>-1.4175720000000001</v>
      </c>
      <c r="Y3" s="326" t="s">
        <v>495</v>
      </c>
      <c r="Z3" s="462">
        <v>1803.9875</v>
      </c>
      <c r="AA3" s="326">
        <v>-1.5167759999999999</v>
      </c>
      <c r="AB3" s="326">
        <f>+LN(Z3)</f>
        <v>7.4977547715519997</v>
      </c>
    </row>
    <row r="4" spans="21:28">
      <c r="U4" s="461" t="s">
        <v>498</v>
      </c>
      <c r="V4" s="461">
        <v>-1.6021829999999999</v>
      </c>
      <c r="W4" s="461">
        <v>-1.3715930000000001</v>
      </c>
      <c r="Y4" s="326" t="s">
        <v>465</v>
      </c>
      <c r="Z4" s="462">
        <v>11803.431</v>
      </c>
      <c r="AA4" s="326">
        <v>-0.41794199999999998</v>
      </c>
      <c r="AB4" s="326">
        <f t="shared" ref="AB4:AB67" si="0">+LN(Z4)</f>
        <v>9.3761455309023347</v>
      </c>
    </row>
    <row r="5" spans="21:28">
      <c r="U5" s="461" t="s">
        <v>463</v>
      </c>
      <c r="V5" s="461">
        <v>-1.527264</v>
      </c>
      <c r="W5" s="461">
        <v>0.74468400000000001</v>
      </c>
      <c r="Y5" s="326" t="s">
        <v>43</v>
      </c>
      <c r="Z5" s="462">
        <v>13913.839</v>
      </c>
      <c r="AA5" s="326">
        <v>-0.61006099999999996</v>
      </c>
      <c r="AB5" s="326">
        <f t="shared" si="0"/>
        <v>9.540639235337153</v>
      </c>
    </row>
    <row r="6" spans="21:28">
      <c r="U6" s="461" t="s">
        <v>137</v>
      </c>
      <c r="V6" s="461">
        <v>-1.500767</v>
      </c>
      <c r="W6" s="461">
        <v>-0.56486919999999996</v>
      </c>
      <c r="Y6" s="326" t="s">
        <v>125</v>
      </c>
      <c r="Z6" s="462">
        <v>5819.4949999999999</v>
      </c>
      <c r="AA6" s="326">
        <v>-1.4119409999999999</v>
      </c>
      <c r="AB6" s="326">
        <f t="shared" si="0"/>
        <v>8.6689687672013207</v>
      </c>
    </row>
    <row r="7" spans="21:28">
      <c r="U7" s="461" t="s">
        <v>521</v>
      </c>
      <c r="V7" s="461">
        <v>-1.5001409999999999</v>
      </c>
      <c r="W7" s="461">
        <v>-0.6879092</v>
      </c>
      <c r="Y7" s="326" t="s">
        <v>486</v>
      </c>
      <c r="Z7" s="462">
        <v>21490.942999999999</v>
      </c>
      <c r="AA7" s="326">
        <v>0.2423304</v>
      </c>
      <c r="AB7" s="326">
        <f t="shared" si="0"/>
        <v>9.975386869548645</v>
      </c>
    </row>
    <row r="8" spans="21:28">
      <c r="U8" s="461" t="s">
        <v>42</v>
      </c>
      <c r="V8" s="461">
        <v>-1.445619</v>
      </c>
      <c r="W8" s="461">
        <v>-0.88489430000000002</v>
      </c>
      <c r="Y8" s="326" t="s">
        <v>67</v>
      </c>
      <c r="Z8" s="462">
        <v>18933.906999999999</v>
      </c>
      <c r="AA8" s="326">
        <v>-0.25560840000000001</v>
      </c>
      <c r="AB8" s="326">
        <f t="shared" si="0"/>
        <v>9.8487096148778939</v>
      </c>
    </row>
    <row r="9" spans="21:28">
      <c r="U9" s="461" t="s">
        <v>97</v>
      </c>
      <c r="V9" s="461">
        <v>-1.3804240000000001</v>
      </c>
      <c r="W9" s="461">
        <v>-1.4318059999999999</v>
      </c>
      <c r="Y9" s="326" t="s">
        <v>462</v>
      </c>
      <c r="Z9" s="462">
        <v>8787.5799000000006</v>
      </c>
      <c r="AA9" s="326">
        <v>-0.56006339999999999</v>
      </c>
      <c r="AB9" s="326">
        <f t="shared" si="0"/>
        <v>9.0810946285384659</v>
      </c>
    </row>
    <row r="10" spans="21:28">
      <c r="U10" s="461" t="s">
        <v>132</v>
      </c>
      <c r="V10" s="461">
        <v>-1.3349850000000001</v>
      </c>
      <c r="W10" s="461">
        <v>-1.184609</v>
      </c>
      <c r="Y10" s="326" t="s">
        <v>6</v>
      </c>
      <c r="Z10" s="462">
        <v>44648.71</v>
      </c>
      <c r="AA10" s="326">
        <v>1.7950159999999999</v>
      </c>
      <c r="AB10" s="326">
        <f t="shared" si="0"/>
        <v>10.706580694509901</v>
      </c>
    </row>
    <row r="11" spans="21:28">
      <c r="U11" s="461" t="s">
        <v>495</v>
      </c>
      <c r="V11" s="461">
        <v>-1.2917050000000001</v>
      </c>
      <c r="W11" s="461">
        <v>-1.5167759999999999</v>
      </c>
      <c r="Y11" s="326" t="s">
        <v>7</v>
      </c>
      <c r="Z11" s="462">
        <v>45436.686000000002</v>
      </c>
      <c r="AA11" s="326">
        <v>1.526027</v>
      </c>
      <c r="AB11" s="326">
        <f t="shared" si="0"/>
        <v>10.724075119397385</v>
      </c>
    </row>
    <row r="12" spans="21:28">
      <c r="U12" s="461" t="s">
        <v>142</v>
      </c>
      <c r="V12" s="461">
        <v>-1.2730330000000001</v>
      </c>
      <c r="W12" s="461">
        <v>-1.3305180000000001</v>
      </c>
      <c r="Y12" s="326" t="s">
        <v>42</v>
      </c>
      <c r="Z12" s="462">
        <v>15847.419</v>
      </c>
      <c r="AA12" s="326">
        <v>-0.88489430000000002</v>
      </c>
      <c r="AB12" s="326">
        <f t="shared" si="0"/>
        <v>9.6707619269289786</v>
      </c>
    </row>
    <row r="13" spans="21:28">
      <c r="U13" s="461" t="s">
        <v>527</v>
      </c>
      <c r="V13" s="461">
        <v>-1.2643690000000001</v>
      </c>
      <c r="W13" s="461">
        <v>-1.8257399999999999</v>
      </c>
      <c r="Y13" s="326" t="s">
        <v>487</v>
      </c>
      <c r="Z13" s="462">
        <v>27717.847000000002</v>
      </c>
      <c r="AA13" s="326">
        <v>1.1738980000000001</v>
      </c>
      <c r="AB13" s="326">
        <f t="shared" si="0"/>
        <v>10.229831780734735</v>
      </c>
    </row>
    <row r="14" spans="21:28">
      <c r="U14" s="461" t="s">
        <v>113</v>
      </c>
      <c r="V14" s="461">
        <v>-1.2400059999999999</v>
      </c>
      <c r="W14" s="461">
        <v>-1.544762</v>
      </c>
      <c r="Y14" s="326" t="s">
        <v>492</v>
      </c>
      <c r="Z14" s="462">
        <v>43290.705000000002</v>
      </c>
      <c r="AA14" s="326">
        <v>-0.14064270000000001</v>
      </c>
      <c r="AB14" s="326">
        <f t="shared" si="0"/>
        <v>10.675693225819705</v>
      </c>
    </row>
    <row r="15" spans="21:28">
      <c r="U15" s="461" t="s">
        <v>78</v>
      </c>
      <c r="V15" s="461">
        <v>-1.2200299999999999</v>
      </c>
      <c r="W15" s="461">
        <v>-0.77785159999999998</v>
      </c>
      <c r="Y15" s="326" t="s">
        <v>92</v>
      </c>
      <c r="Z15" s="462">
        <v>3523.9839000000002</v>
      </c>
      <c r="AA15" s="326">
        <v>-0.8312891</v>
      </c>
      <c r="AB15" s="326">
        <f t="shared" si="0"/>
        <v>8.1673474183736694</v>
      </c>
    </row>
    <row r="16" spans="21:28">
      <c r="U16" s="461" t="s">
        <v>509</v>
      </c>
      <c r="V16" s="461">
        <v>-1.194655</v>
      </c>
      <c r="W16" s="461">
        <v>-1.5622510000000001</v>
      </c>
      <c r="Y16" s="326" t="s">
        <v>483</v>
      </c>
      <c r="Z16" s="462">
        <v>16978.067999999999</v>
      </c>
      <c r="AA16" s="326">
        <v>1.421144</v>
      </c>
      <c r="AB16" s="326">
        <f t="shared" si="0"/>
        <v>9.7396776724730714</v>
      </c>
    </row>
    <row r="17" spans="21:28">
      <c r="U17" s="461" t="s">
        <v>140</v>
      </c>
      <c r="V17" s="461">
        <v>-1.189009</v>
      </c>
      <c r="W17" s="461">
        <v>-1.0677540000000001</v>
      </c>
      <c r="Y17" s="326" t="s">
        <v>126</v>
      </c>
      <c r="Z17" s="462">
        <v>17167.967000000001</v>
      </c>
      <c r="AA17" s="326">
        <v>-0.25723980000000002</v>
      </c>
      <c r="AB17" s="326">
        <f t="shared" si="0"/>
        <v>9.7508005426878306</v>
      </c>
    </row>
    <row r="18" spans="21:28">
      <c r="U18" s="461" t="s">
        <v>103</v>
      </c>
      <c r="V18" s="461">
        <v>-1.1732769999999999</v>
      </c>
      <c r="W18" s="461">
        <v>-1.2376879999999999</v>
      </c>
      <c r="Y18" s="326" t="s">
        <v>8</v>
      </c>
      <c r="Z18" s="462">
        <v>42658.576000000001</v>
      </c>
      <c r="AA18" s="326">
        <v>1.4971380000000001</v>
      </c>
      <c r="AB18" s="326">
        <f t="shared" si="0"/>
        <v>10.660983611252551</v>
      </c>
    </row>
    <row r="19" spans="21:28">
      <c r="U19" s="461" t="s">
        <v>125</v>
      </c>
      <c r="V19" s="461">
        <v>-1.167702</v>
      </c>
      <c r="W19" s="461">
        <v>-1.4119409999999999</v>
      </c>
      <c r="Y19" s="326" t="s">
        <v>485</v>
      </c>
      <c r="Z19" s="462">
        <v>7824.3625000000002</v>
      </c>
      <c r="AA19" s="326">
        <v>-0.27163929999999997</v>
      </c>
      <c r="AB19" s="326">
        <f t="shared" si="0"/>
        <v>8.96499754244096</v>
      </c>
    </row>
    <row r="20" spans="21:28">
      <c r="U20" s="461" t="s">
        <v>474</v>
      </c>
      <c r="V20" s="461">
        <v>-1.166015</v>
      </c>
      <c r="W20" s="461">
        <v>-0.72477970000000003</v>
      </c>
      <c r="Y20" s="326" t="s">
        <v>93</v>
      </c>
      <c r="Z20" s="462">
        <v>2064.2363</v>
      </c>
      <c r="AA20" s="326">
        <v>-0.54720749999999996</v>
      </c>
      <c r="AB20" s="326">
        <f t="shared" si="0"/>
        <v>7.6325156064824906</v>
      </c>
    </row>
    <row r="21" spans="21:28">
      <c r="U21" s="461" t="s">
        <v>105</v>
      </c>
      <c r="V21" s="461">
        <v>-1.158849</v>
      </c>
      <c r="W21" s="461">
        <v>-0.95578940000000001</v>
      </c>
      <c r="Y21" s="326" t="s">
        <v>447</v>
      </c>
      <c r="Z21" s="462">
        <v>8708.5971000000009</v>
      </c>
      <c r="AA21" s="326">
        <v>1.5683009999999999</v>
      </c>
      <c r="AB21" s="326">
        <f t="shared" si="0"/>
        <v>9.0720659891355151</v>
      </c>
    </row>
    <row r="22" spans="21:28">
      <c r="U22" s="461" t="s">
        <v>526</v>
      </c>
      <c r="V22" s="461">
        <v>-1.1409309999999999</v>
      </c>
      <c r="W22" s="461">
        <v>-1.172709</v>
      </c>
      <c r="Y22" s="326" t="s">
        <v>94</v>
      </c>
      <c r="Z22" s="462">
        <v>6885.8285999999998</v>
      </c>
      <c r="AA22" s="326">
        <v>-0.65689370000000002</v>
      </c>
      <c r="AB22" s="326">
        <f t="shared" si="0"/>
        <v>8.8372207525053241</v>
      </c>
    </row>
    <row r="23" spans="21:28">
      <c r="U23" s="461" t="s">
        <v>466</v>
      </c>
      <c r="V23" s="461">
        <v>-1.140072</v>
      </c>
      <c r="W23" s="461">
        <v>-0.37475360000000002</v>
      </c>
      <c r="Y23" s="326" t="s">
        <v>467</v>
      </c>
      <c r="Z23" s="462">
        <v>11713.895</v>
      </c>
      <c r="AA23" s="326">
        <v>-0.51506339999999995</v>
      </c>
      <c r="AB23" s="326">
        <f t="shared" si="0"/>
        <v>9.3685310229762955</v>
      </c>
    </row>
    <row r="24" spans="21:28">
      <c r="U24" s="461" t="s">
        <v>41</v>
      </c>
      <c r="V24" s="461">
        <v>-1.1328199999999999</v>
      </c>
      <c r="W24" s="461">
        <v>-0.82054899999999997</v>
      </c>
      <c r="Y24" s="326" t="s">
        <v>504</v>
      </c>
      <c r="Z24" s="462">
        <v>15807.374</v>
      </c>
      <c r="AA24" s="326">
        <v>0.79882319999999996</v>
      </c>
      <c r="AB24" s="326">
        <f t="shared" si="0"/>
        <v>9.6682318190011109</v>
      </c>
    </row>
    <row r="25" spans="21:28">
      <c r="U25" s="461" t="s">
        <v>116</v>
      </c>
      <c r="V25" s="461">
        <v>-1.1288210000000001</v>
      </c>
      <c r="W25" s="461">
        <v>-1.1587860000000001</v>
      </c>
      <c r="Y25" s="326" t="s">
        <v>56</v>
      </c>
      <c r="Z25" s="462">
        <v>14103.451999999999</v>
      </c>
      <c r="AA25" s="326">
        <v>-0.53168539999999997</v>
      </c>
      <c r="AB25" s="326">
        <f t="shared" si="0"/>
        <v>9.5541748690971104</v>
      </c>
    </row>
    <row r="26" spans="21:28">
      <c r="U26" s="461" t="s">
        <v>85</v>
      </c>
      <c r="V26" s="461">
        <v>-1.1101369999999999</v>
      </c>
      <c r="W26" s="461">
        <v>-0.78351380000000004</v>
      </c>
      <c r="Y26" s="326" t="s">
        <v>445</v>
      </c>
      <c r="Z26" s="462">
        <v>71809.251000000004</v>
      </c>
      <c r="AA26" s="326">
        <v>0.71279749999999997</v>
      </c>
      <c r="AB26" s="326">
        <f t="shared" si="0"/>
        <v>11.181768590747781</v>
      </c>
    </row>
    <row r="27" spans="21:28">
      <c r="U27" s="461" t="s">
        <v>519</v>
      </c>
      <c r="V27" s="461">
        <v>-1.1023769999999999</v>
      </c>
      <c r="W27" s="461">
        <v>-0.80814810000000004</v>
      </c>
      <c r="Y27" s="326" t="s">
        <v>468</v>
      </c>
      <c r="Z27" s="462">
        <v>18563.307000000001</v>
      </c>
      <c r="AA27" s="326">
        <v>-0.16079170000000001</v>
      </c>
      <c r="AB27" s="326">
        <f t="shared" si="0"/>
        <v>9.8289421693475312</v>
      </c>
    </row>
    <row r="28" spans="21:28">
      <c r="U28" s="461" t="s">
        <v>133</v>
      </c>
      <c r="V28" s="461">
        <v>-1.078811</v>
      </c>
      <c r="W28" s="461">
        <v>-0.7172771</v>
      </c>
      <c r="Y28" s="326" t="s">
        <v>95</v>
      </c>
      <c r="Z28" s="462">
        <v>1703.1016</v>
      </c>
      <c r="AA28" s="326">
        <v>-0.1102404</v>
      </c>
      <c r="AB28" s="326">
        <f t="shared" si="0"/>
        <v>7.4402063383076804</v>
      </c>
    </row>
    <row r="29" spans="21:28">
      <c r="U29" s="461" t="s">
        <v>53</v>
      </c>
      <c r="V29" s="461">
        <v>-1.053342</v>
      </c>
      <c r="W29" s="461">
        <v>-0.89193849999999997</v>
      </c>
      <c r="Y29" s="326" t="s">
        <v>506</v>
      </c>
      <c r="Z29" s="462">
        <v>702.22531000000004</v>
      </c>
      <c r="AA29" s="326">
        <v>-1.2833509999999999</v>
      </c>
      <c r="AB29" s="326">
        <f t="shared" si="0"/>
        <v>6.5542543069469152</v>
      </c>
    </row>
    <row r="30" spans="21:28">
      <c r="U30" s="461" t="s">
        <v>464</v>
      </c>
      <c r="V30" s="461">
        <v>-1.021493</v>
      </c>
      <c r="W30" s="461">
        <v>-1.481765</v>
      </c>
      <c r="Y30" s="326" t="s">
        <v>531</v>
      </c>
      <c r="Z30" s="462">
        <v>6222.5541999999996</v>
      </c>
      <c r="AA30" s="326">
        <v>0.84023219999999998</v>
      </c>
      <c r="AB30" s="326">
        <f t="shared" si="0"/>
        <v>8.7359357445292449</v>
      </c>
    </row>
    <row r="31" spans="21:28">
      <c r="U31" s="461" t="s">
        <v>96</v>
      </c>
      <c r="V31" s="461">
        <v>-1.0198419999999999</v>
      </c>
      <c r="W31" s="461">
        <v>-1.290856</v>
      </c>
      <c r="Y31" s="326" t="s">
        <v>96</v>
      </c>
      <c r="Z31" s="462">
        <v>3645.0695000000001</v>
      </c>
      <c r="AA31" s="326">
        <v>-1.290856</v>
      </c>
      <c r="AB31" s="326">
        <f t="shared" si="0"/>
        <v>8.2011307114763454</v>
      </c>
    </row>
    <row r="32" spans="21:28">
      <c r="U32" s="461" t="s">
        <v>517</v>
      </c>
      <c r="V32" s="461">
        <v>-0.99856500000000004</v>
      </c>
      <c r="W32" s="461">
        <v>-0.6845407</v>
      </c>
      <c r="Y32" s="326" t="s">
        <v>132</v>
      </c>
      <c r="Z32" s="462">
        <v>3364.9261000000001</v>
      </c>
      <c r="AA32" s="326">
        <v>-1.184609</v>
      </c>
      <c r="AB32" s="326">
        <f t="shared" si="0"/>
        <v>8.1211612804706608</v>
      </c>
    </row>
    <row r="33" spans="1:28">
      <c r="U33" s="461" t="s">
        <v>134</v>
      </c>
      <c r="V33" s="461">
        <v>-0.99392340000000001</v>
      </c>
      <c r="W33" s="461">
        <v>-1.0535399999999999</v>
      </c>
      <c r="Y33" s="326" t="s">
        <v>9</v>
      </c>
      <c r="Z33" s="462">
        <v>44017.591</v>
      </c>
      <c r="AA33" s="326">
        <v>1.9242010000000001</v>
      </c>
      <c r="AB33" s="326">
        <f t="shared" si="0"/>
        <v>10.692344628458034</v>
      </c>
    </row>
    <row r="34" spans="1:28">
      <c r="U34" s="461" t="s">
        <v>92</v>
      </c>
      <c r="V34" s="461">
        <v>-0.96968220000000005</v>
      </c>
      <c r="W34" s="461">
        <v>-0.8312891</v>
      </c>
      <c r="Y34" s="326" t="s">
        <v>526</v>
      </c>
      <c r="Z34" s="462">
        <v>661.23996999999997</v>
      </c>
      <c r="AA34" s="326">
        <v>-1.172709</v>
      </c>
      <c r="AB34" s="326">
        <f t="shared" si="0"/>
        <v>6.494116814815504</v>
      </c>
    </row>
    <row r="35" spans="1:28">
      <c r="U35" s="461" t="s">
        <v>45</v>
      </c>
      <c r="V35" s="461">
        <v>-0.93994149999999999</v>
      </c>
      <c r="W35" s="461">
        <v>-1.0057370000000001</v>
      </c>
      <c r="Y35" s="326" t="s">
        <v>97</v>
      </c>
      <c r="Z35" s="462">
        <v>1768.1533999999999</v>
      </c>
      <c r="AA35" s="326">
        <v>-1.4318059999999999</v>
      </c>
      <c r="AB35" s="326">
        <f t="shared" si="0"/>
        <v>7.4776910041396318</v>
      </c>
    </row>
    <row r="36" spans="1:28">
      <c r="U36" s="461" t="s">
        <v>101</v>
      </c>
      <c r="V36" s="461">
        <v>-0.93054599999999998</v>
      </c>
      <c r="W36" s="461">
        <v>-0.55708690000000005</v>
      </c>
      <c r="Y36" s="326" t="s">
        <v>68</v>
      </c>
      <c r="Z36" s="462">
        <v>22767.037</v>
      </c>
      <c r="AA36" s="326">
        <v>1.0393939999999999</v>
      </c>
      <c r="AB36" s="326">
        <f t="shared" si="0"/>
        <v>10.033069023229924</v>
      </c>
    </row>
    <row r="37" spans="1:28">
      <c r="A37" s="212"/>
      <c r="U37" s="461" t="s">
        <v>465</v>
      </c>
      <c r="V37" s="461">
        <v>-0.89390349999999996</v>
      </c>
      <c r="W37" s="461">
        <v>-0.41794199999999998</v>
      </c>
      <c r="Y37" s="326" t="s">
        <v>50</v>
      </c>
      <c r="Z37" s="462">
        <v>15308.712</v>
      </c>
      <c r="AA37" s="326">
        <v>-0.26959620000000001</v>
      </c>
      <c r="AB37" s="326">
        <f t="shared" si="0"/>
        <v>9.6361773570918672</v>
      </c>
    </row>
    <row r="38" spans="1:28">
      <c r="U38" s="461" t="s">
        <v>39</v>
      </c>
      <c r="V38" s="461">
        <v>-0.87193699999999996</v>
      </c>
      <c r="W38" s="461">
        <v>-1.590927</v>
      </c>
      <c r="Y38" s="326" t="s">
        <v>69</v>
      </c>
      <c r="Z38" s="462">
        <v>13254.949000000001</v>
      </c>
      <c r="AA38" s="326">
        <v>-0.36966260000000001</v>
      </c>
      <c r="AB38" s="326">
        <f t="shared" si="0"/>
        <v>9.4921262711110472</v>
      </c>
    </row>
    <row r="39" spans="1:28">
      <c r="U39" s="461" t="s">
        <v>110</v>
      </c>
      <c r="V39" s="461">
        <v>-0.86559010000000003</v>
      </c>
      <c r="W39" s="461">
        <v>-0.64736740000000004</v>
      </c>
      <c r="Y39" s="326" t="s">
        <v>517</v>
      </c>
      <c r="Z39" s="462">
        <v>1413.89</v>
      </c>
      <c r="AA39" s="326">
        <v>-0.6845407</v>
      </c>
      <c r="AB39" s="326">
        <f t="shared" si="0"/>
        <v>7.2541000499368122</v>
      </c>
    </row>
    <row r="40" spans="1:28">
      <c r="U40" s="461" t="s">
        <v>471</v>
      </c>
      <c r="V40" s="461">
        <v>-0.86527750000000003</v>
      </c>
      <c r="W40" s="461">
        <v>-0.50632509999999997</v>
      </c>
      <c r="Y40" s="326" t="s">
        <v>223</v>
      </c>
      <c r="Z40" s="462">
        <v>808.13320999999996</v>
      </c>
      <c r="AA40" s="326">
        <v>-1.4175720000000001</v>
      </c>
      <c r="AB40" s="326">
        <f t="shared" si="0"/>
        <v>6.6947269087939283</v>
      </c>
    </row>
    <row r="41" spans="1:28">
      <c r="U41" s="461" t="s">
        <v>75</v>
      </c>
      <c r="V41" s="461">
        <v>-0.86410629999999999</v>
      </c>
      <c r="W41" s="461">
        <v>-0.25237159999999997</v>
      </c>
      <c r="Y41" s="326" t="s">
        <v>165</v>
      </c>
      <c r="Z41" s="462">
        <v>4881.4057000000003</v>
      </c>
      <c r="AA41" s="326">
        <v>-1.3300780000000001</v>
      </c>
      <c r="AB41" s="326">
        <f t="shared" si="0"/>
        <v>8.493188510646501</v>
      </c>
    </row>
    <row r="42" spans="1:28">
      <c r="U42" s="461" t="s">
        <v>165</v>
      </c>
      <c r="V42" s="461">
        <v>-0.86074030000000001</v>
      </c>
      <c r="W42" s="461">
        <v>-1.3300780000000001</v>
      </c>
      <c r="Y42" s="326" t="s">
        <v>470</v>
      </c>
      <c r="Z42" s="462">
        <v>15524.995000000001</v>
      </c>
      <c r="AA42" s="326">
        <v>0.46684720000000002</v>
      </c>
      <c r="AB42" s="326">
        <f t="shared" si="0"/>
        <v>9.6502065847404364</v>
      </c>
    </row>
    <row r="43" spans="1:28">
      <c r="U43" s="461" t="s">
        <v>478</v>
      </c>
      <c r="V43" s="461">
        <v>-0.85694420000000004</v>
      </c>
      <c r="W43" s="461">
        <v>-0.73944160000000003</v>
      </c>
      <c r="Y43" s="326" t="s">
        <v>70</v>
      </c>
      <c r="Z43" s="462">
        <v>22669.796999999999</v>
      </c>
      <c r="AA43" s="326">
        <v>0.18695819999999999</v>
      </c>
      <c r="AB43" s="326">
        <f t="shared" si="0"/>
        <v>10.028788788895977</v>
      </c>
    </row>
    <row r="44" spans="1:28">
      <c r="U44" s="461" t="s">
        <v>525</v>
      </c>
      <c r="V44" s="461">
        <v>-0.84262079999999995</v>
      </c>
      <c r="W44" s="461">
        <v>-0.7052022</v>
      </c>
      <c r="Y44" s="326" t="s">
        <v>88</v>
      </c>
      <c r="Z44" s="462">
        <v>32415.132000000001</v>
      </c>
      <c r="AA44" s="326">
        <v>0.78287870000000004</v>
      </c>
      <c r="AB44" s="326">
        <f t="shared" si="0"/>
        <v>10.386380629789606</v>
      </c>
    </row>
    <row r="45" spans="1:28">
      <c r="U45" s="461" t="s">
        <v>144</v>
      </c>
      <c r="V45" s="461">
        <v>-0.84064070000000002</v>
      </c>
      <c r="W45" s="461">
        <v>-0.53855220000000004</v>
      </c>
      <c r="Y45" s="326" t="s">
        <v>10</v>
      </c>
      <c r="Z45" s="462">
        <v>32605.905999999999</v>
      </c>
      <c r="AA45" s="326">
        <v>0.56786570000000003</v>
      </c>
      <c r="AB45" s="326">
        <f t="shared" si="0"/>
        <v>10.392248716590457</v>
      </c>
    </row>
    <row r="46" spans="1:28">
      <c r="U46" s="461" t="s">
        <v>94</v>
      </c>
      <c r="V46" s="461">
        <v>-0.82482909999999998</v>
      </c>
      <c r="W46" s="461">
        <v>-0.65689370000000002</v>
      </c>
      <c r="Y46" s="326" t="s">
        <v>100</v>
      </c>
      <c r="Z46" s="462">
        <v>3601.0059000000001</v>
      </c>
      <c r="AA46" s="326">
        <v>-0.52174949999999998</v>
      </c>
      <c r="AB46" s="326">
        <f t="shared" si="0"/>
        <v>8.1889685020813019</v>
      </c>
    </row>
    <row r="47" spans="1:28">
      <c r="U47" s="461" t="s">
        <v>136</v>
      </c>
      <c r="V47" s="461">
        <v>-0.78256179999999997</v>
      </c>
      <c r="W47" s="461">
        <v>-0.6349823</v>
      </c>
      <c r="Y47" s="326" t="s">
        <v>11</v>
      </c>
      <c r="Z47" s="462">
        <v>46682.514999999999</v>
      </c>
      <c r="AA47" s="326">
        <v>2.1932740000000002</v>
      </c>
      <c r="AB47" s="326">
        <f t="shared" si="0"/>
        <v>10.751124962412735</v>
      </c>
    </row>
    <row r="48" spans="1:28">
      <c r="U48" s="461" t="s">
        <v>505</v>
      </c>
      <c r="V48" s="461">
        <v>-0.75647439999999999</v>
      </c>
      <c r="W48" s="461">
        <v>-0.5893176</v>
      </c>
      <c r="Y48" s="326" t="s">
        <v>480</v>
      </c>
      <c r="Z48" s="462">
        <v>9673.3670000000002</v>
      </c>
      <c r="AA48" s="326">
        <v>0.65170050000000002</v>
      </c>
      <c r="AB48" s="326">
        <f t="shared" si="0"/>
        <v>9.1771317181223857</v>
      </c>
    </row>
    <row r="49" spans="21:28">
      <c r="U49" s="461" t="s">
        <v>112</v>
      </c>
      <c r="V49" s="461">
        <v>-0.74514000000000002</v>
      </c>
      <c r="W49" s="461">
        <v>0.63320650000000001</v>
      </c>
      <c r="Y49" s="326" t="s">
        <v>71</v>
      </c>
      <c r="Z49" s="462">
        <v>14600.861000000001</v>
      </c>
      <c r="AA49" s="326">
        <v>-0.73848829999999999</v>
      </c>
      <c r="AB49" s="326">
        <f t="shared" si="0"/>
        <v>9.5888357785603517</v>
      </c>
    </row>
    <row r="50" spans="21:28">
      <c r="U50" s="461" t="s">
        <v>115</v>
      </c>
      <c r="V50" s="461">
        <v>-0.72375710000000004</v>
      </c>
      <c r="W50" s="461">
        <v>-1.0382169999999999</v>
      </c>
      <c r="Y50" s="326" t="s">
        <v>72</v>
      </c>
      <c r="Z50" s="462">
        <v>10581.936</v>
      </c>
      <c r="AA50" s="326">
        <v>-0.59921849999999999</v>
      </c>
      <c r="AB50" s="326">
        <f t="shared" si="0"/>
        <v>9.2669036754397389</v>
      </c>
    </row>
    <row r="51" spans="21:28">
      <c r="U51" s="461" t="s">
        <v>135</v>
      </c>
      <c r="V51" s="461">
        <v>-0.72283390000000003</v>
      </c>
      <c r="W51" s="461">
        <v>-0.93547060000000004</v>
      </c>
      <c r="Y51" s="326" t="s">
        <v>157</v>
      </c>
      <c r="Z51" s="462">
        <v>10550.206</v>
      </c>
      <c r="AA51" s="326">
        <v>-0.54055920000000002</v>
      </c>
      <c r="AB51" s="326">
        <f t="shared" si="0"/>
        <v>9.263900664779932</v>
      </c>
    </row>
    <row r="52" spans="21:28">
      <c r="U52" s="461" t="s">
        <v>114</v>
      </c>
      <c r="V52" s="461">
        <v>-0.70276240000000001</v>
      </c>
      <c r="W52" s="461">
        <v>-0.47606710000000002</v>
      </c>
      <c r="Y52" s="326" t="s">
        <v>471</v>
      </c>
      <c r="Z52" s="462">
        <v>7292.4578000000001</v>
      </c>
      <c r="AA52" s="326">
        <v>-0.50632509999999997</v>
      </c>
      <c r="AB52" s="326">
        <f t="shared" si="0"/>
        <v>8.8945959149579057</v>
      </c>
    </row>
    <row r="53" spans="21:28">
      <c r="U53" s="461" t="s">
        <v>72</v>
      </c>
      <c r="V53" s="461">
        <v>-0.68487379999999998</v>
      </c>
      <c r="W53" s="461">
        <v>-0.59921849999999999</v>
      </c>
      <c r="Y53" s="326" t="s">
        <v>527</v>
      </c>
      <c r="Z53" s="462">
        <v>22604.873</v>
      </c>
      <c r="AA53" s="326">
        <v>-1.8257399999999999</v>
      </c>
      <c r="AB53" s="326">
        <f t="shared" si="0"/>
        <v>10.025920781486867</v>
      </c>
    </row>
    <row r="54" spans="21:28">
      <c r="U54" s="461" t="s">
        <v>506</v>
      </c>
      <c r="V54" s="461">
        <v>-0.68063490000000004</v>
      </c>
      <c r="W54" s="461">
        <v>-1.2833509999999999</v>
      </c>
      <c r="Y54" s="326" t="s">
        <v>12</v>
      </c>
      <c r="Z54" s="462">
        <v>29481.252</v>
      </c>
      <c r="AA54" s="326">
        <v>1.2424789999999999</v>
      </c>
      <c r="AB54" s="326">
        <f t="shared" si="0"/>
        <v>10.291509814872299</v>
      </c>
    </row>
    <row r="55" spans="21:28">
      <c r="U55" s="461" t="s">
        <v>496</v>
      </c>
      <c r="V55" s="461">
        <v>-0.65969500000000003</v>
      </c>
      <c r="W55" s="461">
        <v>-0.99970809999999999</v>
      </c>
      <c r="Y55" s="326" t="s">
        <v>101</v>
      </c>
      <c r="Z55" s="462">
        <v>1729.9266</v>
      </c>
      <c r="AA55" s="326">
        <v>-0.55708690000000005</v>
      </c>
      <c r="AB55" s="326">
        <f t="shared" si="0"/>
        <v>7.4558342588460773</v>
      </c>
    </row>
    <row r="56" spans="21:28">
      <c r="U56" s="461" t="s">
        <v>138</v>
      </c>
      <c r="V56" s="461">
        <v>-0.63920869999999996</v>
      </c>
      <c r="W56" s="461">
        <v>-0.74914139999999996</v>
      </c>
      <c r="Y56" s="326" t="s">
        <v>446</v>
      </c>
      <c r="Z56" s="462">
        <v>8702.9753000000001</v>
      </c>
      <c r="AA56" s="326">
        <v>0.35927409999999999</v>
      </c>
      <c r="AB56" s="326">
        <f t="shared" si="0"/>
        <v>9.0714202346836821</v>
      </c>
    </row>
    <row r="57" spans="21:28">
      <c r="U57" s="461" t="s">
        <v>469</v>
      </c>
      <c r="V57" s="461">
        <v>-0.61384620000000001</v>
      </c>
      <c r="W57" s="461">
        <v>-0.30687829999999999</v>
      </c>
      <c r="Y57" s="326" t="s">
        <v>13</v>
      </c>
      <c r="Z57" s="462">
        <v>40585.720999999998</v>
      </c>
      <c r="AA57" s="326">
        <v>2.2157010000000001</v>
      </c>
      <c r="AB57" s="326">
        <f t="shared" si="0"/>
        <v>10.611171584221658</v>
      </c>
    </row>
    <row r="58" spans="21:28">
      <c r="U58" s="461" t="s">
        <v>70</v>
      </c>
      <c r="V58" s="461">
        <v>-0.57869009999999999</v>
      </c>
      <c r="W58" s="461">
        <v>0.18695819999999999</v>
      </c>
      <c r="Y58" s="326" t="s">
        <v>14</v>
      </c>
      <c r="Z58" s="462">
        <v>38605.671000000002</v>
      </c>
      <c r="AA58" s="326">
        <v>1.2595460000000001</v>
      </c>
      <c r="AB58" s="326">
        <f t="shared" si="0"/>
        <v>10.561154461760108</v>
      </c>
    </row>
    <row r="59" spans="21:28">
      <c r="U59" s="461" t="s">
        <v>43</v>
      </c>
      <c r="V59" s="461">
        <v>-0.56674089999999999</v>
      </c>
      <c r="W59" s="461">
        <v>-0.61006099999999996</v>
      </c>
      <c r="Y59" s="326" t="s">
        <v>519</v>
      </c>
      <c r="Z59" s="462">
        <v>16562.413</v>
      </c>
      <c r="AA59" s="326">
        <v>-0.80814810000000004</v>
      </c>
      <c r="AB59" s="326">
        <f t="shared" si="0"/>
        <v>9.7148911298845935</v>
      </c>
    </row>
    <row r="60" spans="21:28">
      <c r="U60" s="461" t="s">
        <v>139</v>
      </c>
      <c r="V60" s="461">
        <v>-0.56454439999999995</v>
      </c>
      <c r="W60" s="461">
        <v>-0.87177439999999995</v>
      </c>
      <c r="Y60" s="326" t="s">
        <v>508</v>
      </c>
      <c r="Z60" s="462">
        <v>1561.7668000000001</v>
      </c>
      <c r="AA60" s="326">
        <v>-0.66456760000000004</v>
      </c>
      <c r="AB60" s="326">
        <f t="shared" si="0"/>
        <v>7.3535730234792602</v>
      </c>
    </row>
    <row r="61" spans="21:28">
      <c r="U61" s="461" t="s">
        <v>497</v>
      </c>
      <c r="V61" s="461">
        <v>-0.55569420000000003</v>
      </c>
      <c r="W61" s="461">
        <v>-0.75088650000000001</v>
      </c>
      <c r="Y61" s="326" t="s">
        <v>463</v>
      </c>
      <c r="Z61" s="462">
        <v>9745.0789000000004</v>
      </c>
      <c r="AA61" s="326">
        <v>0.74468400000000001</v>
      </c>
      <c r="AB61" s="326">
        <f t="shared" si="0"/>
        <v>9.1845177083686078</v>
      </c>
    </row>
    <row r="62" spans="21:28">
      <c r="U62" s="461" t="s">
        <v>93</v>
      </c>
      <c r="V62" s="461">
        <v>-0.54811489999999996</v>
      </c>
      <c r="W62" s="461">
        <v>-0.54720749999999996</v>
      </c>
      <c r="Y62" s="326" t="s">
        <v>15</v>
      </c>
      <c r="Z62" s="462">
        <v>45229.245000000003</v>
      </c>
      <c r="AA62" s="326">
        <v>1.841048</v>
      </c>
      <c r="AB62" s="326">
        <f t="shared" si="0"/>
        <v>10.719499169871812</v>
      </c>
    </row>
    <row r="63" spans="21:28">
      <c r="U63" s="461" t="s">
        <v>494</v>
      </c>
      <c r="V63" s="461">
        <v>-0.53367810000000004</v>
      </c>
      <c r="W63" s="461">
        <v>-0.1065715</v>
      </c>
      <c r="Y63" s="326" t="s">
        <v>102</v>
      </c>
      <c r="Z63" s="462">
        <v>4227.6297999999997</v>
      </c>
      <c r="AA63" s="326">
        <v>-0.22541839999999999</v>
      </c>
      <c r="AB63" s="326">
        <f t="shared" si="0"/>
        <v>8.3493967840269914</v>
      </c>
    </row>
    <row r="64" spans="21:28">
      <c r="U64" s="461" t="s">
        <v>57</v>
      </c>
      <c r="V64" s="461">
        <v>-0.51242860000000001</v>
      </c>
      <c r="W64" s="461">
        <v>-0.92752769999999995</v>
      </c>
      <c r="Y64" s="326" t="s">
        <v>16</v>
      </c>
      <c r="Z64" s="462">
        <v>24574.382000000001</v>
      </c>
      <c r="AA64" s="326">
        <v>-0.1380295</v>
      </c>
      <c r="AB64" s="326">
        <f t="shared" si="0"/>
        <v>10.109459797191533</v>
      </c>
    </row>
    <row r="65" spans="21:28">
      <c r="U65" s="461" t="s">
        <v>69</v>
      </c>
      <c r="V65" s="461">
        <v>-0.5122544</v>
      </c>
      <c r="W65" s="461">
        <v>-0.36966260000000001</v>
      </c>
      <c r="Y65" s="326" t="s">
        <v>476</v>
      </c>
      <c r="Z65" s="462">
        <v>13593.877</v>
      </c>
      <c r="AA65" s="326">
        <v>0.4755489</v>
      </c>
      <c r="AB65" s="326">
        <f t="shared" si="0"/>
        <v>9.5173747497561898</v>
      </c>
    </row>
    <row r="66" spans="21:28">
      <c r="U66" s="461" t="s">
        <v>143</v>
      </c>
      <c r="V66" s="461">
        <v>-0.48979889999999998</v>
      </c>
      <c r="W66" s="461">
        <v>-0.58273819999999998</v>
      </c>
      <c r="Y66" s="326" t="s">
        <v>478</v>
      </c>
      <c r="Z66" s="462">
        <v>7423.8076000000001</v>
      </c>
      <c r="AA66" s="326">
        <v>-0.73944160000000003</v>
      </c>
      <c r="AB66" s="326">
        <f t="shared" si="0"/>
        <v>8.9124473581819359</v>
      </c>
    </row>
    <row r="67" spans="21:28">
      <c r="U67" s="461" t="s">
        <v>104</v>
      </c>
      <c r="V67" s="461">
        <v>-0.4806068</v>
      </c>
      <c r="W67" s="461">
        <v>-0.81125449999999999</v>
      </c>
      <c r="Y67" s="326" t="s">
        <v>45</v>
      </c>
      <c r="Z67" s="462">
        <v>2081.1302999999998</v>
      </c>
      <c r="AA67" s="326">
        <v>-1.0057370000000001</v>
      </c>
      <c r="AB67" s="326">
        <f t="shared" si="0"/>
        <v>7.6406664385612748</v>
      </c>
    </row>
    <row r="68" spans="21:28">
      <c r="U68" s="461" t="s">
        <v>462</v>
      </c>
      <c r="V68" s="461">
        <v>-0.47305130000000001</v>
      </c>
      <c r="W68" s="461">
        <v>-0.56006339999999999</v>
      </c>
      <c r="Y68" s="326" t="s">
        <v>509</v>
      </c>
      <c r="Z68" s="462">
        <v>1548.6747</v>
      </c>
      <c r="AA68" s="326">
        <v>-1.5622510000000001</v>
      </c>
      <c r="AB68" s="326">
        <f t="shared" ref="AB68:AB131" si="1">+LN(Z68)</f>
        <v>7.3451548119066477</v>
      </c>
    </row>
    <row r="69" spans="21:28">
      <c r="U69" s="461" t="s">
        <v>157</v>
      </c>
      <c r="V69" s="461">
        <v>-0.47225440000000002</v>
      </c>
      <c r="W69" s="461">
        <v>-0.54055920000000002</v>
      </c>
      <c r="Y69" s="326" t="s">
        <v>488</v>
      </c>
      <c r="Z69" s="462">
        <v>7435.0470999999998</v>
      </c>
      <c r="AA69" s="326">
        <v>-0.50772859999999997</v>
      </c>
      <c r="AB69" s="326">
        <f t="shared" si="1"/>
        <v>8.9139601937766777</v>
      </c>
    </row>
    <row r="70" spans="21:28">
      <c r="U70" s="461" t="s">
        <v>82</v>
      </c>
      <c r="V70" s="461">
        <v>-0.44604270000000001</v>
      </c>
      <c r="W70" s="461">
        <v>-3.11805E-2</v>
      </c>
      <c r="Y70" s="326" t="s">
        <v>103</v>
      </c>
      <c r="Z70" s="462">
        <v>1653.1724999999999</v>
      </c>
      <c r="AA70" s="326">
        <v>-1.2376879999999999</v>
      </c>
      <c r="AB70" s="326">
        <f t="shared" si="1"/>
        <v>7.4104514480932231</v>
      </c>
    </row>
    <row r="71" spans="21:28">
      <c r="U71" s="461" t="s">
        <v>107</v>
      </c>
      <c r="V71" s="461">
        <v>-0.4374265</v>
      </c>
      <c r="W71" s="461">
        <v>-0.79819090000000004</v>
      </c>
      <c r="Y71" s="326" t="s">
        <v>133</v>
      </c>
      <c r="Z71" s="462">
        <v>4541.7952999999998</v>
      </c>
      <c r="AA71" s="326">
        <v>-0.7172771</v>
      </c>
      <c r="AB71" s="326">
        <f t="shared" si="1"/>
        <v>8.4210776533980276</v>
      </c>
    </row>
    <row r="72" spans="21:28">
      <c r="U72" s="461" t="s">
        <v>111</v>
      </c>
      <c r="V72" s="461">
        <v>-0.4334672</v>
      </c>
      <c r="W72" s="461">
        <v>-0.89854489999999998</v>
      </c>
      <c r="Y72" s="326" t="s">
        <v>89</v>
      </c>
      <c r="Z72" s="462">
        <v>56054.92</v>
      </c>
      <c r="AA72" s="326">
        <v>1.6149279999999999</v>
      </c>
      <c r="AB72" s="326">
        <f t="shared" si="1"/>
        <v>10.934087203416931</v>
      </c>
    </row>
    <row r="73" spans="21:28">
      <c r="U73" s="461" t="s">
        <v>109</v>
      </c>
      <c r="V73" s="461">
        <v>-0.42400310000000002</v>
      </c>
      <c r="W73" s="461">
        <v>-0.85576640000000004</v>
      </c>
      <c r="Y73" s="326" t="s">
        <v>74</v>
      </c>
      <c r="Z73" s="462">
        <v>26777.561000000002</v>
      </c>
      <c r="AA73" s="326">
        <v>8.9566699999999999E-2</v>
      </c>
      <c r="AB73" s="326">
        <f t="shared" si="1"/>
        <v>10.19531953966812</v>
      </c>
    </row>
    <row r="74" spans="21:28">
      <c r="U74" s="461" t="s">
        <v>71</v>
      </c>
      <c r="V74" s="461">
        <v>-0.42299540000000002</v>
      </c>
      <c r="W74" s="461">
        <v>-0.73848829999999999</v>
      </c>
      <c r="Y74" s="326" t="s">
        <v>64</v>
      </c>
      <c r="Z74" s="462">
        <v>46482.957999999999</v>
      </c>
      <c r="AA74" s="326">
        <v>1.8380799999999999</v>
      </c>
      <c r="AB74" s="326">
        <f t="shared" si="1"/>
        <v>10.746841029776224</v>
      </c>
    </row>
    <row r="75" spans="21:28">
      <c r="U75" s="461" t="s">
        <v>79</v>
      </c>
      <c r="V75" s="461">
        <v>-0.3988855</v>
      </c>
      <c r="W75" s="461">
        <v>-0.49588199999999999</v>
      </c>
      <c r="Y75" s="326" t="s">
        <v>51</v>
      </c>
      <c r="Z75" s="462">
        <v>6426.6743999999999</v>
      </c>
      <c r="AA75" s="326">
        <v>-0.23947289999999999</v>
      </c>
      <c r="AB75" s="326">
        <f t="shared" si="1"/>
        <v>8.7682124828152048</v>
      </c>
    </row>
    <row r="76" spans="21:28">
      <c r="U76" s="461" t="s">
        <v>126</v>
      </c>
      <c r="V76" s="461">
        <v>-0.38960919999999999</v>
      </c>
      <c r="W76" s="461">
        <v>-0.25723980000000002</v>
      </c>
      <c r="Y76" s="326" t="s">
        <v>75</v>
      </c>
      <c r="Z76" s="462">
        <v>11188.744000000001</v>
      </c>
      <c r="AA76" s="326">
        <v>-0.25237159999999997</v>
      </c>
      <c r="AB76" s="326">
        <f t="shared" si="1"/>
        <v>9.322663551932072</v>
      </c>
    </row>
    <row r="77" spans="21:28">
      <c r="U77" s="461" t="s">
        <v>51</v>
      </c>
      <c r="V77" s="461">
        <v>-0.38109029999999999</v>
      </c>
      <c r="W77" s="461">
        <v>-0.23947289999999999</v>
      </c>
      <c r="Y77" s="326" t="s">
        <v>104</v>
      </c>
      <c r="Z77" s="462">
        <v>19082.62</v>
      </c>
      <c r="AA77" s="326">
        <v>-0.81125449999999999</v>
      </c>
      <c r="AB77" s="326">
        <f t="shared" si="1"/>
        <v>9.8565332521370657</v>
      </c>
    </row>
    <row r="78" spans="21:28">
      <c r="U78" s="461" t="s">
        <v>508</v>
      </c>
      <c r="V78" s="461">
        <v>-0.37419520000000001</v>
      </c>
      <c r="W78" s="461">
        <v>-0.66456760000000004</v>
      </c>
      <c r="Y78" s="326" t="s">
        <v>498</v>
      </c>
      <c r="Z78" s="462">
        <v>15663.986000000001</v>
      </c>
      <c r="AA78" s="326">
        <v>-1.3715930000000001</v>
      </c>
      <c r="AB78" s="326">
        <f t="shared" si="1"/>
        <v>9.6591194710007393</v>
      </c>
    </row>
    <row r="79" spans="21:28">
      <c r="U79" s="461" t="s">
        <v>106</v>
      </c>
      <c r="V79" s="461">
        <v>-0.37109389999999998</v>
      </c>
      <c r="W79" s="461">
        <v>-1.0495650000000001</v>
      </c>
      <c r="Y79" s="326" t="s">
        <v>17</v>
      </c>
      <c r="Z79" s="462">
        <v>67335.293000000005</v>
      </c>
      <c r="AA79" s="326">
        <v>1.548576</v>
      </c>
      <c r="AB79" s="326">
        <f t="shared" si="1"/>
        <v>11.117439791252115</v>
      </c>
    </row>
    <row r="80" spans="21:28">
      <c r="U80" s="461" t="s">
        <v>468</v>
      </c>
      <c r="V80" s="461">
        <v>-0.36150520000000003</v>
      </c>
      <c r="W80" s="461">
        <v>-0.16079170000000001</v>
      </c>
      <c r="Y80" s="326" t="s">
        <v>18</v>
      </c>
      <c r="Z80" s="462">
        <v>33132.32</v>
      </c>
      <c r="AA80" s="326">
        <v>0.82685339999999996</v>
      </c>
      <c r="AB80" s="326">
        <f t="shared" si="1"/>
        <v>10.408264520007865</v>
      </c>
    </row>
    <row r="81" spans="21:28">
      <c r="U81" s="461" t="s">
        <v>84</v>
      </c>
      <c r="V81" s="461">
        <v>-0.36119200000000001</v>
      </c>
      <c r="W81" s="461">
        <v>-0.38552069999999999</v>
      </c>
      <c r="Y81" s="326" t="s">
        <v>19</v>
      </c>
      <c r="Z81" s="462">
        <v>35220.084000000003</v>
      </c>
      <c r="AA81" s="326">
        <v>0.188857</v>
      </c>
      <c r="AB81" s="326">
        <f t="shared" si="1"/>
        <v>10.46937176705587</v>
      </c>
    </row>
    <row r="82" spans="21:28">
      <c r="U82" s="461" t="s">
        <v>80</v>
      </c>
      <c r="V82" s="461">
        <v>-0.35887180000000002</v>
      </c>
      <c r="W82" s="461">
        <v>-0.47519250000000002</v>
      </c>
      <c r="Y82" s="326" t="s">
        <v>475</v>
      </c>
      <c r="Z82" s="462">
        <v>8193.5705999999991</v>
      </c>
      <c r="AA82" s="326">
        <v>-0.1721858</v>
      </c>
      <c r="AB82" s="326">
        <f t="shared" si="1"/>
        <v>9.0111050525354752</v>
      </c>
    </row>
    <row r="83" spans="21:28">
      <c r="U83" s="461" t="s">
        <v>102</v>
      </c>
      <c r="V83" s="461">
        <v>-0.33994950000000002</v>
      </c>
      <c r="W83" s="461">
        <v>-0.22541839999999999</v>
      </c>
      <c r="Y83" s="326" t="s">
        <v>20</v>
      </c>
      <c r="Z83" s="462">
        <v>39002.222999999998</v>
      </c>
      <c r="AA83" s="326">
        <v>1.522445</v>
      </c>
      <c r="AB83" s="326">
        <f t="shared" si="1"/>
        <v>10.571373923487345</v>
      </c>
    </row>
    <row r="84" spans="21:28">
      <c r="U84" s="461" t="s">
        <v>449</v>
      </c>
      <c r="V84" s="461">
        <v>-0.32294060000000002</v>
      </c>
      <c r="W84" s="461">
        <v>-0.78715869999999999</v>
      </c>
      <c r="Y84" s="326" t="s">
        <v>493</v>
      </c>
      <c r="Z84" s="462">
        <v>8337.4897000000001</v>
      </c>
      <c r="AA84" s="326">
        <v>0.26001220000000003</v>
      </c>
      <c r="AB84" s="326">
        <f t="shared" si="1"/>
        <v>9.0285174548408076</v>
      </c>
    </row>
    <row r="85" spans="21:28">
      <c r="U85" s="461" t="s">
        <v>515</v>
      </c>
      <c r="V85" s="461">
        <v>-0.31606309999999999</v>
      </c>
      <c r="W85" s="461">
        <v>-0.65359290000000003</v>
      </c>
      <c r="Y85" s="326" t="s">
        <v>41</v>
      </c>
      <c r="Z85" s="462">
        <v>24055.588</v>
      </c>
      <c r="AA85" s="326">
        <v>-0.82054899999999997</v>
      </c>
      <c r="AB85" s="326">
        <f t="shared" si="1"/>
        <v>10.088122597817344</v>
      </c>
    </row>
    <row r="86" spans="21:28">
      <c r="U86" s="461" t="s">
        <v>145</v>
      </c>
      <c r="V86" s="461">
        <v>-0.27884720000000002</v>
      </c>
      <c r="W86" s="461">
        <v>-1.270367</v>
      </c>
      <c r="Y86" s="326" t="s">
        <v>105</v>
      </c>
      <c r="Z86" s="462">
        <v>2993.0284000000001</v>
      </c>
      <c r="AA86" s="326">
        <v>-0.95578940000000001</v>
      </c>
      <c r="AB86" s="326">
        <f t="shared" si="1"/>
        <v>8.0040409966148971</v>
      </c>
    </row>
    <row r="87" spans="21:28">
      <c r="U87" s="461" t="s">
        <v>50</v>
      </c>
      <c r="V87" s="461">
        <v>-0.27118949999999997</v>
      </c>
      <c r="W87" s="461">
        <v>-0.26959620000000001</v>
      </c>
      <c r="Y87" s="326" t="s">
        <v>458</v>
      </c>
      <c r="Z87" s="462">
        <v>1981.1319000000001</v>
      </c>
      <c r="AA87" s="326">
        <v>0.39027859999999998</v>
      </c>
      <c r="AB87" s="326">
        <f t="shared" si="1"/>
        <v>7.5914236270161064</v>
      </c>
    </row>
    <row r="88" spans="21:28">
      <c r="U88" s="461" t="s">
        <v>467</v>
      </c>
      <c r="V88" s="461">
        <v>-0.27056970000000002</v>
      </c>
      <c r="W88" s="461">
        <v>-0.51506339999999995</v>
      </c>
      <c r="Y88" s="326" t="s">
        <v>21</v>
      </c>
      <c r="Z88" s="462">
        <v>35938.374000000003</v>
      </c>
      <c r="AA88" s="326">
        <v>0.48103420000000002</v>
      </c>
      <c r="AB88" s="326">
        <f t="shared" si="1"/>
        <v>10.489560917243979</v>
      </c>
    </row>
    <row r="89" spans="21:28">
      <c r="U89" s="461" t="s">
        <v>100</v>
      </c>
      <c r="V89" s="461">
        <v>-0.26056679999999999</v>
      </c>
      <c r="W89" s="461">
        <v>-0.52174949999999998</v>
      </c>
      <c r="Y89" s="326" t="s">
        <v>758</v>
      </c>
      <c r="Z89" s="462">
        <v>9795.8335999999999</v>
      </c>
      <c r="AA89" s="326">
        <v>-0.50359209999999999</v>
      </c>
      <c r="AB89" s="326">
        <f t="shared" si="1"/>
        <v>9.1897124314026737</v>
      </c>
    </row>
    <row r="90" spans="21:28">
      <c r="U90" s="461" t="s">
        <v>90</v>
      </c>
      <c r="V90" s="461">
        <v>-0.20333879999999999</v>
      </c>
      <c r="W90" s="461">
        <v>0.53601929999999998</v>
      </c>
      <c r="Y90" s="326" t="s">
        <v>40</v>
      </c>
      <c r="Z90" s="462">
        <v>65530.536999999997</v>
      </c>
      <c r="AA90" s="326">
        <v>-0.33115240000000001</v>
      </c>
      <c r="AB90" s="326">
        <f t="shared" si="1"/>
        <v>11.090271526719942</v>
      </c>
    </row>
    <row r="91" spans="21:28">
      <c r="U91" s="461" t="s">
        <v>473</v>
      </c>
      <c r="V91" s="461">
        <v>-0.2011057</v>
      </c>
      <c r="W91" s="461">
        <v>-0.53937539999999995</v>
      </c>
      <c r="Y91" s="326" t="s">
        <v>134</v>
      </c>
      <c r="Z91" s="462">
        <v>3393.4735999999998</v>
      </c>
      <c r="AA91" s="326">
        <v>-1.0535399999999999</v>
      </c>
      <c r="AB91" s="326">
        <f t="shared" si="1"/>
        <v>8.129609336534946</v>
      </c>
    </row>
    <row r="92" spans="21:28">
      <c r="U92" s="461" t="s">
        <v>36</v>
      </c>
      <c r="V92" s="461">
        <v>-0.16330330000000001</v>
      </c>
      <c r="W92" s="461">
        <v>0.36404880000000001</v>
      </c>
      <c r="Y92" s="326" t="s">
        <v>135</v>
      </c>
      <c r="Z92" s="462">
        <v>6397.3598000000002</v>
      </c>
      <c r="AA92" s="326">
        <v>-0.93547060000000004</v>
      </c>
      <c r="AB92" s="326">
        <f t="shared" si="1"/>
        <v>8.7636406529833373</v>
      </c>
    </row>
    <row r="93" spans="21:28">
      <c r="U93" s="461" t="s">
        <v>54</v>
      </c>
      <c r="V93" s="461">
        <v>-0.1480735</v>
      </c>
      <c r="W93" s="461">
        <v>-0.19291469999999999</v>
      </c>
      <c r="Y93" s="326" t="s">
        <v>90</v>
      </c>
      <c r="Z93" s="462">
        <v>25063.846000000001</v>
      </c>
      <c r="AA93" s="326">
        <v>0.53601929999999998</v>
      </c>
      <c r="AB93" s="326">
        <f t="shared" si="1"/>
        <v>10.129181688342484</v>
      </c>
    </row>
    <row r="94" spans="21:28">
      <c r="U94" s="461" t="s">
        <v>141</v>
      </c>
      <c r="V94" s="461">
        <v>-0.1427147</v>
      </c>
      <c r="W94" s="461">
        <v>-8.6035299999999995E-2</v>
      </c>
      <c r="Y94" s="326" t="s">
        <v>496</v>
      </c>
      <c r="Z94" s="462">
        <v>13367.565000000001</v>
      </c>
      <c r="AA94" s="326">
        <v>-0.99970809999999999</v>
      </c>
      <c r="AB94" s="326">
        <f t="shared" si="1"/>
        <v>9.5005865293508069</v>
      </c>
    </row>
    <row r="95" spans="21:28">
      <c r="U95" s="461" t="s">
        <v>488</v>
      </c>
      <c r="V95" s="461">
        <v>-0.14064199999999999</v>
      </c>
      <c r="W95" s="461">
        <v>-0.50772859999999997</v>
      </c>
      <c r="Y95" s="326" t="s">
        <v>511</v>
      </c>
      <c r="Z95" s="462">
        <v>2851.1527999999998</v>
      </c>
      <c r="AA95" s="326">
        <v>-2.57206E-2</v>
      </c>
      <c r="AB95" s="326">
        <f t="shared" si="1"/>
        <v>7.9554786827062429</v>
      </c>
    </row>
    <row r="96" spans="21:28">
      <c r="U96" s="461" t="s">
        <v>77</v>
      </c>
      <c r="V96" s="461">
        <v>-0.10692699999999999</v>
      </c>
      <c r="W96" s="461">
        <v>-0.13240779999999999</v>
      </c>
      <c r="Y96" s="326" t="s">
        <v>521</v>
      </c>
      <c r="Z96" s="462">
        <v>752.78783999999996</v>
      </c>
      <c r="AA96" s="326">
        <v>-0.6879092</v>
      </c>
      <c r="AB96" s="326">
        <f t="shared" si="1"/>
        <v>6.6237834351120153</v>
      </c>
    </row>
    <row r="97" spans="21:28">
      <c r="U97" s="461" t="s">
        <v>67</v>
      </c>
      <c r="V97" s="461">
        <v>-0.1013172</v>
      </c>
      <c r="W97" s="461">
        <v>-0.25560840000000001</v>
      </c>
      <c r="Y97" s="326" t="s">
        <v>39</v>
      </c>
      <c r="Z97" s="462">
        <v>17881.508999999998</v>
      </c>
      <c r="AA97" s="326">
        <v>-1.590927</v>
      </c>
      <c r="AB97" s="326">
        <f t="shared" si="1"/>
        <v>9.7915224411395201</v>
      </c>
    </row>
    <row r="98" spans="21:28">
      <c r="U98" s="461" t="s">
        <v>83</v>
      </c>
      <c r="V98" s="461">
        <v>-5.6539300000000001E-2</v>
      </c>
      <c r="W98" s="461">
        <v>-0.45148240000000001</v>
      </c>
      <c r="Y98" s="326" t="s">
        <v>65</v>
      </c>
      <c r="Z98" s="462">
        <v>29524.264999999999</v>
      </c>
      <c r="AA98" s="326">
        <v>0.553921</v>
      </c>
      <c r="AB98" s="326">
        <f t="shared" si="1"/>
        <v>10.292967746598205</v>
      </c>
    </row>
    <row r="99" spans="21:28">
      <c r="U99" s="461" t="s">
        <v>37</v>
      </c>
      <c r="V99" s="461">
        <v>-4.5595799999999999E-2</v>
      </c>
      <c r="W99" s="461">
        <v>0.73404950000000002</v>
      </c>
      <c r="Y99" s="326" t="s">
        <v>22</v>
      </c>
      <c r="Z99" s="462">
        <v>94277.964999999997</v>
      </c>
      <c r="AA99" s="326">
        <v>1.9854290000000001</v>
      </c>
      <c r="AB99" s="326">
        <f t="shared" si="1"/>
        <v>11.454002772175622</v>
      </c>
    </row>
    <row r="100" spans="21:28">
      <c r="U100" s="461" t="s">
        <v>493</v>
      </c>
      <c r="V100" s="461">
        <v>-3.5407500000000001E-2</v>
      </c>
      <c r="W100" s="461">
        <v>0.26001220000000003</v>
      </c>
      <c r="Y100" s="326" t="s">
        <v>756</v>
      </c>
      <c r="Z100" s="462">
        <v>104861.85</v>
      </c>
      <c r="AA100" s="326">
        <v>0.64217999999999997</v>
      </c>
      <c r="AB100" s="326">
        <f t="shared" si="1"/>
        <v>11.560399048541942</v>
      </c>
    </row>
    <row r="101" spans="21:28">
      <c r="U101" s="461" t="s">
        <v>453</v>
      </c>
      <c r="V101" s="461">
        <v>-2.65951E-2</v>
      </c>
      <c r="W101" s="461">
        <v>0.65962799999999999</v>
      </c>
      <c r="Y101" s="326" t="s">
        <v>469</v>
      </c>
      <c r="Z101" s="462">
        <v>13111.214</v>
      </c>
      <c r="AA101" s="326">
        <v>-0.30687829999999999</v>
      </c>
      <c r="AB101" s="326">
        <f t="shared" si="1"/>
        <v>9.4812231735384191</v>
      </c>
    </row>
    <row r="102" spans="21:28">
      <c r="U102" s="461" t="s">
        <v>485</v>
      </c>
      <c r="V102" s="461">
        <v>-2.65951E-2</v>
      </c>
      <c r="W102" s="461">
        <v>-0.27163929999999997</v>
      </c>
      <c r="Y102" s="326" t="s">
        <v>106</v>
      </c>
      <c r="Z102" s="462">
        <v>1416.4395</v>
      </c>
      <c r="AA102" s="326">
        <v>-1.0495650000000001</v>
      </c>
      <c r="AB102" s="326">
        <f t="shared" si="1"/>
        <v>7.2559016074512686</v>
      </c>
    </row>
    <row r="103" spans="21:28">
      <c r="U103" s="461" t="s">
        <v>56</v>
      </c>
      <c r="V103" s="461">
        <v>-1.8579499999999999E-2</v>
      </c>
      <c r="W103" s="461">
        <v>-0.53168539999999997</v>
      </c>
      <c r="Y103" s="326" t="s">
        <v>515</v>
      </c>
      <c r="Z103" s="462">
        <v>1095.0420999999999</v>
      </c>
      <c r="AA103" s="326">
        <v>-0.65359290000000003</v>
      </c>
      <c r="AB103" s="326">
        <f t="shared" si="1"/>
        <v>6.9985480890001002</v>
      </c>
    </row>
    <row r="104" spans="21:28">
      <c r="U104" s="461" t="s">
        <v>542</v>
      </c>
      <c r="V104" s="461">
        <v>-5.5791E-3</v>
      </c>
      <c r="W104" s="461">
        <v>1.1336900000000001</v>
      </c>
      <c r="Y104" s="326" t="s">
        <v>76</v>
      </c>
      <c r="Z104" s="462">
        <v>26808.164000000001</v>
      </c>
      <c r="AA104" s="326">
        <v>2.6030500000000002E-2</v>
      </c>
      <c r="AB104" s="326">
        <f t="shared" si="1"/>
        <v>10.196461746975277</v>
      </c>
    </row>
    <row r="105" spans="21:28">
      <c r="U105" s="461" t="s">
        <v>502</v>
      </c>
      <c r="V105" s="461">
        <v>3.4662100000000001E-2</v>
      </c>
      <c r="W105" s="461">
        <v>0.20057120000000001</v>
      </c>
      <c r="Y105" s="326" t="s">
        <v>449</v>
      </c>
      <c r="Z105" s="462">
        <v>15183.616</v>
      </c>
      <c r="AA105" s="326">
        <v>-0.78715869999999999</v>
      </c>
      <c r="AB105" s="326">
        <f t="shared" si="1"/>
        <v>9.6279722307512028</v>
      </c>
    </row>
    <row r="106" spans="21:28">
      <c r="U106" s="461" t="s">
        <v>541</v>
      </c>
      <c r="V106" s="461">
        <v>4.1491500000000001E-2</v>
      </c>
      <c r="W106" s="461">
        <v>-2.7749099999999999E-2</v>
      </c>
      <c r="Y106" s="326" t="s">
        <v>136</v>
      </c>
      <c r="Z106" s="462">
        <v>2014.3059000000001</v>
      </c>
      <c r="AA106" s="326">
        <v>-0.6349823</v>
      </c>
      <c r="AB106" s="326">
        <f t="shared" si="1"/>
        <v>7.6080299485373297</v>
      </c>
    </row>
    <row r="107" spans="21:28">
      <c r="U107" s="461" t="s">
        <v>511</v>
      </c>
      <c r="V107" s="461">
        <v>8.6544899999999994E-2</v>
      </c>
      <c r="W107" s="461">
        <v>-2.57206E-2</v>
      </c>
      <c r="Y107" s="326" t="s">
        <v>66</v>
      </c>
      <c r="Z107" s="462">
        <v>36513.322999999997</v>
      </c>
      <c r="AA107" s="326">
        <v>0.73981019999999997</v>
      </c>
      <c r="AB107" s="326">
        <f t="shared" si="1"/>
        <v>10.505432486667919</v>
      </c>
    </row>
    <row r="108" spans="21:28">
      <c r="U108" s="461" t="s">
        <v>95</v>
      </c>
      <c r="V108" s="461">
        <v>0.1115191</v>
      </c>
      <c r="W108" s="461">
        <v>-0.1102404</v>
      </c>
      <c r="Y108" s="326" t="s">
        <v>461</v>
      </c>
      <c r="Z108" s="462">
        <v>3819.2021</v>
      </c>
      <c r="AA108" s="326">
        <v>1.8500999999999999E-3</v>
      </c>
      <c r="AB108" s="326">
        <f t="shared" si="1"/>
        <v>8.2477968054377868</v>
      </c>
    </row>
    <row r="109" spans="21:28">
      <c r="U109" s="461" t="s">
        <v>108</v>
      </c>
      <c r="V109" s="461">
        <v>0.1117585</v>
      </c>
      <c r="W109" s="461">
        <v>-0.45133329999999999</v>
      </c>
      <c r="Y109" s="326" t="s">
        <v>497</v>
      </c>
      <c r="Z109" s="462">
        <v>3597.6325000000002</v>
      </c>
      <c r="AA109" s="326">
        <v>-0.75088650000000001</v>
      </c>
      <c r="AB109" s="326">
        <f t="shared" si="1"/>
        <v>8.1880312692160047</v>
      </c>
    </row>
    <row r="110" spans="21:28">
      <c r="U110" s="461" t="s">
        <v>489</v>
      </c>
      <c r="V110" s="461">
        <v>0.18564710000000001</v>
      </c>
      <c r="W110" s="461">
        <v>-0.17401050000000001</v>
      </c>
      <c r="Y110" s="326" t="s">
        <v>502</v>
      </c>
      <c r="Z110" s="462">
        <v>20292.744999999999</v>
      </c>
      <c r="AA110" s="326">
        <v>0.20057120000000001</v>
      </c>
      <c r="AB110" s="326">
        <f t="shared" si="1"/>
        <v>9.9180187119885908</v>
      </c>
    </row>
    <row r="111" spans="21:28">
      <c r="U111" s="461" t="s">
        <v>475</v>
      </c>
      <c r="V111" s="461">
        <v>0.18706139999999999</v>
      </c>
      <c r="W111" s="461">
        <v>-0.1721858</v>
      </c>
      <c r="Y111" s="326" t="s">
        <v>57</v>
      </c>
      <c r="Z111" s="462">
        <v>17336.469000000001</v>
      </c>
      <c r="AA111" s="326">
        <v>-0.92752769999999995</v>
      </c>
      <c r="AB111" s="326">
        <f t="shared" si="1"/>
        <v>9.760567596380481</v>
      </c>
    </row>
    <row r="112" spans="21:28">
      <c r="U112" s="461" t="s">
        <v>455</v>
      </c>
      <c r="V112" s="461">
        <v>0.21630940000000001</v>
      </c>
      <c r="W112" s="461">
        <v>6.0723000000000001E-3</v>
      </c>
      <c r="Y112" s="326" t="s">
        <v>764</v>
      </c>
      <c r="Z112" s="462">
        <v>3299.4639000000002</v>
      </c>
      <c r="AA112" s="326">
        <v>0.74941020000000003</v>
      </c>
      <c r="AB112" s="326">
        <f t="shared" si="1"/>
        <v>8.1015152797119487</v>
      </c>
    </row>
    <row r="113" spans="21:28">
      <c r="U113" s="461" t="s">
        <v>27</v>
      </c>
      <c r="V113" s="461">
        <v>0.21805430000000001</v>
      </c>
      <c r="W113" s="461">
        <v>0.22402059999999999</v>
      </c>
      <c r="Y113" s="326" t="s">
        <v>107</v>
      </c>
      <c r="Z113" s="462">
        <v>5189.9717000000001</v>
      </c>
      <c r="AA113" s="326">
        <v>-0.79819090000000004</v>
      </c>
      <c r="AB113" s="326">
        <f t="shared" si="1"/>
        <v>8.5544835233512337</v>
      </c>
    </row>
    <row r="114" spans="21:28">
      <c r="U114" s="461" t="s">
        <v>492</v>
      </c>
      <c r="V114" s="461">
        <v>0.3286887</v>
      </c>
      <c r="W114" s="461">
        <v>-0.14064270000000001</v>
      </c>
      <c r="Y114" s="326" t="s">
        <v>108</v>
      </c>
      <c r="Z114" s="462">
        <v>11840.846</v>
      </c>
      <c r="AA114" s="326">
        <v>-0.45133329999999999</v>
      </c>
      <c r="AB114" s="326">
        <f t="shared" si="1"/>
        <v>9.3793103585880768</v>
      </c>
    </row>
    <row r="115" spans="21:28">
      <c r="U115" s="461" t="s">
        <v>16</v>
      </c>
      <c r="V115" s="461">
        <v>0.33865420000000002</v>
      </c>
      <c r="W115" s="461">
        <v>-0.1380295</v>
      </c>
      <c r="Y115" s="326" t="s">
        <v>757</v>
      </c>
      <c r="Z115" s="462">
        <v>16409.288</v>
      </c>
      <c r="AA115" s="326">
        <v>-8.7407200000000004E-2</v>
      </c>
      <c r="AB115" s="326">
        <f t="shared" si="1"/>
        <v>9.7056027949649017</v>
      </c>
    </row>
    <row r="116" spans="21:28">
      <c r="U116" s="461" t="s">
        <v>456</v>
      </c>
      <c r="V116" s="461">
        <v>0.34078209999999998</v>
      </c>
      <c r="W116" s="461">
        <v>0.111802</v>
      </c>
      <c r="Y116" s="326" t="s">
        <v>77</v>
      </c>
      <c r="Z116" s="462">
        <v>7485.0129999999999</v>
      </c>
      <c r="AA116" s="326">
        <v>-0.13240779999999999</v>
      </c>
      <c r="AB116" s="326">
        <f t="shared" si="1"/>
        <v>8.9206580336591674</v>
      </c>
    </row>
    <row r="117" spans="21:28">
      <c r="U117" s="461" t="s">
        <v>21</v>
      </c>
      <c r="V117" s="461">
        <v>0.38219740000000002</v>
      </c>
      <c r="W117" s="461">
        <v>0.48103420000000002</v>
      </c>
      <c r="Y117" s="326" t="s">
        <v>109</v>
      </c>
      <c r="Z117" s="462">
        <v>1136.1025999999999</v>
      </c>
      <c r="AA117" s="326">
        <v>-0.85576640000000004</v>
      </c>
      <c r="AB117" s="326">
        <f t="shared" si="1"/>
        <v>7.0353589121041793</v>
      </c>
    </row>
    <row r="118" spans="21:28">
      <c r="U118" s="461" t="s">
        <v>76</v>
      </c>
      <c r="V118" s="461">
        <v>0.38306449999999997</v>
      </c>
      <c r="W118" s="461">
        <v>2.6030500000000002E-2</v>
      </c>
      <c r="Y118" s="326" t="s">
        <v>137</v>
      </c>
      <c r="Z118" s="462">
        <v>5591.5968999999996</v>
      </c>
      <c r="AA118" s="326">
        <v>-0.56486919999999996</v>
      </c>
      <c r="AB118" s="326">
        <f t="shared" si="1"/>
        <v>8.6290201961937871</v>
      </c>
    </row>
    <row r="119" spans="21:28">
      <c r="U119" s="461" t="s">
        <v>543</v>
      </c>
      <c r="V119" s="461">
        <v>0.4016672</v>
      </c>
      <c r="W119" s="461">
        <v>0.1417677</v>
      </c>
      <c r="Y119" s="326" t="s">
        <v>513</v>
      </c>
      <c r="Z119" s="462">
        <v>9541.8083000000006</v>
      </c>
      <c r="AA119" s="326">
        <v>0.32477719999999999</v>
      </c>
      <c r="AB119" s="326">
        <f t="shared" si="1"/>
        <v>9.1634382957463867</v>
      </c>
    </row>
    <row r="120" spans="21:28">
      <c r="U120" s="461" t="s">
        <v>19</v>
      </c>
      <c r="V120" s="461">
        <v>0.40784759999999998</v>
      </c>
      <c r="W120" s="461">
        <v>0.188857</v>
      </c>
      <c r="Y120" s="326" t="s">
        <v>138</v>
      </c>
      <c r="Z120" s="462">
        <v>2442.8038999999999</v>
      </c>
      <c r="AA120" s="326">
        <v>-0.74914139999999996</v>
      </c>
      <c r="AB120" s="326">
        <f t="shared" si="1"/>
        <v>7.8009017978762794</v>
      </c>
    </row>
    <row r="121" spans="21:28">
      <c r="U121" s="461" t="s">
        <v>38</v>
      </c>
      <c r="V121" s="461">
        <v>0.41464220000000002</v>
      </c>
      <c r="W121" s="461">
        <v>0.24786440000000001</v>
      </c>
      <c r="Y121" s="326" t="s">
        <v>23</v>
      </c>
      <c r="Z121" s="462">
        <v>48472.544999999998</v>
      </c>
      <c r="AA121" s="326">
        <v>1.867232</v>
      </c>
      <c r="AB121" s="326">
        <f t="shared" si="1"/>
        <v>10.788752834166171</v>
      </c>
    </row>
    <row r="122" spans="21:28">
      <c r="U122" s="461" t="s">
        <v>65</v>
      </c>
      <c r="V122" s="461">
        <v>0.42100270000000001</v>
      </c>
      <c r="W122" s="461">
        <v>0.553921</v>
      </c>
      <c r="Y122" s="326" t="s">
        <v>24</v>
      </c>
      <c r="Z122" s="462">
        <v>36085.843000000001</v>
      </c>
      <c r="AA122" s="326">
        <v>2.2410009999999998</v>
      </c>
      <c r="AB122" s="326">
        <f t="shared" si="1"/>
        <v>10.493655906741049</v>
      </c>
    </row>
    <row r="123" spans="21:28">
      <c r="U123" s="461" t="s">
        <v>756</v>
      </c>
      <c r="V123" s="461">
        <v>0.421651</v>
      </c>
      <c r="W123" s="461">
        <v>0.64217999999999997</v>
      </c>
      <c r="Y123" s="326" t="s">
        <v>139</v>
      </c>
      <c r="Z123" s="462">
        <v>5321.4435000000003</v>
      </c>
      <c r="AA123" s="326">
        <v>-0.87177439999999995</v>
      </c>
      <c r="AB123" s="326">
        <f t="shared" si="1"/>
        <v>8.5794998801175844</v>
      </c>
    </row>
    <row r="124" spans="21:28">
      <c r="U124" s="461" t="s">
        <v>12</v>
      </c>
      <c r="V124" s="461">
        <v>0.44922299999999998</v>
      </c>
      <c r="W124" s="461">
        <v>1.2424789999999999</v>
      </c>
      <c r="Y124" s="326" t="s">
        <v>110</v>
      </c>
      <c r="Z124" s="462">
        <v>926.00013999999999</v>
      </c>
      <c r="AA124" s="326">
        <v>-0.64736740000000004</v>
      </c>
      <c r="AB124" s="326">
        <f t="shared" si="1"/>
        <v>6.8308743858340728</v>
      </c>
    </row>
    <row r="125" spans="21:28">
      <c r="U125" s="461" t="s">
        <v>40</v>
      </c>
      <c r="V125" s="461">
        <v>0.4786822</v>
      </c>
      <c r="W125" s="461">
        <v>-0.33115240000000001</v>
      </c>
      <c r="Y125" s="326" t="s">
        <v>140</v>
      </c>
      <c r="Z125" s="462">
        <v>5338.4540999999999</v>
      </c>
      <c r="AA125" s="326">
        <v>-1.0677540000000001</v>
      </c>
      <c r="AB125" s="326">
        <f t="shared" si="1"/>
        <v>8.5826913956606301</v>
      </c>
    </row>
    <row r="126" spans="21:28">
      <c r="U126" s="461" t="s">
        <v>66</v>
      </c>
      <c r="V126" s="461">
        <v>0.478995</v>
      </c>
      <c r="W126" s="461">
        <v>0.73981019999999997</v>
      </c>
      <c r="Y126" s="326" t="s">
        <v>25</v>
      </c>
      <c r="Z126" s="462">
        <v>64800.057000000001</v>
      </c>
      <c r="AA126" s="326">
        <v>2.2366640000000002</v>
      </c>
      <c r="AB126" s="326">
        <f t="shared" si="1"/>
        <v>11.079061761969609</v>
      </c>
    </row>
    <row r="127" spans="21:28">
      <c r="U127" s="461" t="s">
        <v>445</v>
      </c>
      <c r="V127" s="461">
        <v>0.478995</v>
      </c>
      <c r="W127" s="461">
        <v>0.71279749999999997</v>
      </c>
      <c r="Y127" s="326" t="s">
        <v>38</v>
      </c>
      <c r="Z127" s="462">
        <v>37960.709000000003</v>
      </c>
      <c r="AA127" s="326">
        <v>0.24786440000000001</v>
      </c>
      <c r="AB127" s="326">
        <f t="shared" si="1"/>
        <v>10.544306930104762</v>
      </c>
    </row>
    <row r="128" spans="21:28">
      <c r="U128" s="461" t="s">
        <v>503</v>
      </c>
      <c r="V128" s="461">
        <v>0.54595150000000003</v>
      </c>
      <c r="W128" s="461">
        <v>0.68124229999999997</v>
      </c>
      <c r="Y128" s="326" t="s">
        <v>78</v>
      </c>
      <c r="Z128" s="462">
        <v>5034.7078000000001</v>
      </c>
      <c r="AA128" s="326">
        <v>-0.77785159999999998</v>
      </c>
      <c r="AB128" s="326">
        <f t="shared" si="1"/>
        <v>8.5241107697049845</v>
      </c>
    </row>
    <row r="129" spans="21:28">
      <c r="U129" s="461" t="s">
        <v>446</v>
      </c>
      <c r="V129" s="461">
        <v>0.65930259999999996</v>
      </c>
      <c r="W129" s="461">
        <v>0.35927409999999999</v>
      </c>
      <c r="Y129" s="326" t="s">
        <v>457</v>
      </c>
      <c r="Z129" s="462">
        <v>13240.405000000001</v>
      </c>
      <c r="AA129" s="326">
        <v>-0.47260730000000001</v>
      </c>
      <c r="AB129" s="326">
        <f t="shared" si="1"/>
        <v>9.4910284181470281</v>
      </c>
    </row>
    <row r="130" spans="21:28">
      <c r="U130" s="461" t="s">
        <v>74</v>
      </c>
      <c r="V130" s="461">
        <v>0.66690819999999995</v>
      </c>
      <c r="W130" s="461">
        <v>8.9566699999999999E-2</v>
      </c>
      <c r="Y130" s="326" t="s">
        <v>473</v>
      </c>
      <c r="Z130" s="462">
        <v>22267.037</v>
      </c>
      <c r="AA130" s="326">
        <v>-0.53937539999999995</v>
      </c>
      <c r="AB130" s="326">
        <f t="shared" si="1"/>
        <v>10.010862702454849</v>
      </c>
    </row>
    <row r="131" spans="21:28">
      <c r="U131" s="461" t="s">
        <v>10</v>
      </c>
      <c r="V131" s="461">
        <v>0.68321940000000003</v>
      </c>
      <c r="W131" s="461">
        <v>0.56786570000000003</v>
      </c>
      <c r="Y131" s="326" t="s">
        <v>111</v>
      </c>
      <c r="Z131" s="462">
        <v>3823.1938</v>
      </c>
      <c r="AA131" s="326">
        <v>-0.89854489999999998</v>
      </c>
      <c r="AB131" s="326">
        <f t="shared" si="1"/>
        <v>8.2488414255844589</v>
      </c>
    </row>
    <row r="132" spans="21:28">
      <c r="U132" s="461" t="s">
        <v>470</v>
      </c>
      <c r="V132" s="461">
        <v>0.69614240000000005</v>
      </c>
      <c r="W132" s="461">
        <v>0.46684720000000002</v>
      </c>
      <c r="Y132" s="326" t="s">
        <v>474</v>
      </c>
      <c r="Z132" s="462">
        <v>8827.0100999999995</v>
      </c>
      <c r="AA132" s="326">
        <v>-0.72477970000000003</v>
      </c>
      <c r="AB132" s="326">
        <f t="shared" ref="AB132:AB184" si="2">+LN(Z132)</f>
        <v>9.0855716292361866</v>
      </c>
    </row>
    <row r="133" spans="21:28">
      <c r="U133" s="461" t="s">
        <v>81</v>
      </c>
      <c r="V133" s="461">
        <v>0.70791380000000004</v>
      </c>
      <c r="W133" s="461">
        <v>0.72514500000000004</v>
      </c>
      <c r="Y133" s="326" t="s">
        <v>79</v>
      </c>
      <c r="Z133" s="462">
        <v>12236.706</v>
      </c>
      <c r="AA133" s="326">
        <v>-0.49588199999999999</v>
      </c>
      <c r="AB133" s="326">
        <f t="shared" si="2"/>
        <v>9.4121954022006058</v>
      </c>
    </row>
    <row r="134" spans="21:28">
      <c r="U134" s="461" t="s">
        <v>59</v>
      </c>
      <c r="V134" s="461">
        <v>0.73292740000000001</v>
      </c>
      <c r="W134" s="461">
        <v>-8.1381000000000005E-3</v>
      </c>
      <c r="Y134" s="326" t="s">
        <v>80</v>
      </c>
      <c r="Z134" s="462">
        <v>7599.1881000000003</v>
      </c>
      <c r="AA134" s="326">
        <v>-0.47519250000000002</v>
      </c>
      <c r="AB134" s="326">
        <f t="shared" si="2"/>
        <v>8.9357966916204354</v>
      </c>
    </row>
    <row r="135" spans="21:28">
      <c r="U135" s="461" t="s">
        <v>513</v>
      </c>
      <c r="V135" s="461">
        <v>0.80877330000000003</v>
      </c>
      <c r="W135" s="461">
        <v>0.32477719999999999</v>
      </c>
      <c r="Y135" s="326" t="s">
        <v>81</v>
      </c>
      <c r="Z135" s="462">
        <v>27216.445</v>
      </c>
      <c r="AA135" s="326">
        <v>0.72514500000000004</v>
      </c>
      <c r="AB135" s="326">
        <f t="shared" si="2"/>
        <v>10.211576665178045</v>
      </c>
    </row>
    <row r="136" spans="21:28">
      <c r="U136" s="461" t="s">
        <v>504</v>
      </c>
      <c r="V136" s="461">
        <v>0.81796120000000005</v>
      </c>
      <c r="W136" s="461">
        <v>0.79882319999999996</v>
      </c>
      <c r="Y136" s="326" t="s">
        <v>26</v>
      </c>
      <c r="Z136" s="462">
        <v>27936.896000000001</v>
      </c>
      <c r="AA136" s="326">
        <v>0.87407650000000003</v>
      </c>
      <c r="AB136" s="326">
        <f t="shared" si="2"/>
        <v>10.237703531435415</v>
      </c>
    </row>
    <row r="137" spans="21:28">
      <c r="U137" s="461" t="s">
        <v>480</v>
      </c>
      <c r="V137" s="461">
        <v>0.86989720000000004</v>
      </c>
      <c r="W137" s="461">
        <v>0.65170050000000002</v>
      </c>
      <c r="Y137" s="326" t="s">
        <v>37</v>
      </c>
      <c r="Z137" s="462">
        <v>116935.6</v>
      </c>
      <c r="AA137" s="326">
        <v>0.73404950000000002</v>
      </c>
      <c r="AB137" s="326">
        <f t="shared" si="2"/>
        <v>11.669378634888721</v>
      </c>
    </row>
    <row r="138" spans="21:28">
      <c r="U138" s="461" t="s">
        <v>476</v>
      </c>
      <c r="V138" s="461">
        <v>0.86989720000000004</v>
      </c>
      <c r="W138" s="461">
        <v>0.4755489</v>
      </c>
      <c r="Y138" s="326" t="s">
        <v>82</v>
      </c>
      <c r="Z138" s="462">
        <v>23313.199000000001</v>
      </c>
      <c r="AA138" s="326">
        <v>-3.11805E-2</v>
      </c>
      <c r="AB138" s="326">
        <f t="shared" si="2"/>
        <v>10.056774959850872</v>
      </c>
    </row>
    <row r="139" spans="21:28">
      <c r="U139" s="461" t="s">
        <v>486</v>
      </c>
      <c r="V139" s="461">
        <v>0.86989720000000004</v>
      </c>
      <c r="W139" s="461">
        <v>0.2423304</v>
      </c>
      <c r="Y139" s="326" t="s">
        <v>53</v>
      </c>
      <c r="Z139" s="462">
        <v>24765.954000000002</v>
      </c>
      <c r="AA139" s="326">
        <v>-0.89193849999999997</v>
      </c>
      <c r="AB139" s="326">
        <f t="shared" si="2"/>
        <v>10.117225166388193</v>
      </c>
    </row>
    <row r="140" spans="21:28">
      <c r="U140" s="461" t="s">
        <v>479</v>
      </c>
      <c r="V140" s="461">
        <v>0.90122630000000004</v>
      </c>
      <c r="W140" s="461">
        <v>-0.36418600000000001</v>
      </c>
      <c r="Y140" s="326" t="s">
        <v>112</v>
      </c>
      <c r="Z140" s="462">
        <v>1854.2108000000001</v>
      </c>
      <c r="AA140" s="326">
        <v>0.63320650000000001</v>
      </c>
      <c r="AB140" s="326">
        <f t="shared" si="2"/>
        <v>7.5252144397703082</v>
      </c>
    </row>
    <row r="141" spans="21:28">
      <c r="U141" s="461" t="s">
        <v>447</v>
      </c>
      <c r="V141" s="461">
        <v>0.94283850000000002</v>
      </c>
      <c r="W141" s="461">
        <v>1.5683009999999999</v>
      </c>
      <c r="Y141" s="326" t="s">
        <v>453</v>
      </c>
      <c r="Z141" s="462">
        <v>6021.5573999999997</v>
      </c>
      <c r="AA141" s="326">
        <v>0.65962799999999999</v>
      </c>
      <c r="AB141" s="326">
        <f t="shared" si="2"/>
        <v>8.7031012091636111</v>
      </c>
    </row>
    <row r="142" spans="21:28">
      <c r="U142" s="461" t="s">
        <v>28</v>
      </c>
      <c r="V142" s="461">
        <v>1.114188</v>
      </c>
      <c r="W142" s="461">
        <v>0.81394350000000004</v>
      </c>
      <c r="Y142" s="326" t="s">
        <v>36</v>
      </c>
      <c r="Z142" s="462">
        <v>49045.411</v>
      </c>
      <c r="AA142" s="326">
        <v>0.36404880000000001</v>
      </c>
      <c r="AB142" s="326">
        <f t="shared" si="2"/>
        <v>10.800501903022433</v>
      </c>
    </row>
    <row r="143" spans="21:28">
      <c r="U143" s="461" t="s">
        <v>86</v>
      </c>
      <c r="V143" s="461">
        <v>1.1249960000000001</v>
      </c>
      <c r="W143" s="461">
        <v>1.292767</v>
      </c>
      <c r="Y143" s="326" t="s">
        <v>141</v>
      </c>
      <c r="Z143" s="462">
        <v>2470.5796</v>
      </c>
      <c r="AA143" s="326">
        <v>-8.6035299999999995E-2</v>
      </c>
      <c r="AB143" s="326">
        <f t="shared" si="2"/>
        <v>7.8122080579650861</v>
      </c>
    </row>
    <row r="144" spans="21:28">
      <c r="U144" s="461" t="s">
        <v>29</v>
      </c>
      <c r="V144" s="461">
        <v>1.129211</v>
      </c>
      <c r="W144" s="461">
        <v>0.49197030000000003</v>
      </c>
      <c r="Y144" s="326" t="s">
        <v>466</v>
      </c>
      <c r="Z144" s="462">
        <v>14048.880999999999</v>
      </c>
      <c r="AA144" s="326">
        <v>-0.37475360000000002</v>
      </c>
      <c r="AB144" s="326">
        <f t="shared" si="2"/>
        <v>9.5502980274620164</v>
      </c>
    </row>
    <row r="145" spans="21:28">
      <c r="U145" s="461" t="s">
        <v>531</v>
      </c>
      <c r="V145" s="461">
        <v>1.143337</v>
      </c>
      <c r="W145" s="461">
        <v>0.84023219999999998</v>
      </c>
      <c r="Y145" s="326" t="s">
        <v>503</v>
      </c>
      <c r="Z145" s="462">
        <v>26382.287</v>
      </c>
      <c r="AA145" s="326">
        <v>0.68124229999999997</v>
      </c>
      <c r="AB145" s="326">
        <f t="shared" si="2"/>
        <v>10.180448116979061</v>
      </c>
    </row>
    <row r="146" spans="21:28">
      <c r="U146" s="461" t="s">
        <v>487</v>
      </c>
      <c r="V146" s="461">
        <v>1.1568099999999999</v>
      </c>
      <c r="W146" s="461">
        <v>1.1738980000000001</v>
      </c>
      <c r="Y146" s="326" t="s">
        <v>505</v>
      </c>
      <c r="Z146" s="462">
        <v>1390.3003000000001</v>
      </c>
      <c r="AA146" s="326">
        <v>-0.5893176</v>
      </c>
      <c r="AB146" s="326">
        <f t="shared" si="2"/>
        <v>7.2372750459562409</v>
      </c>
    </row>
    <row r="147" spans="21:28">
      <c r="U147" s="461" t="s">
        <v>20</v>
      </c>
      <c r="V147" s="461">
        <v>1.192312</v>
      </c>
      <c r="W147" s="461">
        <v>1.522445</v>
      </c>
      <c r="Y147" s="326" t="s">
        <v>91</v>
      </c>
      <c r="Z147" s="462">
        <v>85535.383000000002</v>
      </c>
      <c r="AA147" s="326">
        <v>2.1334879999999998</v>
      </c>
      <c r="AB147" s="326">
        <f t="shared" si="2"/>
        <v>11.356685405575554</v>
      </c>
    </row>
    <row r="148" spans="21:28">
      <c r="U148" s="461" t="s">
        <v>14</v>
      </c>
      <c r="V148" s="461">
        <v>1.247409</v>
      </c>
      <c r="W148" s="461">
        <v>1.2595460000000001</v>
      </c>
      <c r="Y148" s="326" t="s">
        <v>27</v>
      </c>
      <c r="Z148" s="462">
        <v>30155.151999999998</v>
      </c>
      <c r="AA148" s="326">
        <v>0.22402059999999999</v>
      </c>
      <c r="AB148" s="326">
        <f t="shared" si="2"/>
        <v>10.314111066495828</v>
      </c>
    </row>
    <row r="149" spans="21:28">
      <c r="U149" s="461" t="s">
        <v>88</v>
      </c>
      <c r="V149" s="461">
        <v>1.331288</v>
      </c>
      <c r="W149" s="461">
        <v>0.78287870000000004</v>
      </c>
      <c r="Y149" s="326" t="s">
        <v>28</v>
      </c>
      <c r="Z149" s="462">
        <v>31400.84</v>
      </c>
      <c r="AA149" s="326">
        <v>0.81394350000000004</v>
      </c>
      <c r="AB149" s="326">
        <f t="shared" si="2"/>
        <v>10.354589923130884</v>
      </c>
    </row>
    <row r="150" spans="21:28">
      <c r="U150" s="461" t="s">
        <v>18</v>
      </c>
      <c r="V150" s="461">
        <v>1.3540080000000001</v>
      </c>
      <c r="W150" s="461">
        <v>0.82685339999999996</v>
      </c>
      <c r="Y150" s="326" t="s">
        <v>456</v>
      </c>
      <c r="Z150" s="462">
        <v>2205.9232000000002</v>
      </c>
      <c r="AA150" s="326">
        <v>0.111802</v>
      </c>
      <c r="AB150" s="326">
        <f t="shared" si="2"/>
        <v>7.6989013850641754</v>
      </c>
    </row>
    <row r="151" spans="21:28">
      <c r="U151" s="461" t="s">
        <v>8</v>
      </c>
      <c r="V151" s="461">
        <v>1.3596539999999999</v>
      </c>
      <c r="W151" s="461">
        <v>1.4971380000000001</v>
      </c>
      <c r="Y151" s="326" t="s">
        <v>59</v>
      </c>
      <c r="Z151" s="462">
        <v>12294.876</v>
      </c>
      <c r="AA151" s="326">
        <v>-8.1381000000000005E-3</v>
      </c>
      <c r="AB151" s="326">
        <f t="shared" si="2"/>
        <v>9.4169378691988648</v>
      </c>
    </row>
    <row r="152" spans="21:28">
      <c r="U152" s="461" t="s">
        <v>26</v>
      </c>
      <c r="V152" s="461">
        <v>1.371545</v>
      </c>
      <c r="W152" s="461">
        <v>0.87407650000000003</v>
      </c>
      <c r="Y152" s="326" t="s">
        <v>29</v>
      </c>
      <c r="Z152" s="462">
        <v>34272.36</v>
      </c>
      <c r="AA152" s="326">
        <v>0.49197030000000003</v>
      </c>
      <c r="AB152" s="326">
        <f t="shared" si="2"/>
        <v>10.442094477393987</v>
      </c>
    </row>
    <row r="153" spans="21:28">
      <c r="U153" s="461" t="s">
        <v>89</v>
      </c>
      <c r="V153" s="461">
        <v>1.4448939999999999</v>
      </c>
      <c r="W153" s="461">
        <v>1.6149279999999999</v>
      </c>
      <c r="Y153" s="326" t="s">
        <v>83</v>
      </c>
      <c r="Z153" s="462">
        <v>11669.076999999999</v>
      </c>
      <c r="AA153" s="326">
        <v>-0.45148240000000001</v>
      </c>
      <c r="AB153" s="326">
        <f t="shared" si="2"/>
        <v>9.3646976304645992</v>
      </c>
    </row>
    <row r="154" spans="21:28">
      <c r="U154" s="461" t="s">
        <v>68</v>
      </c>
      <c r="V154" s="461">
        <v>1.4541189999999999</v>
      </c>
      <c r="W154" s="461">
        <v>1.0393939999999999</v>
      </c>
      <c r="Y154" s="326" t="s">
        <v>490</v>
      </c>
      <c r="Z154" s="462">
        <v>24654.384999999998</v>
      </c>
      <c r="AA154" s="326">
        <v>0.50772419999999996</v>
      </c>
      <c r="AB154" s="326">
        <f t="shared" si="2"/>
        <v>10.112710054116734</v>
      </c>
    </row>
    <row r="155" spans="21:28">
      <c r="U155" s="461" t="s">
        <v>483</v>
      </c>
      <c r="V155" s="461">
        <v>1.542726</v>
      </c>
      <c r="W155" s="461">
        <v>1.421144</v>
      </c>
      <c r="Y155" s="326" t="s">
        <v>481</v>
      </c>
      <c r="Z155" s="462">
        <v>12951.839</v>
      </c>
      <c r="AA155" s="326">
        <v>0.5870592</v>
      </c>
      <c r="AB155" s="326">
        <f t="shared" si="2"/>
        <v>9.4689930647675489</v>
      </c>
    </row>
    <row r="156" spans="21:28">
      <c r="U156" s="461" t="s">
        <v>33</v>
      </c>
      <c r="V156" s="461">
        <v>1.5710409999999999</v>
      </c>
      <c r="W156" s="461">
        <v>1.381283</v>
      </c>
      <c r="Y156" s="326" t="s">
        <v>484</v>
      </c>
      <c r="Z156" s="462">
        <v>10727.146000000001</v>
      </c>
      <c r="AA156" s="326">
        <v>0.72435799999999995</v>
      </c>
      <c r="AB156" s="326">
        <f t="shared" si="2"/>
        <v>9.2805328170203278</v>
      </c>
    </row>
    <row r="157" spans="21:28">
      <c r="U157" s="461" t="s">
        <v>17</v>
      </c>
      <c r="V157" s="461">
        <v>1.7089080000000001</v>
      </c>
      <c r="W157" s="461">
        <v>1.548576</v>
      </c>
      <c r="Y157" s="326" t="s">
        <v>113</v>
      </c>
      <c r="Z157" s="462">
        <v>4466.5068000000001</v>
      </c>
      <c r="AA157" s="326">
        <v>-1.544762</v>
      </c>
      <c r="AB157" s="326">
        <f t="shared" si="2"/>
        <v>8.4043619055856027</v>
      </c>
    </row>
    <row r="158" spans="21:28">
      <c r="U158" s="461" t="s">
        <v>7</v>
      </c>
      <c r="V158" s="461">
        <v>1.732164</v>
      </c>
      <c r="W158" s="461">
        <v>1.526027</v>
      </c>
      <c r="Y158" s="326" t="s">
        <v>489</v>
      </c>
      <c r="Z158" s="462">
        <v>13767.119000000001</v>
      </c>
      <c r="AA158" s="326">
        <v>-0.17401050000000001</v>
      </c>
      <c r="AB158" s="326">
        <f t="shared" si="2"/>
        <v>9.530038346884087</v>
      </c>
    </row>
    <row r="159" spans="21:28">
      <c r="U159" s="461" t="s">
        <v>64</v>
      </c>
      <c r="V159" s="461">
        <v>1.7331099999999999</v>
      </c>
      <c r="W159" s="461">
        <v>1.8380799999999999</v>
      </c>
      <c r="Y159" s="326" t="s">
        <v>30</v>
      </c>
      <c r="Z159" s="462">
        <v>46949.283000000003</v>
      </c>
      <c r="AA159" s="326">
        <v>2.1388389999999999</v>
      </c>
      <c r="AB159" s="326">
        <f t="shared" si="2"/>
        <v>10.756823212954302</v>
      </c>
    </row>
    <row r="160" spans="21:28">
      <c r="U160" s="461" t="s">
        <v>6</v>
      </c>
      <c r="V160" s="461">
        <v>1.877356</v>
      </c>
      <c r="W160" s="461">
        <v>1.7950159999999999</v>
      </c>
      <c r="Y160" s="326" t="s">
        <v>31</v>
      </c>
      <c r="Z160" s="462">
        <v>57410.165999999997</v>
      </c>
      <c r="AA160" s="326">
        <v>1.988966</v>
      </c>
      <c r="AB160" s="326">
        <f t="shared" si="2"/>
        <v>10.957976674639822</v>
      </c>
    </row>
    <row r="161" spans="21:28">
      <c r="U161" s="461" t="s">
        <v>15</v>
      </c>
      <c r="V161" s="461">
        <v>1.9052169999999999</v>
      </c>
      <c r="W161" s="461">
        <v>1.841048</v>
      </c>
      <c r="Y161" s="326" t="s">
        <v>543</v>
      </c>
      <c r="Z161" s="462">
        <v>3052.7136999999998</v>
      </c>
      <c r="AA161" s="326">
        <v>0.1417677</v>
      </c>
      <c r="AB161" s="326">
        <f t="shared" si="2"/>
        <v>8.0237862117244081</v>
      </c>
    </row>
    <row r="162" spans="21:28">
      <c r="U162" s="461" t="s">
        <v>22</v>
      </c>
      <c r="V162" s="461">
        <v>1.9513750000000001</v>
      </c>
      <c r="W162" s="461">
        <v>1.9854290000000001</v>
      </c>
      <c r="Y162" s="326" t="s">
        <v>142</v>
      </c>
      <c r="Z162" s="462">
        <v>2896.9128999999998</v>
      </c>
      <c r="AA162" s="326">
        <v>-1.3305180000000001</v>
      </c>
      <c r="AB162" s="326">
        <f t="shared" si="2"/>
        <v>7.9714009317322834</v>
      </c>
    </row>
    <row r="163" spans="21:28">
      <c r="U163" s="461" t="s">
        <v>32</v>
      </c>
      <c r="V163" s="461">
        <v>1.9805189999999999</v>
      </c>
      <c r="W163" s="461">
        <v>1.8433010000000001</v>
      </c>
      <c r="Y163" s="326" t="s">
        <v>114</v>
      </c>
      <c r="Z163" s="462">
        <v>2683.3040000000001</v>
      </c>
      <c r="AA163" s="326">
        <v>-0.47606710000000002</v>
      </c>
      <c r="AB163" s="326">
        <f t="shared" si="2"/>
        <v>7.8948041500077295</v>
      </c>
    </row>
    <row r="164" spans="21:28">
      <c r="U164" s="461" t="s">
        <v>31</v>
      </c>
      <c r="V164" s="461">
        <v>1.9869760000000001</v>
      </c>
      <c r="W164" s="461">
        <v>1.988966</v>
      </c>
      <c r="Y164" s="326" t="s">
        <v>84</v>
      </c>
      <c r="Z164" s="462">
        <v>16277.671</v>
      </c>
      <c r="AA164" s="326">
        <v>-0.38552069999999999</v>
      </c>
      <c r="AB164" s="326">
        <f t="shared" si="2"/>
        <v>9.6975495703545622</v>
      </c>
    </row>
    <row r="165" spans="21:28">
      <c r="U165" s="461" t="s">
        <v>9</v>
      </c>
      <c r="V165" s="461">
        <v>2.0314079999999999</v>
      </c>
      <c r="W165" s="461">
        <v>1.9242010000000001</v>
      </c>
      <c r="Y165" s="326" t="s">
        <v>420</v>
      </c>
      <c r="Z165" s="462">
        <v>6570.1016</v>
      </c>
      <c r="AA165" s="326">
        <v>-0.53983579999999998</v>
      </c>
      <c r="AB165" s="326">
        <f t="shared" si="2"/>
        <v>8.7902845755904409</v>
      </c>
    </row>
    <row r="166" spans="21:28">
      <c r="U166" s="461" t="s">
        <v>23</v>
      </c>
      <c r="V166" s="461">
        <v>2.0818979999999998</v>
      </c>
      <c r="W166" s="461">
        <v>1.867232</v>
      </c>
      <c r="Y166" s="326" t="s">
        <v>525</v>
      </c>
      <c r="Z166" s="462">
        <v>1429.8134</v>
      </c>
      <c r="AA166" s="326">
        <v>-0.7052022</v>
      </c>
      <c r="AB166" s="326">
        <f t="shared" si="2"/>
        <v>7.2652992252289668</v>
      </c>
    </row>
    <row r="167" spans="21:28">
      <c r="U167" s="461" t="s">
        <v>91</v>
      </c>
      <c r="V167" s="461">
        <v>2.107434</v>
      </c>
      <c r="W167" s="461">
        <v>2.1334879999999998</v>
      </c>
      <c r="Y167" s="326" t="s">
        <v>451</v>
      </c>
      <c r="Z167" s="462">
        <v>5425.6206000000002</v>
      </c>
      <c r="AA167" s="326">
        <v>-0.16061120000000001</v>
      </c>
      <c r="AB167" s="326">
        <f t="shared" si="2"/>
        <v>8.5988875681792649</v>
      </c>
    </row>
    <row r="168" spans="21:28">
      <c r="U168" s="461" t="s">
        <v>24</v>
      </c>
      <c r="V168" s="461">
        <v>2.1102460000000001</v>
      </c>
      <c r="W168" s="461">
        <v>2.2410009999999998</v>
      </c>
      <c r="Y168" s="326" t="s">
        <v>479</v>
      </c>
      <c r="Z168" s="462">
        <v>28763.071</v>
      </c>
      <c r="AA168" s="326">
        <v>-0.36418600000000001</v>
      </c>
      <c r="AB168" s="326">
        <f t="shared" si="2"/>
        <v>10.266847586384726</v>
      </c>
    </row>
    <row r="169" spans="21:28">
      <c r="U169" s="461" t="s">
        <v>25</v>
      </c>
      <c r="V169" s="461">
        <v>2.1389550000000002</v>
      </c>
      <c r="W169" s="461">
        <v>2.2366640000000002</v>
      </c>
      <c r="Y169" s="326" t="s">
        <v>494</v>
      </c>
      <c r="Z169" s="462">
        <v>10849.297</v>
      </c>
      <c r="AA169" s="326">
        <v>-0.1065715</v>
      </c>
      <c r="AB169" s="326">
        <f t="shared" si="2"/>
        <v>9.2918555642427449</v>
      </c>
    </row>
    <row r="170" spans="21:28">
      <c r="U170" s="461" t="s">
        <v>30</v>
      </c>
      <c r="V170" s="461">
        <v>2.1739860000000002</v>
      </c>
      <c r="W170" s="461">
        <v>2.1388389999999999</v>
      </c>
      <c r="Y170" s="326" t="s">
        <v>54</v>
      </c>
      <c r="Z170" s="462">
        <v>25129.341</v>
      </c>
      <c r="AA170" s="326">
        <v>-0.19291469999999999</v>
      </c>
      <c r="AB170" s="326">
        <f t="shared" si="2"/>
        <v>10.131791406556705</v>
      </c>
    </row>
    <row r="171" spans="21:28">
      <c r="U171" s="461" t="s">
        <v>13</v>
      </c>
      <c r="V171" s="461">
        <v>2.2068720000000002</v>
      </c>
      <c r="W171" s="461">
        <v>2.2157010000000001</v>
      </c>
      <c r="Y171" s="326" t="s">
        <v>464</v>
      </c>
      <c r="Z171" s="462">
        <v>16389.023000000001</v>
      </c>
      <c r="AA171" s="326">
        <v>-1.481765</v>
      </c>
      <c r="AB171" s="326">
        <f t="shared" si="2"/>
        <v>9.7043670604431593</v>
      </c>
    </row>
    <row r="172" spans="21:28">
      <c r="U172" s="461" t="s">
        <v>11</v>
      </c>
      <c r="V172" s="461">
        <v>2.2313079999999998</v>
      </c>
      <c r="W172" s="461">
        <v>2.1932740000000002</v>
      </c>
      <c r="Y172" s="326" t="s">
        <v>459</v>
      </c>
      <c r="Z172" s="462">
        <v>3575.1037999999999</v>
      </c>
      <c r="AA172" s="326">
        <v>6.1936400000000003E-2</v>
      </c>
      <c r="AB172" s="326">
        <f t="shared" si="2"/>
        <v>8.1817494896716365</v>
      </c>
    </row>
    <row r="173" spans="21:28">
      <c r="U173" s="461" t="s">
        <v>459</v>
      </c>
      <c r="V173" s="461">
        <v>0</v>
      </c>
      <c r="W173" s="461">
        <v>6.1936400000000003E-2</v>
      </c>
      <c r="Y173" s="326" t="s">
        <v>115</v>
      </c>
      <c r="Z173" s="462">
        <v>1697.7065</v>
      </c>
      <c r="AA173" s="326">
        <v>-1.0382169999999999</v>
      </c>
      <c r="AB173" s="326">
        <f t="shared" si="2"/>
        <v>7.4370335015186884</v>
      </c>
    </row>
    <row r="174" spans="21:28">
      <c r="U174" s="461" t="s">
        <v>461</v>
      </c>
      <c r="V174" s="461">
        <v>0</v>
      </c>
      <c r="W174" s="461">
        <v>1.8500999999999999E-3</v>
      </c>
      <c r="Y174" s="326" t="s">
        <v>85</v>
      </c>
      <c r="Z174" s="462">
        <v>7894.3928999999998</v>
      </c>
      <c r="AA174" s="326">
        <v>-0.78351380000000004</v>
      </c>
      <c r="AB174" s="326">
        <f t="shared" si="2"/>
        <v>8.9739080269629259</v>
      </c>
    </row>
    <row r="175" spans="21:28">
      <c r="U175" s="461" t="s">
        <v>757</v>
      </c>
      <c r="V175" s="461">
        <v>0</v>
      </c>
      <c r="W175" s="461">
        <v>-8.7407200000000004E-2</v>
      </c>
      <c r="Y175" s="326" t="s">
        <v>35</v>
      </c>
      <c r="Z175" s="462">
        <v>67293.482999999993</v>
      </c>
      <c r="AA175" s="326">
        <v>1.1336900000000001</v>
      </c>
      <c r="AB175" s="326">
        <f t="shared" si="2"/>
        <v>11.116818675877136</v>
      </c>
    </row>
    <row r="176" spans="21:28">
      <c r="U176" s="461" t="s">
        <v>451</v>
      </c>
      <c r="V176" s="461">
        <v>0</v>
      </c>
      <c r="W176" s="461">
        <v>-0.16061120000000001</v>
      </c>
      <c r="Y176" s="326" t="s">
        <v>32</v>
      </c>
      <c r="Z176" s="462">
        <v>39753.243999999999</v>
      </c>
      <c r="AA176" s="326">
        <v>1.8433010000000001</v>
      </c>
      <c r="AB176" s="326">
        <f t="shared" si="2"/>
        <v>10.590446726815451</v>
      </c>
    </row>
    <row r="177" spans="21:28">
      <c r="U177" s="461" t="s">
        <v>457</v>
      </c>
      <c r="V177" s="461">
        <v>0</v>
      </c>
      <c r="W177" s="461">
        <v>-0.47260730000000001</v>
      </c>
      <c r="Y177" s="326" t="s">
        <v>33</v>
      </c>
      <c r="Z177" s="462">
        <v>54225.446000000004</v>
      </c>
      <c r="AA177" s="326">
        <v>1.381283</v>
      </c>
      <c r="AB177" s="326">
        <f t="shared" si="2"/>
        <v>10.900905560649724</v>
      </c>
    </row>
    <row r="178" spans="21:28">
      <c r="U178" s="461" t="s">
        <v>758</v>
      </c>
      <c r="V178" s="461">
        <v>0</v>
      </c>
      <c r="W178" s="461">
        <v>-0.50359209999999999</v>
      </c>
      <c r="Y178" s="326" t="s">
        <v>86</v>
      </c>
      <c r="Z178" s="462">
        <v>20551.409</v>
      </c>
      <c r="AA178" s="326">
        <v>1.292767</v>
      </c>
      <c r="AB178" s="326">
        <f t="shared" si="2"/>
        <v>9.9306847820508306</v>
      </c>
    </row>
    <row r="179" spans="21:28">
      <c r="U179" s="461" t="s">
        <v>420</v>
      </c>
      <c r="V179" s="461">
        <v>0</v>
      </c>
      <c r="W179" s="461">
        <v>-0.53983579999999998</v>
      </c>
      <c r="Y179" s="326" t="s">
        <v>116</v>
      </c>
      <c r="Z179" s="462">
        <v>6253.1039000000001</v>
      </c>
      <c r="AA179" s="326">
        <v>-1.1587860000000001</v>
      </c>
      <c r="AB179" s="326">
        <f t="shared" si="2"/>
        <v>8.7408332434535616</v>
      </c>
    </row>
    <row r="180" spans="21:28">
      <c r="Y180" s="326" t="s">
        <v>455</v>
      </c>
      <c r="Z180" s="462">
        <v>2921.9087</v>
      </c>
      <c r="AA180" s="326">
        <v>6.0723000000000001E-3</v>
      </c>
      <c r="AB180" s="326">
        <f t="shared" si="2"/>
        <v>7.9799923461003788</v>
      </c>
    </row>
    <row r="181" spans="21:28">
      <c r="Y181" s="326" t="s">
        <v>143</v>
      </c>
      <c r="Z181" s="462">
        <v>6171.8842000000004</v>
      </c>
      <c r="AA181" s="326">
        <v>-0.58273819999999998</v>
      </c>
      <c r="AB181" s="326">
        <f t="shared" si="2"/>
        <v>8.7277594511553875</v>
      </c>
    </row>
    <row r="182" spans="21:28">
      <c r="Y182" s="326" t="s">
        <v>541</v>
      </c>
      <c r="Z182" s="462">
        <v>4449.8982999999998</v>
      </c>
      <c r="AA182" s="326">
        <v>-2.7749099999999999E-2</v>
      </c>
      <c r="AB182" s="326">
        <f t="shared" si="2"/>
        <v>8.4006365209665468</v>
      </c>
    </row>
    <row r="183" spans="21:28">
      <c r="Y183" s="326" t="s">
        <v>144</v>
      </c>
      <c r="Z183" s="462">
        <v>3689.2507999999998</v>
      </c>
      <c r="AA183" s="326">
        <v>-0.53855220000000004</v>
      </c>
      <c r="AB183" s="326">
        <f t="shared" si="2"/>
        <v>8.2131786811897776</v>
      </c>
    </row>
    <row r="184" spans="21:28">
      <c r="Y184" s="326" t="s">
        <v>145</v>
      </c>
      <c r="Z184" s="462">
        <v>1899.7750000000001</v>
      </c>
      <c r="AA184" s="326">
        <v>-1.270367</v>
      </c>
      <c r="AB184" s="326">
        <f t="shared" si="2"/>
        <v>7.5494907370895739</v>
      </c>
    </row>
  </sheetData>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tabColor theme="7" tint="0.59999389629810485"/>
  </sheetPr>
  <dimension ref="E2:U3"/>
  <sheetViews>
    <sheetView zoomScaleNormal="100" workbookViewId="0">
      <selection activeCell="B35" sqref="B35"/>
    </sheetView>
  </sheetViews>
  <sheetFormatPr defaultRowHeight="15"/>
  <cols>
    <col min="1" max="1" width="9.140625" style="211"/>
    <col min="2" max="2" width="31.5703125" style="211" bestFit="1" customWidth="1"/>
    <col min="3" max="16384" width="9.140625" style="211"/>
  </cols>
  <sheetData>
    <row r="2" spans="5:21">
      <c r="M2" s="461" t="s">
        <v>765</v>
      </c>
      <c r="N2" s="461" t="s">
        <v>766</v>
      </c>
      <c r="O2" s="461" t="s">
        <v>767</v>
      </c>
      <c r="P2" s="461" t="s">
        <v>768</v>
      </c>
      <c r="Q2" s="461" t="s">
        <v>769</v>
      </c>
      <c r="R2" s="461" t="s">
        <v>770</v>
      </c>
      <c r="S2" s="461" t="s">
        <v>771</v>
      </c>
      <c r="T2" s="461" t="s">
        <v>772</v>
      </c>
      <c r="U2" s="461" t="s">
        <v>773</v>
      </c>
    </row>
    <row r="3" spans="5:21">
      <c r="E3" s="213"/>
      <c r="M3" s="461" t="s">
        <v>774</v>
      </c>
      <c r="N3" s="461">
        <v>30.4</v>
      </c>
      <c r="O3" s="461">
        <v>24.9</v>
      </c>
      <c r="P3" s="461">
        <v>24.1</v>
      </c>
      <c r="Q3" s="461">
        <v>18.100000000000001</v>
      </c>
      <c r="R3" s="461">
        <v>16.600000000000001</v>
      </c>
      <c r="S3" s="461">
        <v>15.7</v>
      </c>
      <c r="T3" s="461">
        <v>15.6</v>
      </c>
      <c r="U3" s="461">
        <v>14.6</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tabColor theme="7" tint="0.59999389629810485"/>
  </sheetPr>
  <dimension ref="A25"/>
  <sheetViews>
    <sheetView topLeftCell="A19" zoomScaleNormal="100" workbookViewId="0">
      <selection activeCell="G50" sqref="G50"/>
    </sheetView>
  </sheetViews>
  <sheetFormatPr defaultRowHeight="15"/>
  <cols>
    <col min="1" max="1" width="23" style="211" customWidth="1"/>
    <col min="2" max="13" width="9.140625" style="211"/>
    <col min="14" max="14" width="12.42578125" style="211" customWidth="1"/>
    <col min="15" max="16384" width="9.140625" style="211"/>
  </cols>
  <sheetData>
    <row r="25" ht="15" customHeight="1"/>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tabColor theme="7" tint="0.59999389629810485"/>
  </sheetPr>
  <dimension ref="A2:S26"/>
  <sheetViews>
    <sheetView zoomScaleNormal="100" workbookViewId="0"/>
  </sheetViews>
  <sheetFormatPr defaultRowHeight="15"/>
  <cols>
    <col min="1" max="5" width="9.140625" style="215"/>
    <col min="6" max="13" width="9.28515625" style="215" customWidth="1"/>
    <col min="14" max="16384" width="9.140625" style="215"/>
  </cols>
  <sheetData>
    <row r="2" spans="16:19">
      <c r="P2" s="463" t="s">
        <v>775</v>
      </c>
      <c r="Q2" s="463" t="s">
        <v>776</v>
      </c>
      <c r="R2" s="463" t="s">
        <v>777</v>
      </c>
      <c r="S2" s="463" t="s">
        <v>778</v>
      </c>
    </row>
    <row r="3" spans="16:19">
      <c r="P3" s="463">
        <v>0</v>
      </c>
      <c r="Q3" s="463" t="s">
        <v>779</v>
      </c>
      <c r="R3" s="463">
        <v>-1.3725781899232099</v>
      </c>
      <c r="S3" s="463">
        <v>-6.8739566092307705E-2</v>
      </c>
    </row>
    <row r="4" spans="16:19">
      <c r="P4" s="463">
        <v>0</v>
      </c>
      <c r="Q4" s="463" t="s">
        <v>780</v>
      </c>
      <c r="R4" s="463">
        <v>17.921692172146798</v>
      </c>
      <c r="S4" s="463">
        <v>21.826252052992601</v>
      </c>
    </row>
    <row r="5" spans="16:19">
      <c r="P5" s="463">
        <v>1</v>
      </c>
      <c r="Q5" s="463" t="s">
        <v>779</v>
      </c>
      <c r="R5" s="463">
        <v>-0.63433086540963901</v>
      </c>
      <c r="S5" s="463">
        <v>0.84092573987113095</v>
      </c>
    </row>
    <row r="6" spans="16:19">
      <c r="P6" s="463">
        <v>1</v>
      </c>
      <c r="Q6" s="463" t="s">
        <v>780</v>
      </c>
      <c r="R6" s="463">
        <v>24.1385721799669</v>
      </c>
      <c r="S6" s="463">
        <v>26.8383029736937</v>
      </c>
    </row>
    <row r="7" spans="16:19">
      <c r="P7" s="463">
        <v>2</v>
      </c>
      <c r="Q7" s="463" t="s">
        <v>779</v>
      </c>
      <c r="R7" s="463">
        <v>0.35431514531373898</v>
      </c>
      <c r="S7" s="463">
        <v>2.1345074441697802</v>
      </c>
    </row>
    <row r="8" spans="16:19">
      <c r="P8" s="463">
        <v>2</v>
      </c>
      <c r="Q8" s="463" t="s">
        <v>780</v>
      </c>
      <c r="R8" s="463">
        <v>37.178487310690599</v>
      </c>
      <c r="S8" s="463">
        <v>41.595248674766303</v>
      </c>
    </row>
    <row r="26" spans="1:13">
      <c r="A26" s="214"/>
      <c r="B26" s="214"/>
      <c r="C26" s="214"/>
      <c r="D26" s="214"/>
      <c r="M26" s="216" t="s">
        <v>257</v>
      </c>
    </row>
  </sheetData>
  <pageMargins left="0.7" right="0.7" top="0.75" bottom="0.75" header="0.3" footer="0.3"/>
  <pageSetup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tabColor theme="7" tint="0.59999389629810485"/>
  </sheetPr>
  <dimension ref="B1:AE164"/>
  <sheetViews>
    <sheetView zoomScaleNormal="100" workbookViewId="0"/>
  </sheetViews>
  <sheetFormatPr defaultColWidth="9.140625" defaultRowHeight="15"/>
  <cols>
    <col min="1" max="7" width="9.140625" style="215"/>
    <col min="8" max="10" width="9.140625" style="218"/>
    <col min="11" max="16384" width="9.140625" style="215"/>
  </cols>
  <sheetData>
    <row r="1" spans="8:31">
      <c r="U1" s="214" t="s">
        <v>761</v>
      </c>
      <c r="AA1" s="214" t="s">
        <v>762</v>
      </c>
    </row>
    <row r="2" spans="8:31">
      <c r="U2" s="464" t="s">
        <v>781</v>
      </c>
      <c r="V2" s="464" t="s">
        <v>339</v>
      </c>
      <c r="W2" s="464" t="s">
        <v>166</v>
      </c>
      <c r="X2" s="464" t="s">
        <v>782</v>
      </c>
      <c r="Y2" s="464" t="s">
        <v>783</v>
      </c>
      <c r="AA2" s="464" t="s">
        <v>781</v>
      </c>
      <c r="AB2" s="464" t="s">
        <v>339</v>
      </c>
      <c r="AC2" s="464" t="s">
        <v>166</v>
      </c>
      <c r="AD2" s="464" t="s">
        <v>782</v>
      </c>
      <c r="AE2" s="464" t="s">
        <v>784</v>
      </c>
    </row>
    <row r="3" spans="8:31">
      <c r="H3" s="215"/>
      <c r="I3" s="215"/>
      <c r="J3" s="215"/>
      <c r="U3" s="464">
        <v>111</v>
      </c>
      <c r="V3" s="464" t="s">
        <v>33</v>
      </c>
      <c r="W3" s="464">
        <v>2017</v>
      </c>
      <c r="X3" s="464">
        <v>0.18774063999999999</v>
      </c>
      <c r="Y3" s="464">
        <v>-3.4771879999999998E-2</v>
      </c>
      <c r="AA3" s="464">
        <v>576</v>
      </c>
      <c r="AB3" s="464" t="s">
        <v>91</v>
      </c>
      <c r="AC3" s="464">
        <v>2017</v>
      </c>
      <c r="AD3" s="464">
        <v>-9.0518379999999996E-2</v>
      </c>
      <c r="AE3" s="464">
        <v>-28.621172000000001</v>
      </c>
    </row>
    <row r="4" spans="8:31">
      <c r="H4" s="215"/>
      <c r="I4" s="215"/>
      <c r="J4" s="215"/>
      <c r="U4" s="464">
        <v>112</v>
      </c>
      <c r="V4" s="464" t="s">
        <v>32</v>
      </c>
      <c r="W4" s="464">
        <v>2017</v>
      </c>
      <c r="X4" s="464">
        <v>1.1152434</v>
      </c>
      <c r="Y4" s="464">
        <v>-0.12238572</v>
      </c>
      <c r="AA4" s="464">
        <v>178</v>
      </c>
      <c r="AB4" s="464" t="s">
        <v>17</v>
      </c>
      <c r="AC4" s="464">
        <v>2017</v>
      </c>
      <c r="AD4" s="464">
        <v>-4.8070649999999999E-2</v>
      </c>
      <c r="AE4" s="464">
        <v>-17.769158999999998</v>
      </c>
    </row>
    <row r="5" spans="8:31">
      <c r="H5" s="215"/>
      <c r="I5" s="215"/>
      <c r="J5" s="215"/>
      <c r="U5" s="464">
        <v>122</v>
      </c>
      <c r="V5" s="464" t="s">
        <v>7</v>
      </c>
      <c r="W5" s="464">
        <v>2017</v>
      </c>
      <c r="X5" s="464">
        <v>0.62562198999999996</v>
      </c>
      <c r="Y5" s="464">
        <v>7.9613999999999998E-4</v>
      </c>
      <c r="AA5" s="464">
        <v>313</v>
      </c>
      <c r="AB5" s="464" t="s">
        <v>487</v>
      </c>
      <c r="AC5" s="464">
        <v>2017</v>
      </c>
      <c r="AD5" s="464">
        <v>0.80367776000000002</v>
      </c>
      <c r="AE5" s="464">
        <v>-13.736734</v>
      </c>
    </row>
    <row r="6" spans="8:31">
      <c r="H6" s="215"/>
      <c r="I6" s="215"/>
      <c r="J6" s="215"/>
      <c r="U6" s="464">
        <v>124</v>
      </c>
      <c r="V6" s="464" t="s">
        <v>8</v>
      </c>
      <c r="W6" s="464">
        <v>2017</v>
      </c>
      <c r="X6" s="464">
        <v>0.69913269</v>
      </c>
      <c r="Y6" s="464">
        <v>-9.7134139999999994E-2</v>
      </c>
      <c r="AA6" s="464">
        <v>626</v>
      </c>
      <c r="AB6" s="464" t="s">
        <v>526</v>
      </c>
      <c r="AC6" s="464">
        <v>2017</v>
      </c>
      <c r="AD6" s="464">
        <v>-0.59103348</v>
      </c>
      <c r="AE6" s="464">
        <v>-12.74427</v>
      </c>
    </row>
    <row r="7" spans="8:31">
      <c r="H7" s="215"/>
      <c r="I7" s="215"/>
      <c r="J7" s="215"/>
      <c r="U7" s="464">
        <v>128</v>
      </c>
      <c r="V7" s="464" t="s">
        <v>11</v>
      </c>
      <c r="W7" s="464">
        <v>2017</v>
      </c>
      <c r="X7" s="464">
        <v>1.2916538</v>
      </c>
      <c r="Y7" s="464">
        <v>9.8817760000000004E-2</v>
      </c>
      <c r="AA7" s="464">
        <v>238</v>
      </c>
      <c r="AB7" s="464" t="s">
        <v>470</v>
      </c>
      <c r="AC7" s="464">
        <v>2017</v>
      </c>
      <c r="AD7" s="464">
        <v>0.5615947</v>
      </c>
      <c r="AE7" s="464">
        <v>-11.702094000000001</v>
      </c>
    </row>
    <row r="8" spans="8:31">
      <c r="H8" s="215"/>
      <c r="I8" s="215"/>
      <c r="J8" s="215"/>
      <c r="U8" s="464">
        <v>132</v>
      </c>
      <c r="V8" s="464" t="s">
        <v>14</v>
      </c>
      <c r="W8" s="464">
        <v>2017</v>
      </c>
      <c r="X8" s="464">
        <v>0.53784052000000004</v>
      </c>
      <c r="Y8" s="464">
        <v>-0.11110676</v>
      </c>
      <c r="AA8" s="464">
        <v>513</v>
      </c>
      <c r="AB8" s="464" t="s">
        <v>92</v>
      </c>
      <c r="AC8" s="464">
        <v>2017</v>
      </c>
      <c r="AD8" s="464">
        <v>-0.35621329000000002</v>
      </c>
      <c r="AE8" s="464">
        <v>-11.566639</v>
      </c>
    </row>
    <row r="9" spans="8:31">
      <c r="H9" s="215"/>
      <c r="I9" s="215"/>
      <c r="J9" s="215"/>
      <c r="U9" s="464">
        <v>134</v>
      </c>
      <c r="V9" s="464" t="s">
        <v>15</v>
      </c>
      <c r="W9" s="464">
        <v>2017</v>
      </c>
      <c r="X9" s="464">
        <v>0.91744267999999995</v>
      </c>
      <c r="Y9" s="464">
        <v>-0.10206867</v>
      </c>
      <c r="AA9" s="464">
        <v>137</v>
      </c>
      <c r="AB9" s="464" t="s">
        <v>22</v>
      </c>
      <c r="AC9" s="464">
        <v>2017</v>
      </c>
      <c r="AD9" s="464">
        <v>-0.57021390999999999</v>
      </c>
      <c r="AE9" s="464">
        <v>-10.913314</v>
      </c>
    </row>
    <row r="10" spans="8:31">
      <c r="H10" s="215"/>
      <c r="I10" s="215"/>
      <c r="J10" s="215"/>
      <c r="U10" s="464">
        <v>136</v>
      </c>
      <c r="V10" s="464" t="s">
        <v>19</v>
      </c>
      <c r="W10" s="464">
        <v>2017</v>
      </c>
      <c r="X10" s="464">
        <v>-0.35724853000000001</v>
      </c>
      <c r="Y10" s="464">
        <v>-9.096543E-2</v>
      </c>
      <c r="AA10" s="464">
        <v>243</v>
      </c>
      <c r="AB10" s="464" t="s">
        <v>71</v>
      </c>
      <c r="AC10" s="464">
        <v>2017</v>
      </c>
      <c r="AD10" s="464">
        <v>-0.64682580999999995</v>
      </c>
      <c r="AE10" s="464">
        <v>-10.861295999999999</v>
      </c>
    </row>
    <row r="11" spans="8:31">
      <c r="H11" s="215"/>
      <c r="I11" s="215"/>
      <c r="J11" s="215"/>
      <c r="U11" s="464">
        <v>137</v>
      </c>
      <c r="V11" s="464" t="s">
        <v>22</v>
      </c>
      <c r="W11" s="464">
        <v>2017</v>
      </c>
      <c r="X11" s="464">
        <v>-0.57021390999999999</v>
      </c>
      <c r="Y11" s="464">
        <v>-0.15217578000000001</v>
      </c>
      <c r="AA11" s="464">
        <v>542</v>
      </c>
      <c r="AB11" s="464" t="s">
        <v>21</v>
      </c>
      <c r="AC11" s="464">
        <v>2017</v>
      </c>
      <c r="AD11" s="464">
        <v>-0.10455047000000001</v>
      </c>
      <c r="AE11" s="464">
        <v>-10.582652</v>
      </c>
    </row>
    <row r="12" spans="8:31">
      <c r="H12" s="215"/>
      <c r="I12" s="215"/>
      <c r="J12" s="215"/>
      <c r="U12" s="464">
        <v>138</v>
      </c>
      <c r="V12" s="464" t="s">
        <v>23</v>
      </c>
      <c r="W12" s="464">
        <v>2017</v>
      </c>
      <c r="X12" s="464">
        <v>0.84964435999999999</v>
      </c>
      <c r="Y12" s="464">
        <v>-0.18027328000000001</v>
      </c>
      <c r="AA12" s="464">
        <v>524</v>
      </c>
      <c r="AB12" s="464" t="s">
        <v>83</v>
      </c>
      <c r="AC12" s="464">
        <v>2017</v>
      </c>
      <c r="AD12" s="464">
        <v>-0.23565886</v>
      </c>
      <c r="AE12" s="464">
        <v>-10.537963</v>
      </c>
    </row>
    <row r="13" spans="8:31">
      <c r="H13" s="215"/>
      <c r="I13" s="215"/>
      <c r="J13" s="215"/>
      <c r="U13" s="464">
        <v>142</v>
      </c>
      <c r="V13" s="464" t="s">
        <v>25</v>
      </c>
      <c r="W13" s="464">
        <v>2017</v>
      </c>
      <c r="X13" s="464">
        <v>0.67476588999999998</v>
      </c>
      <c r="Y13" s="464">
        <v>-7.9878469999999993E-2</v>
      </c>
      <c r="AA13" s="464">
        <v>474</v>
      </c>
      <c r="AB13" s="464" t="s">
        <v>118</v>
      </c>
      <c r="AC13" s="464">
        <v>2017</v>
      </c>
      <c r="AD13" s="464">
        <v>-1.0638650000000001</v>
      </c>
      <c r="AE13" s="464">
        <v>-10.288513999999999</v>
      </c>
    </row>
    <row r="14" spans="8:31">
      <c r="H14" s="215"/>
      <c r="I14" s="215"/>
      <c r="J14" s="215"/>
      <c r="U14" s="464">
        <v>144</v>
      </c>
      <c r="V14" s="464" t="s">
        <v>30</v>
      </c>
      <c r="W14" s="464">
        <v>2017</v>
      </c>
      <c r="X14" s="464">
        <v>1.2037777000000001</v>
      </c>
      <c r="Y14" s="464">
        <v>-1.21864E-2</v>
      </c>
      <c r="AA14" s="464">
        <v>512</v>
      </c>
      <c r="AB14" s="464" t="s">
        <v>495</v>
      </c>
      <c r="AC14" s="464">
        <v>2017</v>
      </c>
      <c r="AD14" s="464">
        <v>-0.97337048999999998</v>
      </c>
      <c r="AE14" s="464">
        <v>-10.075974</v>
      </c>
    </row>
    <row r="15" spans="8:31">
      <c r="H15" s="215"/>
      <c r="I15" s="215"/>
      <c r="J15" s="215"/>
      <c r="U15" s="464">
        <v>146</v>
      </c>
      <c r="V15" s="464" t="s">
        <v>31</v>
      </c>
      <c r="W15" s="464">
        <v>2017</v>
      </c>
      <c r="X15" s="464">
        <v>0.72536774999999998</v>
      </c>
      <c r="Y15" s="464">
        <v>1.14346E-2</v>
      </c>
      <c r="AA15" s="464">
        <v>674</v>
      </c>
      <c r="AB15" s="464" t="s">
        <v>106</v>
      </c>
      <c r="AC15" s="464">
        <v>2017</v>
      </c>
      <c r="AD15" s="464">
        <v>-0.49418061000000002</v>
      </c>
      <c r="AE15" s="464">
        <v>-9.396293</v>
      </c>
    </row>
    <row r="16" spans="8:31">
      <c r="H16" s="215"/>
      <c r="I16" s="215"/>
      <c r="J16" s="215"/>
      <c r="U16" s="464">
        <v>156</v>
      </c>
      <c r="V16" s="464" t="s">
        <v>9</v>
      </c>
      <c r="W16" s="464">
        <v>2017</v>
      </c>
      <c r="X16" s="464">
        <v>1.0730930000000001</v>
      </c>
      <c r="Y16" s="464">
        <v>0.22740244000000001</v>
      </c>
      <c r="AA16" s="464">
        <v>724</v>
      </c>
      <c r="AB16" s="464" t="s">
        <v>505</v>
      </c>
      <c r="AC16" s="464">
        <v>2017</v>
      </c>
      <c r="AD16" s="464">
        <v>-3.4025949999999999E-2</v>
      </c>
      <c r="AE16" s="464">
        <v>-8.8729703000000004</v>
      </c>
    </row>
    <row r="17" spans="2:31">
      <c r="H17" s="215"/>
      <c r="I17" s="215"/>
      <c r="J17" s="215"/>
      <c r="U17" s="464">
        <v>158</v>
      </c>
      <c r="V17" s="464" t="s">
        <v>20</v>
      </c>
      <c r="W17" s="464">
        <v>2017</v>
      </c>
      <c r="X17" s="464">
        <v>0.83492807000000002</v>
      </c>
      <c r="Y17" s="464">
        <v>-4.2756080000000002E-2</v>
      </c>
      <c r="AA17" s="464">
        <v>618</v>
      </c>
      <c r="AB17" s="464" t="s">
        <v>506</v>
      </c>
      <c r="AC17" s="464">
        <v>2017</v>
      </c>
      <c r="AD17" s="464">
        <v>-0.70337123999999995</v>
      </c>
      <c r="AE17" s="464">
        <v>-8.4884550000000001</v>
      </c>
    </row>
    <row r="18" spans="2:31">
      <c r="H18" s="215"/>
      <c r="I18" s="215"/>
      <c r="J18" s="215"/>
      <c r="U18" s="464">
        <v>172</v>
      </c>
      <c r="V18" s="464" t="s">
        <v>13</v>
      </c>
      <c r="W18" s="464">
        <v>2017</v>
      </c>
      <c r="X18" s="464">
        <v>1.4816364</v>
      </c>
      <c r="Y18" s="464">
        <v>-1.2176589999999999E-2</v>
      </c>
      <c r="AA18" s="464">
        <v>111</v>
      </c>
      <c r="AB18" s="464" t="s">
        <v>33</v>
      </c>
      <c r="AC18" s="464">
        <v>2017</v>
      </c>
      <c r="AD18" s="464">
        <v>0.18774063999999999</v>
      </c>
      <c r="AE18" s="464">
        <v>-8.1348813</v>
      </c>
    </row>
    <row r="19" spans="2:31">
      <c r="H19" s="215"/>
      <c r="I19" s="215"/>
      <c r="J19" s="215"/>
      <c r="U19" s="464">
        <v>174</v>
      </c>
      <c r="V19" s="464" t="s">
        <v>16</v>
      </c>
      <c r="W19" s="464">
        <v>2017</v>
      </c>
      <c r="X19" s="464">
        <v>-0.37067649000000003</v>
      </c>
      <c r="Y19" s="464">
        <v>-8.6345329999999998E-2</v>
      </c>
      <c r="AA19" s="464">
        <v>283</v>
      </c>
      <c r="AB19" s="464" t="s">
        <v>473</v>
      </c>
      <c r="AC19" s="464">
        <v>2017</v>
      </c>
      <c r="AD19" s="464">
        <v>-0.70022320999999998</v>
      </c>
      <c r="AE19" s="464">
        <v>-8.1010968999999999</v>
      </c>
    </row>
    <row r="20" spans="2:31">
      <c r="H20" s="215"/>
      <c r="I20" s="215"/>
      <c r="J20" s="215"/>
      <c r="U20" s="464">
        <v>176</v>
      </c>
      <c r="V20" s="464" t="s">
        <v>64</v>
      </c>
      <c r="W20" s="464">
        <v>2017</v>
      </c>
      <c r="X20" s="464">
        <v>0.87319654999999996</v>
      </c>
      <c r="Y20" s="464">
        <v>-5.8997840000000003E-2</v>
      </c>
      <c r="AA20" s="464">
        <v>654</v>
      </c>
      <c r="AB20" s="464" t="s">
        <v>509</v>
      </c>
      <c r="AC20" s="464">
        <v>2017</v>
      </c>
      <c r="AD20" s="464">
        <v>-1.0161517</v>
      </c>
      <c r="AE20" s="464">
        <v>-8.0449432999999999</v>
      </c>
    </row>
    <row r="21" spans="2:31">
      <c r="H21" s="215"/>
      <c r="I21" s="215"/>
      <c r="J21" s="215"/>
      <c r="U21" s="464">
        <v>178</v>
      </c>
      <c r="V21" s="464" t="s">
        <v>17</v>
      </c>
      <c r="W21" s="464">
        <v>2017</v>
      </c>
      <c r="X21" s="464">
        <v>-4.8070649999999999E-2</v>
      </c>
      <c r="Y21" s="464">
        <v>-0.23791445999999999</v>
      </c>
      <c r="AA21" s="464">
        <v>853</v>
      </c>
      <c r="AB21" s="464" t="s">
        <v>111</v>
      </c>
      <c r="AC21" s="464">
        <v>2017</v>
      </c>
      <c r="AD21" s="464">
        <v>-0.40628754</v>
      </c>
      <c r="AE21" s="464">
        <v>-7.9981508000000003</v>
      </c>
    </row>
    <row r="22" spans="2:31">
      <c r="B22" s="217"/>
      <c r="C22" s="217"/>
      <c r="D22" s="217"/>
      <c r="H22" s="215"/>
      <c r="I22" s="215"/>
      <c r="J22" s="215"/>
      <c r="U22" s="464">
        <v>181</v>
      </c>
      <c r="V22" s="464" t="s">
        <v>66</v>
      </c>
      <c r="W22" s="464">
        <v>2017</v>
      </c>
      <c r="X22" s="464">
        <v>8.5419969999999998E-2</v>
      </c>
      <c r="Y22" s="464">
        <v>-3.6927000000000001E-3</v>
      </c>
      <c r="AA22" s="464">
        <v>544</v>
      </c>
      <c r="AB22" s="464" t="s">
        <v>135</v>
      </c>
      <c r="AC22" s="464">
        <v>2017</v>
      </c>
      <c r="AD22" s="464">
        <v>-0.55516688000000003</v>
      </c>
      <c r="AE22" s="464">
        <v>-6.9174812000000001</v>
      </c>
    </row>
    <row r="23" spans="2:31">
      <c r="B23" s="218"/>
      <c r="C23" s="218"/>
      <c r="D23" s="218"/>
      <c r="H23" s="215"/>
      <c r="I23" s="215"/>
      <c r="J23" s="215"/>
      <c r="U23" s="464">
        <v>182</v>
      </c>
      <c r="V23" s="464" t="s">
        <v>26</v>
      </c>
      <c r="W23" s="464">
        <v>2017</v>
      </c>
      <c r="X23" s="464">
        <v>0.56060215999999996</v>
      </c>
      <c r="Y23" s="464">
        <v>-5.0254239999999999E-2</v>
      </c>
      <c r="AA23" s="464">
        <v>564</v>
      </c>
      <c r="AB23" s="464" t="s">
        <v>78</v>
      </c>
      <c r="AC23" s="464">
        <v>2017</v>
      </c>
      <c r="AD23" s="464">
        <v>-0.33724253999999998</v>
      </c>
      <c r="AE23" s="464">
        <v>-6.8153401999999996</v>
      </c>
    </row>
    <row r="24" spans="2:31">
      <c r="B24" s="218"/>
      <c r="C24" s="218"/>
      <c r="D24" s="218"/>
      <c r="H24" s="215"/>
      <c r="I24" s="215"/>
      <c r="J24" s="215"/>
      <c r="U24" s="464">
        <v>184</v>
      </c>
      <c r="V24" s="464" t="s">
        <v>29</v>
      </c>
      <c r="W24" s="464">
        <v>2017</v>
      </c>
      <c r="X24" s="464">
        <v>-5.8565060000000002E-2</v>
      </c>
      <c r="Y24" s="464">
        <v>-8.9077900000000002E-2</v>
      </c>
      <c r="AA24" s="464">
        <v>643</v>
      </c>
      <c r="AB24" s="464" t="s">
        <v>523</v>
      </c>
      <c r="AC24" s="464">
        <v>2017</v>
      </c>
      <c r="AD24" s="464">
        <v>-0.64784445000000002</v>
      </c>
      <c r="AE24" s="464">
        <v>-6.8102147000000004</v>
      </c>
    </row>
    <row r="25" spans="2:31">
      <c r="B25" s="218"/>
      <c r="C25" s="218"/>
      <c r="D25" s="218"/>
      <c r="H25" s="215"/>
      <c r="I25" s="215"/>
      <c r="J25" s="215"/>
      <c r="U25" s="464">
        <v>186</v>
      </c>
      <c r="V25" s="464" t="s">
        <v>54</v>
      </c>
      <c r="W25" s="464">
        <v>2017</v>
      </c>
      <c r="X25" s="464">
        <v>-0.40313380999999998</v>
      </c>
      <c r="Y25" s="464">
        <v>-9.7775290000000001E-2</v>
      </c>
      <c r="AA25" s="464">
        <v>746</v>
      </c>
      <c r="AB25" s="464" t="s">
        <v>115</v>
      </c>
      <c r="AC25" s="464">
        <v>2017</v>
      </c>
      <c r="AD25" s="464">
        <v>-0.50720779000000005</v>
      </c>
      <c r="AE25" s="464">
        <v>-6.7884254999999998</v>
      </c>
    </row>
    <row r="26" spans="2:31">
      <c r="B26" s="218"/>
      <c r="C26" s="218"/>
      <c r="D26" s="218"/>
      <c r="H26" s="215"/>
      <c r="I26" s="215"/>
      <c r="J26" s="215"/>
      <c r="U26" s="464">
        <v>193</v>
      </c>
      <c r="V26" s="464" t="s">
        <v>6</v>
      </c>
      <c r="W26" s="464">
        <v>2017</v>
      </c>
      <c r="X26" s="464">
        <v>0.88380460999999999</v>
      </c>
      <c r="Y26" s="464">
        <v>-0.10922157</v>
      </c>
      <c r="AA26" s="464">
        <v>146</v>
      </c>
      <c r="AB26" s="464" t="s">
        <v>31</v>
      </c>
      <c r="AC26" s="464">
        <v>2017</v>
      </c>
      <c r="AD26" s="464">
        <v>0.72536774999999998</v>
      </c>
      <c r="AE26" s="464">
        <v>-6.7169125999999997</v>
      </c>
    </row>
    <row r="27" spans="2:31">
      <c r="B27" s="218"/>
      <c r="C27" s="218"/>
      <c r="D27" s="218"/>
      <c r="H27" s="215"/>
      <c r="I27" s="215"/>
      <c r="J27" s="215"/>
      <c r="U27" s="464">
        <v>196</v>
      </c>
      <c r="V27" s="464" t="s">
        <v>24</v>
      </c>
      <c r="W27" s="464">
        <v>2017</v>
      </c>
      <c r="X27" s="464">
        <v>1.6715127999999999</v>
      </c>
      <c r="Y27" s="464">
        <v>0.20103660000000001</v>
      </c>
      <c r="AA27" s="464">
        <v>738</v>
      </c>
      <c r="AB27" s="464" t="s">
        <v>114</v>
      </c>
      <c r="AC27" s="464">
        <v>2017</v>
      </c>
      <c r="AD27" s="464">
        <v>2.85189E-2</v>
      </c>
      <c r="AE27" s="464">
        <v>-6.7107083000000003</v>
      </c>
    </row>
    <row r="28" spans="2:31">
      <c r="B28" s="218"/>
      <c r="C28" s="218"/>
      <c r="D28" s="218"/>
      <c r="H28" s="215"/>
      <c r="I28" s="215"/>
      <c r="J28" s="215"/>
      <c r="U28" s="464">
        <v>199</v>
      </c>
      <c r="V28" s="464" t="s">
        <v>59</v>
      </c>
      <c r="W28" s="464">
        <v>2017</v>
      </c>
      <c r="X28" s="464">
        <v>0.18635326999999999</v>
      </c>
      <c r="Y28" s="464">
        <v>0.1387922</v>
      </c>
      <c r="AA28" s="464">
        <v>263</v>
      </c>
      <c r="AB28" s="464" t="s">
        <v>103</v>
      </c>
      <c r="AC28" s="464">
        <v>2017</v>
      </c>
      <c r="AD28" s="464">
        <v>-0.69019408000000004</v>
      </c>
      <c r="AE28" s="464">
        <v>-6.6438639000000004</v>
      </c>
    </row>
    <row r="29" spans="2:31">
      <c r="B29" s="218"/>
      <c r="C29" s="218"/>
      <c r="D29" s="218"/>
      <c r="H29" s="215"/>
      <c r="I29" s="215"/>
      <c r="J29" s="215"/>
      <c r="U29" s="464">
        <v>213</v>
      </c>
      <c r="V29" s="464" t="s">
        <v>67</v>
      </c>
      <c r="W29" s="464">
        <v>2017</v>
      </c>
      <c r="X29" s="464">
        <v>-0.28170538000000001</v>
      </c>
      <c r="Y29" s="464">
        <v>-0.13187419</v>
      </c>
      <c r="AA29" s="464">
        <v>668</v>
      </c>
      <c r="AB29" s="464" t="s">
        <v>521</v>
      </c>
      <c r="AC29" s="464">
        <v>2017</v>
      </c>
      <c r="AD29" s="464">
        <v>-0.12459271</v>
      </c>
      <c r="AE29" s="464">
        <v>-6.3609390000000001</v>
      </c>
    </row>
    <row r="30" spans="2:31">
      <c r="B30" s="218"/>
      <c r="C30" s="218"/>
      <c r="D30" s="218"/>
      <c r="H30" s="215"/>
      <c r="I30" s="215"/>
      <c r="J30" s="215"/>
      <c r="U30" s="464">
        <v>218</v>
      </c>
      <c r="V30" s="464" t="s">
        <v>94</v>
      </c>
      <c r="W30" s="464">
        <v>2017</v>
      </c>
      <c r="X30" s="464">
        <v>-0.28190524</v>
      </c>
      <c r="Y30" s="464">
        <v>0.30525472999999997</v>
      </c>
      <c r="AA30" s="464">
        <v>311</v>
      </c>
      <c r="AB30" s="464" t="s">
        <v>486</v>
      </c>
      <c r="AC30" s="464">
        <v>2017</v>
      </c>
      <c r="AD30" s="464">
        <v>5.4991379999999999E-2</v>
      </c>
      <c r="AE30" s="464">
        <v>-6.2998580000000004</v>
      </c>
    </row>
    <row r="31" spans="2:31">
      <c r="B31" s="218"/>
      <c r="C31" s="218"/>
      <c r="D31" s="218"/>
      <c r="H31" s="215"/>
      <c r="I31" s="215"/>
      <c r="J31" s="215"/>
      <c r="U31" s="464">
        <v>223</v>
      </c>
      <c r="V31" s="464" t="s">
        <v>56</v>
      </c>
      <c r="W31" s="464">
        <v>2017</v>
      </c>
      <c r="X31" s="464">
        <v>-0.39918639</v>
      </c>
      <c r="Y31" s="464">
        <v>-1.7856159999999999E-2</v>
      </c>
      <c r="AA31" s="464">
        <v>644</v>
      </c>
      <c r="AB31" s="464" t="s">
        <v>101</v>
      </c>
      <c r="AC31" s="464">
        <v>2017</v>
      </c>
      <c r="AD31" s="464">
        <v>-2.0009909999999999E-2</v>
      </c>
      <c r="AE31" s="464">
        <v>-6.2828454000000002</v>
      </c>
    </row>
    <row r="32" spans="2:31">
      <c r="B32" s="218"/>
      <c r="C32" s="218"/>
      <c r="D32" s="218"/>
      <c r="H32" s="215"/>
      <c r="I32" s="215"/>
      <c r="J32" s="215"/>
      <c r="U32" s="464">
        <v>228</v>
      </c>
      <c r="V32" s="464" t="s">
        <v>68</v>
      </c>
      <c r="W32" s="464">
        <v>2017</v>
      </c>
      <c r="X32" s="464">
        <v>0.90296765999999995</v>
      </c>
      <c r="Y32" s="464">
        <v>-9.5346470000000003E-2</v>
      </c>
      <c r="AA32" s="464">
        <v>656</v>
      </c>
      <c r="AB32" s="464" t="s">
        <v>45</v>
      </c>
      <c r="AC32" s="464">
        <v>2017</v>
      </c>
      <c r="AD32" s="464">
        <v>-0.46838512999999998</v>
      </c>
      <c r="AE32" s="464">
        <v>-6.1507819000000001</v>
      </c>
    </row>
    <row r="33" spans="2:31">
      <c r="B33" s="218"/>
      <c r="C33" s="218"/>
      <c r="D33" s="218"/>
      <c r="H33" s="215"/>
      <c r="I33" s="215"/>
      <c r="J33" s="215"/>
      <c r="U33" s="464">
        <v>233</v>
      </c>
      <c r="V33" s="464" t="s">
        <v>69</v>
      </c>
      <c r="W33" s="464">
        <v>2017</v>
      </c>
      <c r="X33" s="464">
        <v>-0.2011134</v>
      </c>
      <c r="Y33" s="464">
        <v>-0.14424692</v>
      </c>
      <c r="AA33" s="464">
        <v>446</v>
      </c>
      <c r="AB33" s="464" t="s">
        <v>496</v>
      </c>
      <c r="AC33" s="464">
        <v>2017</v>
      </c>
      <c r="AD33" s="464">
        <v>-0.98518254000000005</v>
      </c>
      <c r="AE33" s="464">
        <v>-5.9626283999999998</v>
      </c>
    </row>
    <row r="34" spans="2:31">
      <c r="B34" s="218"/>
      <c r="C34" s="218"/>
      <c r="D34" s="218"/>
      <c r="H34" s="215"/>
      <c r="I34" s="215"/>
      <c r="J34" s="215"/>
      <c r="U34" s="464">
        <v>238</v>
      </c>
      <c r="V34" s="464" t="s">
        <v>470</v>
      </c>
      <c r="W34" s="464">
        <v>2017</v>
      </c>
      <c r="X34" s="464">
        <v>0.5615947</v>
      </c>
      <c r="Y34" s="464">
        <v>-5.3804940000000002E-2</v>
      </c>
      <c r="AA34" s="464">
        <v>684</v>
      </c>
      <c r="AB34" s="464" t="s">
        <v>502</v>
      </c>
      <c r="AC34" s="464">
        <v>2017</v>
      </c>
      <c r="AD34" s="464">
        <v>0.13361496</v>
      </c>
      <c r="AE34" s="464">
        <v>-5.6682952000000002</v>
      </c>
    </row>
    <row r="35" spans="2:31">
      <c r="B35" s="218"/>
      <c r="C35" s="218"/>
      <c r="D35" s="218"/>
      <c r="H35" s="215"/>
      <c r="I35" s="215"/>
      <c r="J35" s="215"/>
      <c r="U35" s="464">
        <v>243</v>
      </c>
      <c r="V35" s="464" t="s">
        <v>71</v>
      </c>
      <c r="W35" s="464">
        <v>2017</v>
      </c>
      <c r="X35" s="464">
        <v>-0.64682580999999995</v>
      </c>
      <c r="Y35" s="464">
        <v>-0.17333508</v>
      </c>
      <c r="AA35" s="464">
        <v>293</v>
      </c>
      <c r="AB35" s="464" t="s">
        <v>79</v>
      </c>
      <c r="AC35" s="464">
        <v>2017</v>
      </c>
      <c r="AD35" s="464">
        <v>-0.29984444999999998</v>
      </c>
      <c r="AE35" s="464">
        <v>-5.6057956000000004</v>
      </c>
    </row>
    <row r="36" spans="2:31">
      <c r="B36" s="218"/>
      <c r="C36" s="218"/>
      <c r="D36" s="218"/>
      <c r="H36" s="215"/>
      <c r="I36" s="215"/>
      <c r="J36" s="215"/>
      <c r="U36" s="464">
        <v>248</v>
      </c>
      <c r="V36" s="464" t="s">
        <v>72</v>
      </c>
      <c r="W36" s="464">
        <v>2017</v>
      </c>
      <c r="X36" s="464">
        <v>-0.34267782000000002</v>
      </c>
      <c r="Y36" s="464">
        <v>0.17906853</v>
      </c>
      <c r="AA36" s="464">
        <v>366</v>
      </c>
      <c r="AB36" s="464" t="s">
        <v>489</v>
      </c>
      <c r="AC36" s="464">
        <v>2017</v>
      </c>
      <c r="AD36" s="464">
        <v>-1.983644E-2</v>
      </c>
      <c r="AE36" s="464">
        <v>-5.5928551999999998</v>
      </c>
    </row>
    <row r="37" spans="2:31">
      <c r="B37" s="218"/>
      <c r="C37" s="218"/>
      <c r="D37" s="218"/>
      <c r="H37" s="215"/>
      <c r="I37" s="215"/>
      <c r="J37" s="215"/>
      <c r="U37" s="464">
        <v>253</v>
      </c>
      <c r="V37" s="464" t="s">
        <v>471</v>
      </c>
      <c r="W37" s="464">
        <v>2017</v>
      </c>
      <c r="X37" s="464">
        <v>-0.14549935</v>
      </c>
      <c r="Y37" s="464">
        <v>2.7682269999999998E-2</v>
      </c>
      <c r="AA37" s="464">
        <v>228</v>
      </c>
      <c r="AB37" s="464" t="s">
        <v>68</v>
      </c>
      <c r="AC37" s="464">
        <v>2017</v>
      </c>
      <c r="AD37" s="464">
        <v>0.90296765999999995</v>
      </c>
      <c r="AE37" s="464">
        <v>-5.4579706000000003</v>
      </c>
    </row>
    <row r="38" spans="2:31">
      <c r="B38" s="218"/>
      <c r="C38" s="218"/>
      <c r="D38" s="218"/>
      <c r="H38" s="215"/>
      <c r="I38" s="215"/>
      <c r="J38" s="215"/>
      <c r="U38" s="464">
        <v>258</v>
      </c>
      <c r="V38" s="464" t="s">
        <v>478</v>
      </c>
      <c r="W38" s="464">
        <v>2017</v>
      </c>
      <c r="X38" s="464">
        <v>-0.38253640999999999</v>
      </c>
      <c r="Y38" s="464">
        <v>-6.1736680000000002E-2</v>
      </c>
      <c r="AA38" s="464">
        <v>369</v>
      </c>
      <c r="AB38" s="464" t="s">
        <v>479</v>
      </c>
      <c r="AC38" s="464">
        <v>2017</v>
      </c>
      <c r="AD38" s="464">
        <v>-0.70188145999999996</v>
      </c>
      <c r="AE38" s="464">
        <v>-5.2494753000000003</v>
      </c>
    </row>
    <row r="39" spans="2:31">
      <c r="B39" s="218"/>
      <c r="C39" s="218"/>
      <c r="D39" s="218"/>
      <c r="H39" s="215"/>
      <c r="I39" s="215"/>
      <c r="J39" s="215"/>
      <c r="U39" s="464">
        <v>268</v>
      </c>
      <c r="V39" s="464" t="s">
        <v>133</v>
      </c>
      <c r="W39" s="464">
        <v>2017</v>
      </c>
      <c r="X39" s="464">
        <v>-0.28254576999999997</v>
      </c>
      <c r="Y39" s="464">
        <v>1.864234E-2</v>
      </c>
      <c r="AA39" s="464">
        <v>692</v>
      </c>
      <c r="AB39" s="464" t="s">
        <v>110</v>
      </c>
      <c r="AC39" s="464">
        <v>2017</v>
      </c>
      <c r="AD39" s="464">
        <v>-8.025053E-2</v>
      </c>
      <c r="AE39" s="464">
        <v>-4.9799904000000002</v>
      </c>
    </row>
    <row r="40" spans="2:31">
      <c r="B40" s="218"/>
      <c r="C40" s="218"/>
      <c r="D40" s="218"/>
      <c r="H40" s="215"/>
      <c r="I40" s="215"/>
      <c r="J40" s="215"/>
      <c r="U40" s="464">
        <v>273</v>
      </c>
      <c r="V40" s="464" t="s">
        <v>57</v>
      </c>
      <c r="W40" s="464">
        <v>2017</v>
      </c>
      <c r="X40" s="464">
        <v>-0.92420252999999997</v>
      </c>
      <c r="Y40" s="464">
        <v>-0.12813687000000001</v>
      </c>
      <c r="AA40" s="464">
        <v>632</v>
      </c>
      <c r="AB40" s="464" t="s">
        <v>517</v>
      </c>
      <c r="AC40" s="464">
        <v>2017</v>
      </c>
      <c r="AD40" s="464">
        <v>-0.13033030000000001</v>
      </c>
      <c r="AE40" s="464">
        <v>-4.7900267000000003</v>
      </c>
    </row>
    <row r="41" spans="2:31">
      <c r="B41" s="218"/>
      <c r="C41" s="218"/>
      <c r="D41" s="218"/>
      <c r="H41" s="215"/>
      <c r="I41" s="215"/>
      <c r="J41" s="215"/>
      <c r="U41" s="464">
        <v>278</v>
      </c>
      <c r="V41" s="464" t="s">
        <v>139</v>
      </c>
      <c r="W41" s="464">
        <v>2017</v>
      </c>
      <c r="X41" s="464">
        <v>-0.44540056</v>
      </c>
      <c r="Y41" s="464">
        <v>-4.134355E-2</v>
      </c>
      <c r="AA41" s="464">
        <v>652</v>
      </c>
      <c r="AB41" s="464" t="s">
        <v>102</v>
      </c>
      <c r="AC41" s="464">
        <v>2017</v>
      </c>
      <c r="AD41" s="464">
        <v>0.23435308999999999</v>
      </c>
      <c r="AE41" s="464">
        <v>-4.6798596000000003</v>
      </c>
    </row>
    <row r="42" spans="2:31">
      <c r="B42" s="218"/>
      <c r="C42" s="218"/>
      <c r="D42" s="218"/>
      <c r="H42" s="215"/>
      <c r="I42" s="215"/>
      <c r="J42" s="215"/>
      <c r="U42" s="464">
        <v>283</v>
      </c>
      <c r="V42" s="464" t="s">
        <v>473</v>
      </c>
      <c r="W42" s="464">
        <v>2017</v>
      </c>
      <c r="X42" s="464">
        <v>-0.70022320999999998</v>
      </c>
      <c r="Y42" s="464">
        <v>-2.30753E-2</v>
      </c>
      <c r="AA42" s="464">
        <v>638</v>
      </c>
      <c r="AB42" s="464" t="s">
        <v>93</v>
      </c>
      <c r="AC42" s="464">
        <v>2017</v>
      </c>
      <c r="AD42" s="464">
        <v>-1.363666E-2</v>
      </c>
      <c r="AE42" s="464">
        <v>-4.5356465000000004</v>
      </c>
    </row>
    <row r="43" spans="2:31">
      <c r="B43" s="218"/>
      <c r="C43" s="218"/>
      <c r="D43" s="218"/>
      <c r="H43" s="215"/>
      <c r="I43" s="215"/>
      <c r="J43" s="215"/>
      <c r="U43" s="464">
        <v>288</v>
      </c>
      <c r="V43" s="464" t="s">
        <v>474</v>
      </c>
      <c r="W43" s="464">
        <v>2017</v>
      </c>
      <c r="X43" s="464">
        <v>-0.50663873999999998</v>
      </c>
      <c r="Y43" s="464">
        <v>0.32599238000000003</v>
      </c>
      <c r="AA43" s="464">
        <v>253</v>
      </c>
      <c r="AB43" s="464" t="s">
        <v>471</v>
      </c>
      <c r="AC43" s="464">
        <v>2017</v>
      </c>
      <c r="AD43" s="464">
        <v>-0.14549935</v>
      </c>
      <c r="AE43" s="464">
        <v>-4.1469336999999999</v>
      </c>
    </row>
    <row r="44" spans="2:31">
      <c r="B44" s="218"/>
      <c r="C44" s="218"/>
      <c r="D44" s="218"/>
      <c r="H44" s="215"/>
      <c r="I44" s="215"/>
      <c r="J44" s="215"/>
      <c r="U44" s="464">
        <v>293</v>
      </c>
      <c r="V44" s="464" t="s">
        <v>79</v>
      </c>
      <c r="W44" s="464">
        <v>2017</v>
      </c>
      <c r="X44" s="464">
        <v>-0.29984444999999998</v>
      </c>
      <c r="Y44" s="464">
        <v>-5.5515800000000004E-3</v>
      </c>
      <c r="AA44" s="464">
        <v>578</v>
      </c>
      <c r="AB44" s="464" t="s">
        <v>84</v>
      </c>
      <c r="AC44" s="464">
        <v>2017</v>
      </c>
      <c r="AD44" s="464">
        <v>-0.32078804999999999</v>
      </c>
      <c r="AE44" s="464">
        <v>-4.1359623000000001</v>
      </c>
    </row>
    <row r="45" spans="2:31">
      <c r="B45" s="218"/>
      <c r="C45" s="218"/>
      <c r="D45" s="218"/>
      <c r="H45" s="215"/>
      <c r="I45" s="215"/>
      <c r="J45" s="215"/>
      <c r="U45" s="464">
        <v>298</v>
      </c>
      <c r="V45" s="464" t="s">
        <v>86</v>
      </c>
      <c r="W45" s="464">
        <v>2017</v>
      </c>
      <c r="X45" s="464">
        <v>1.2229355</v>
      </c>
      <c r="Y45" s="464">
        <v>-4.7446710000000003E-2</v>
      </c>
      <c r="AA45" s="464">
        <v>518</v>
      </c>
      <c r="AB45" s="464" t="s">
        <v>137</v>
      </c>
      <c r="AC45" s="464">
        <v>2017</v>
      </c>
      <c r="AD45" s="464">
        <v>-0.15092459</v>
      </c>
      <c r="AE45" s="464">
        <v>-4.0127790000000001</v>
      </c>
    </row>
    <row r="46" spans="2:31">
      <c r="B46" s="218"/>
      <c r="C46" s="218"/>
      <c r="D46" s="218"/>
      <c r="H46" s="215"/>
      <c r="I46" s="215"/>
      <c r="J46" s="215"/>
      <c r="U46" s="464">
        <v>299</v>
      </c>
      <c r="V46" s="464" t="s">
        <v>117</v>
      </c>
      <c r="W46" s="464">
        <v>2017</v>
      </c>
      <c r="X46" s="464">
        <v>-1.1372163</v>
      </c>
      <c r="Y46" s="464">
        <v>0.29747637999999998</v>
      </c>
      <c r="AA46" s="464">
        <v>522</v>
      </c>
      <c r="AB46" s="464" t="s">
        <v>96</v>
      </c>
      <c r="AC46" s="464">
        <v>2017</v>
      </c>
      <c r="AD46" s="464">
        <v>-0.80916860999999995</v>
      </c>
      <c r="AE46" s="464">
        <v>-3.8106841</v>
      </c>
    </row>
    <row r="47" spans="2:31">
      <c r="B47" s="218"/>
      <c r="C47" s="218"/>
      <c r="D47" s="218"/>
      <c r="H47" s="215"/>
      <c r="I47" s="215"/>
      <c r="J47" s="215"/>
      <c r="U47" s="464">
        <v>311</v>
      </c>
      <c r="V47" s="464" t="s">
        <v>486</v>
      </c>
      <c r="W47" s="464">
        <v>2017</v>
      </c>
      <c r="X47" s="464">
        <v>5.4991379999999999E-2</v>
      </c>
      <c r="Y47" s="464">
        <v>-0.35611747999999999</v>
      </c>
      <c r="AA47" s="464">
        <v>678</v>
      </c>
      <c r="AB47" s="464" t="s">
        <v>136</v>
      </c>
      <c r="AC47" s="464">
        <v>2017</v>
      </c>
      <c r="AD47" s="464">
        <v>-9.8397299999999993E-2</v>
      </c>
      <c r="AE47" s="464">
        <v>-3.6191841999999999</v>
      </c>
    </row>
    <row r="48" spans="2:31">
      <c r="B48" s="218"/>
      <c r="C48" s="218"/>
      <c r="D48" s="218"/>
      <c r="H48" s="215"/>
      <c r="I48" s="215"/>
      <c r="J48" s="215"/>
      <c r="U48" s="464">
        <v>313</v>
      </c>
      <c r="V48" s="464" t="s">
        <v>487</v>
      </c>
      <c r="W48" s="464">
        <v>2017</v>
      </c>
      <c r="X48" s="464">
        <v>0.80367776000000002</v>
      </c>
      <c r="Y48" s="464">
        <v>0.15463484</v>
      </c>
      <c r="AA48" s="464">
        <v>716</v>
      </c>
      <c r="AB48" s="464" t="s">
        <v>543</v>
      </c>
      <c r="AC48" s="464">
        <v>2017</v>
      </c>
      <c r="AD48" s="464">
        <v>0.64692046000000003</v>
      </c>
      <c r="AE48" s="464">
        <v>-3.4663735999999998</v>
      </c>
    </row>
    <row r="49" spans="2:31">
      <c r="B49" s="218"/>
      <c r="C49" s="218"/>
      <c r="D49" s="218"/>
      <c r="H49" s="215"/>
      <c r="I49" s="215"/>
      <c r="J49" s="215"/>
      <c r="U49" s="464">
        <v>316</v>
      </c>
      <c r="V49" s="464" t="s">
        <v>483</v>
      </c>
      <c r="W49" s="464">
        <v>2017</v>
      </c>
      <c r="X49" s="464">
        <v>1.4655324999999999</v>
      </c>
      <c r="Y49" s="464">
        <v>4.1643619999999999E-2</v>
      </c>
      <c r="AA49" s="464">
        <v>566</v>
      </c>
      <c r="AB49" s="464" t="s">
        <v>80</v>
      </c>
      <c r="AC49" s="464">
        <v>2017</v>
      </c>
      <c r="AD49" s="464">
        <v>-0.12416039</v>
      </c>
      <c r="AE49" s="464">
        <v>-3.4635125000000002</v>
      </c>
    </row>
    <row r="50" spans="2:31">
      <c r="B50" s="218"/>
      <c r="C50" s="218"/>
      <c r="D50" s="218"/>
      <c r="H50" s="215"/>
      <c r="I50" s="215"/>
      <c r="J50" s="215"/>
      <c r="U50" s="464">
        <v>321</v>
      </c>
      <c r="V50" s="464" t="s">
        <v>480</v>
      </c>
      <c r="W50" s="464">
        <v>2017</v>
      </c>
      <c r="X50" s="464">
        <v>0.92146697</v>
      </c>
      <c r="Y50" s="464">
        <v>5.8336699999999998E-2</v>
      </c>
      <c r="AA50" s="464">
        <v>754</v>
      </c>
      <c r="AB50" s="464" t="s">
        <v>144</v>
      </c>
      <c r="AC50" s="464">
        <v>2017</v>
      </c>
      <c r="AD50" s="464">
        <v>-5.6528469999999997E-2</v>
      </c>
      <c r="AE50" s="464">
        <v>-3.3286028000000001</v>
      </c>
    </row>
    <row r="51" spans="2:31">
      <c r="B51" s="218"/>
      <c r="C51" s="218"/>
      <c r="D51" s="218"/>
      <c r="H51" s="215"/>
      <c r="I51" s="215"/>
      <c r="J51" s="215"/>
      <c r="U51" s="464">
        <v>328</v>
      </c>
      <c r="V51" s="464" t="s">
        <v>476</v>
      </c>
      <c r="W51" s="464">
        <v>2017</v>
      </c>
      <c r="X51" s="464">
        <v>0.62162401</v>
      </c>
      <c r="Y51" s="464">
        <v>8.6289619999999997E-2</v>
      </c>
      <c r="AA51" s="464">
        <v>469</v>
      </c>
      <c r="AB51" s="464" t="s">
        <v>157</v>
      </c>
      <c r="AC51" s="464">
        <v>2017</v>
      </c>
      <c r="AD51" s="464">
        <v>-0.31978265</v>
      </c>
      <c r="AE51" s="464">
        <v>-3.1665271000000002</v>
      </c>
    </row>
    <row r="52" spans="2:31">
      <c r="B52" s="218"/>
      <c r="C52" s="218"/>
      <c r="D52" s="218"/>
      <c r="H52" s="215"/>
      <c r="I52" s="215"/>
      <c r="J52" s="215"/>
      <c r="U52" s="464">
        <v>336</v>
      </c>
      <c r="V52" s="464" t="s">
        <v>488</v>
      </c>
      <c r="W52" s="464">
        <v>2017</v>
      </c>
      <c r="X52" s="464">
        <v>-0.14890995000000001</v>
      </c>
      <c r="Y52" s="464">
        <v>1.466978E-2</v>
      </c>
      <c r="AA52" s="464">
        <v>664</v>
      </c>
      <c r="AB52" s="464" t="s">
        <v>105</v>
      </c>
      <c r="AC52" s="464">
        <v>2017</v>
      </c>
      <c r="AD52" s="464">
        <v>-0.45885693</v>
      </c>
      <c r="AE52" s="464">
        <v>-2.7396538000000001</v>
      </c>
    </row>
    <row r="53" spans="2:31">
      <c r="B53" s="218"/>
      <c r="C53" s="218"/>
      <c r="D53" s="218"/>
      <c r="H53" s="215"/>
      <c r="I53" s="215"/>
      <c r="J53" s="215"/>
      <c r="U53" s="464">
        <v>339</v>
      </c>
      <c r="V53" s="464" t="s">
        <v>485</v>
      </c>
      <c r="W53" s="464">
        <v>2017</v>
      </c>
      <c r="X53" s="464">
        <v>7.9941170000000006E-2</v>
      </c>
      <c r="Y53" s="464">
        <v>-0.44543682000000001</v>
      </c>
      <c r="AA53" s="464">
        <v>748</v>
      </c>
      <c r="AB53" s="464" t="s">
        <v>95</v>
      </c>
      <c r="AC53" s="464">
        <v>2017</v>
      </c>
      <c r="AD53" s="464">
        <v>0.43576849000000001</v>
      </c>
      <c r="AE53" s="464">
        <v>-2.5990451000000001</v>
      </c>
    </row>
    <row r="54" spans="2:31">
      <c r="B54" s="218"/>
      <c r="C54" s="218"/>
      <c r="D54" s="218"/>
      <c r="H54" s="215"/>
      <c r="I54" s="215"/>
      <c r="J54" s="215"/>
      <c r="U54" s="464">
        <v>343</v>
      </c>
      <c r="V54" s="464" t="s">
        <v>475</v>
      </c>
      <c r="W54" s="464">
        <v>2017</v>
      </c>
      <c r="X54" s="464">
        <v>0.15478922000000001</v>
      </c>
      <c r="Y54" s="464">
        <v>8.5086399999999996E-3</v>
      </c>
      <c r="AA54" s="464">
        <v>328</v>
      </c>
      <c r="AB54" s="464" t="s">
        <v>476</v>
      </c>
      <c r="AC54" s="464">
        <v>2017</v>
      </c>
      <c r="AD54" s="464">
        <v>0.62162401</v>
      </c>
      <c r="AE54" s="464">
        <v>-2.5787637999999999</v>
      </c>
    </row>
    <row r="55" spans="2:31">
      <c r="B55" s="218"/>
      <c r="C55" s="218"/>
      <c r="D55" s="218"/>
      <c r="H55" s="215"/>
      <c r="I55" s="215"/>
      <c r="J55" s="215"/>
      <c r="U55" s="464">
        <v>361</v>
      </c>
      <c r="V55" s="464" t="s">
        <v>490</v>
      </c>
      <c r="W55" s="464">
        <v>2017</v>
      </c>
      <c r="X55" s="464">
        <v>0.26974466000000002</v>
      </c>
      <c r="Y55" s="464">
        <v>-5.713087E-2</v>
      </c>
      <c r="AA55" s="464">
        <v>714</v>
      </c>
      <c r="AB55" s="464" t="s">
        <v>112</v>
      </c>
      <c r="AC55" s="464">
        <v>2017</v>
      </c>
      <c r="AD55" s="464">
        <v>1.1727188</v>
      </c>
      <c r="AE55" s="464">
        <v>-2.5094463999999999</v>
      </c>
    </row>
    <row r="56" spans="2:31">
      <c r="B56" s="218"/>
      <c r="C56" s="218"/>
      <c r="D56" s="218"/>
      <c r="H56" s="215"/>
      <c r="I56" s="215"/>
      <c r="J56" s="215"/>
      <c r="U56" s="464">
        <v>362</v>
      </c>
      <c r="V56" s="464" t="s">
        <v>481</v>
      </c>
      <c r="W56" s="464">
        <v>2017</v>
      </c>
      <c r="X56" s="464">
        <v>0.75429592999999995</v>
      </c>
      <c r="Y56" s="464">
        <v>9.5768450000000005E-2</v>
      </c>
      <c r="AA56" s="464">
        <v>911</v>
      </c>
      <c r="AB56" s="464" t="s">
        <v>462</v>
      </c>
      <c r="AC56" s="464">
        <v>2017</v>
      </c>
      <c r="AD56" s="464">
        <v>-0.24253711</v>
      </c>
      <c r="AE56" s="464">
        <v>-2.2829386999999999</v>
      </c>
    </row>
    <row r="57" spans="2:31">
      <c r="B57" s="218"/>
      <c r="C57" s="218"/>
      <c r="D57" s="218"/>
      <c r="H57" s="215"/>
      <c r="I57" s="215"/>
      <c r="J57" s="215"/>
      <c r="U57" s="464">
        <v>364</v>
      </c>
      <c r="V57" s="464" t="s">
        <v>484</v>
      </c>
      <c r="W57" s="464">
        <v>2017</v>
      </c>
      <c r="X57" s="464">
        <v>0.9817148</v>
      </c>
      <c r="Y57" s="464">
        <v>6.3675900000000002E-3</v>
      </c>
      <c r="AA57" s="464">
        <v>742</v>
      </c>
      <c r="AB57" s="464" t="s">
        <v>525</v>
      </c>
      <c r="AC57" s="464">
        <v>2017</v>
      </c>
      <c r="AD57" s="464">
        <v>-0.15303084</v>
      </c>
      <c r="AE57" s="464">
        <v>-2.0743388</v>
      </c>
    </row>
    <row r="58" spans="2:31">
      <c r="B58" s="218"/>
      <c r="C58" s="218"/>
      <c r="D58" s="218"/>
      <c r="H58" s="215"/>
      <c r="I58" s="215"/>
      <c r="J58" s="215"/>
      <c r="U58" s="464">
        <v>366</v>
      </c>
      <c r="V58" s="464" t="s">
        <v>489</v>
      </c>
      <c r="W58" s="464">
        <v>2017</v>
      </c>
      <c r="X58" s="464">
        <v>-1.983644E-2</v>
      </c>
      <c r="Y58" s="464">
        <v>-0.32954139999999998</v>
      </c>
      <c r="AA58" s="464">
        <v>362</v>
      </c>
      <c r="AB58" s="464" t="s">
        <v>481</v>
      </c>
      <c r="AC58" s="464">
        <v>2017</v>
      </c>
      <c r="AD58" s="464">
        <v>0.75429592999999995</v>
      </c>
      <c r="AE58" s="464">
        <v>-2.0230461000000002</v>
      </c>
    </row>
    <row r="59" spans="2:31">
      <c r="B59" s="218"/>
      <c r="C59" s="218"/>
      <c r="D59" s="218"/>
      <c r="H59" s="215"/>
      <c r="I59" s="215"/>
      <c r="J59" s="215"/>
      <c r="U59" s="464">
        <v>369</v>
      </c>
      <c r="V59" s="464" t="s">
        <v>479</v>
      </c>
      <c r="W59" s="464">
        <v>2017</v>
      </c>
      <c r="X59" s="464">
        <v>-0.70188145999999996</v>
      </c>
      <c r="Y59" s="464">
        <v>-0.24462321000000001</v>
      </c>
      <c r="AA59" s="464">
        <v>534</v>
      </c>
      <c r="AB59" s="464" t="s">
        <v>51</v>
      </c>
      <c r="AC59" s="464">
        <v>2017</v>
      </c>
      <c r="AD59" s="464">
        <v>0.14658635</v>
      </c>
      <c r="AE59" s="464">
        <v>-1.8063020000000001</v>
      </c>
    </row>
    <row r="60" spans="2:31">
      <c r="B60" s="218"/>
      <c r="C60" s="218"/>
      <c r="D60" s="218"/>
      <c r="H60" s="215"/>
      <c r="I60" s="215"/>
      <c r="J60" s="215"/>
      <c r="U60" s="464">
        <v>423</v>
      </c>
      <c r="V60" s="464" t="s">
        <v>88</v>
      </c>
      <c r="W60" s="464">
        <v>2017</v>
      </c>
      <c r="X60" s="464">
        <v>0.26864835999999997</v>
      </c>
      <c r="Y60" s="464">
        <v>-0.10011981</v>
      </c>
      <c r="AA60" s="464">
        <v>193</v>
      </c>
      <c r="AB60" s="464" t="s">
        <v>6</v>
      </c>
      <c r="AC60" s="464">
        <v>2017</v>
      </c>
      <c r="AD60" s="464">
        <v>0.88380460999999999</v>
      </c>
      <c r="AE60" s="464">
        <v>-1.7142135999999999</v>
      </c>
    </row>
    <row r="61" spans="2:31">
      <c r="B61" s="218"/>
      <c r="C61" s="218"/>
      <c r="D61" s="218"/>
      <c r="H61" s="215"/>
      <c r="I61" s="215"/>
      <c r="J61" s="215"/>
      <c r="U61" s="464">
        <v>429</v>
      </c>
      <c r="V61" s="464" t="s">
        <v>104</v>
      </c>
      <c r="W61" s="464">
        <v>2017</v>
      </c>
      <c r="X61" s="464">
        <v>-0.81387617000000001</v>
      </c>
      <c r="Y61" s="464">
        <v>-0.28629954000000002</v>
      </c>
      <c r="AA61" s="464">
        <v>565</v>
      </c>
      <c r="AB61" s="464" t="s">
        <v>457</v>
      </c>
      <c r="AC61" s="464">
        <v>2017</v>
      </c>
      <c r="AD61" s="464">
        <v>-0.30448702</v>
      </c>
      <c r="AE61" s="464">
        <v>-0.68770229999999999</v>
      </c>
    </row>
    <row r="62" spans="2:31">
      <c r="B62" s="218"/>
      <c r="C62" s="218"/>
      <c r="D62" s="218"/>
      <c r="H62" s="215"/>
      <c r="I62" s="215"/>
      <c r="J62" s="215"/>
      <c r="U62" s="464">
        <v>433</v>
      </c>
      <c r="V62" s="464" t="s">
        <v>498</v>
      </c>
      <c r="W62" s="464">
        <v>2017</v>
      </c>
      <c r="X62" s="464">
        <v>-1.2713034000000001</v>
      </c>
      <c r="Y62" s="464">
        <v>-0.30131992000000002</v>
      </c>
      <c r="AA62" s="464">
        <v>744</v>
      </c>
      <c r="AB62" s="464" t="s">
        <v>494</v>
      </c>
      <c r="AC62" s="464">
        <v>2017</v>
      </c>
      <c r="AD62" s="464">
        <v>0.1370711</v>
      </c>
      <c r="AE62" s="464">
        <v>-0.68287355000000005</v>
      </c>
    </row>
    <row r="63" spans="2:31">
      <c r="B63" s="218"/>
      <c r="C63" s="218"/>
      <c r="D63" s="218"/>
      <c r="H63" s="215"/>
      <c r="I63" s="215"/>
      <c r="J63" s="215"/>
      <c r="U63" s="464">
        <v>436</v>
      </c>
      <c r="V63" s="464" t="s">
        <v>18</v>
      </c>
      <c r="W63" s="464">
        <v>2017</v>
      </c>
      <c r="X63" s="464">
        <v>0.33567319000000001</v>
      </c>
      <c r="Y63" s="464">
        <v>-5.2864420000000002E-2</v>
      </c>
      <c r="AA63" s="464">
        <v>648</v>
      </c>
      <c r="AB63" s="464" t="s">
        <v>508</v>
      </c>
      <c r="AC63" s="464">
        <v>2017</v>
      </c>
      <c r="AD63" s="464">
        <v>-0.14181034000000001</v>
      </c>
      <c r="AE63" s="464">
        <v>-0.35288058999999999</v>
      </c>
    </row>
    <row r="64" spans="2:31">
      <c r="B64" s="218"/>
      <c r="C64" s="218"/>
      <c r="D64" s="218"/>
      <c r="H64" s="215"/>
      <c r="I64" s="215"/>
      <c r="J64" s="215"/>
      <c r="U64" s="464">
        <v>439</v>
      </c>
      <c r="V64" s="464" t="s">
        <v>493</v>
      </c>
      <c r="W64" s="464">
        <v>2017</v>
      </c>
      <c r="X64" s="464">
        <v>0.58664660000000002</v>
      </c>
      <c r="Y64" s="464">
        <v>-0.18612149</v>
      </c>
      <c r="AA64" s="464">
        <v>158</v>
      </c>
      <c r="AB64" s="464" t="s">
        <v>20</v>
      </c>
      <c r="AC64" s="464">
        <v>2017</v>
      </c>
      <c r="AD64" s="464">
        <v>0.83492807000000002</v>
      </c>
      <c r="AE64" s="464">
        <v>-0.16657013000000001</v>
      </c>
    </row>
    <row r="65" spans="2:31">
      <c r="B65" s="218"/>
      <c r="C65" s="218"/>
      <c r="D65" s="218"/>
      <c r="H65" s="215"/>
      <c r="I65" s="215"/>
      <c r="J65" s="215"/>
      <c r="U65" s="464">
        <v>446</v>
      </c>
      <c r="V65" s="464" t="s">
        <v>496</v>
      </c>
      <c r="W65" s="464">
        <v>2017</v>
      </c>
      <c r="X65" s="464">
        <v>-0.98518254000000005</v>
      </c>
      <c r="Y65" s="464">
        <v>-0.14842848</v>
      </c>
      <c r="AA65" s="464">
        <v>439</v>
      </c>
      <c r="AB65" s="464" t="s">
        <v>493</v>
      </c>
      <c r="AC65" s="464">
        <v>2017</v>
      </c>
      <c r="AD65" s="464">
        <v>0.58664660000000002</v>
      </c>
      <c r="AE65" s="464">
        <v>9.8953849999999996E-2</v>
      </c>
    </row>
    <row r="66" spans="2:31">
      <c r="B66" s="218"/>
      <c r="C66" s="218"/>
      <c r="D66" s="218"/>
      <c r="H66" s="215"/>
      <c r="I66" s="215"/>
      <c r="J66" s="215"/>
      <c r="U66" s="464">
        <v>469</v>
      </c>
      <c r="V66" s="464" t="s">
        <v>157</v>
      </c>
      <c r="W66" s="464">
        <v>2017</v>
      </c>
      <c r="X66" s="464">
        <v>-0.31978265</v>
      </c>
      <c r="Y66" s="464">
        <v>-0.25947731000000002</v>
      </c>
      <c r="AA66" s="464">
        <v>968</v>
      </c>
      <c r="AB66" s="464" t="s">
        <v>82</v>
      </c>
      <c r="AC66" s="464">
        <v>2017</v>
      </c>
      <c r="AD66" s="464">
        <v>-0.16801110999999999</v>
      </c>
      <c r="AE66" s="464">
        <v>0.67163799000000002</v>
      </c>
    </row>
    <row r="67" spans="2:31">
      <c r="B67" s="218"/>
      <c r="C67" s="218"/>
      <c r="D67" s="218"/>
      <c r="H67" s="215"/>
      <c r="I67" s="215"/>
      <c r="J67" s="215"/>
      <c r="U67" s="464">
        <v>474</v>
      </c>
      <c r="V67" s="464" t="s">
        <v>118</v>
      </c>
      <c r="W67" s="464">
        <v>2017</v>
      </c>
      <c r="X67" s="464">
        <v>-1.0638650000000001</v>
      </c>
      <c r="Y67" s="464">
        <v>9.5437209999999995E-2</v>
      </c>
      <c r="AA67" s="464">
        <v>676</v>
      </c>
      <c r="AB67" s="464" t="s">
        <v>515</v>
      </c>
      <c r="AC67" s="464">
        <v>2017</v>
      </c>
      <c r="AD67" s="464">
        <v>-8.6612640000000005E-2</v>
      </c>
      <c r="AE67" s="464">
        <v>0.80504686999999997</v>
      </c>
    </row>
    <row r="68" spans="2:31">
      <c r="B68" s="218"/>
      <c r="C68" s="218"/>
      <c r="D68" s="218"/>
      <c r="H68" s="215"/>
      <c r="I68" s="215"/>
      <c r="J68" s="215"/>
      <c r="U68" s="464">
        <v>512</v>
      </c>
      <c r="V68" s="464" t="s">
        <v>495</v>
      </c>
      <c r="W68" s="464">
        <v>2017</v>
      </c>
      <c r="X68" s="464">
        <v>-0.97337048999999998</v>
      </c>
      <c r="Y68" s="464">
        <v>-5.9769139999999998E-2</v>
      </c>
      <c r="AA68" s="464">
        <v>558</v>
      </c>
      <c r="AB68" s="464" t="s">
        <v>138</v>
      </c>
      <c r="AC68" s="464">
        <v>2017</v>
      </c>
      <c r="AD68" s="464">
        <v>-0.22810427999999999</v>
      </c>
      <c r="AE68" s="464">
        <v>0.87835240999999997</v>
      </c>
    </row>
    <row r="69" spans="2:31">
      <c r="B69" s="218"/>
      <c r="C69" s="218"/>
      <c r="D69" s="218"/>
      <c r="H69" s="215"/>
      <c r="I69" s="215"/>
      <c r="J69" s="215"/>
      <c r="U69" s="464">
        <v>513</v>
      </c>
      <c r="V69" s="464" t="s">
        <v>92</v>
      </c>
      <c r="W69" s="464">
        <v>2017</v>
      </c>
      <c r="X69" s="464">
        <v>-0.35621329000000002</v>
      </c>
      <c r="Y69" s="464">
        <v>-0.18050358</v>
      </c>
      <c r="AA69" s="464">
        <v>846</v>
      </c>
      <c r="AB69" s="464" t="s">
        <v>455</v>
      </c>
      <c r="AC69" s="464">
        <v>2017</v>
      </c>
      <c r="AD69" s="464">
        <v>0.52573601999999997</v>
      </c>
      <c r="AE69" s="464">
        <v>0.91779279999999996</v>
      </c>
    </row>
    <row r="70" spans="2:31">
      <c r="B70" s="218"/>
      <c r="C70" s="218"/>
      <c r="D70" s="218"/>
      <c r="H70" s="215"/>
      <c r="I70" s="215"/>
      <c r="J70" s="215"/>
      <c r="U70" s="464">
        <v>514</v>
      </c>
      <c r="V70" s="464" t="s">
        <v>447</v>
      </c>
      <c r="W70" s="464">
        <v>2017</v>
      </c>
      <c r="X70" s="464">
        <v>1.9012652999999999</v>
      </c>
      <c r="Y70" s="464">
        <v>-8.4847320000000004E-2</v>
      </c>
      <c r="AA70" s="464">
        <v>556</v>
      </c>
      <c r="AB70" s="464" t="s">
        <v>449</v>
      </c>
      <c r="AC70" s="464">
        <v>2017</v>
      </c>
      <c r="AD70" s="464">
        <v>-0.76139657999999999</v>
      </c>
      <c r="AE70" s="464">
        <v>1.3337827</v>
      </c>
    </row>
    <row r="71" spans="2:31">
      <c r="B71" s="218"/>
      <c r="C71" s="218"/>
      <c r="D71" s="218"/>
      <c r="H71" s="215"/>
      <c r="I71" s="215"/>
      <c r="J71" s="215"/>
      <c r="U71" s="464">
        <v>522</v>
      </c>
      <c r="V71" s="464" t="s">
        <v>96</v>
      </c>
      <c r="W71" s="464">
        <v>2017</v>
      </c>
      <c r="X71" s="464">
        <v>-0.80916860999999995</v>
      </c>
      <c r="Y71" s="464">
        <v>-2.4306330000000001E-2</v>
      </c>
      <c r="AA71" s="464">
        <v>722</v>
      </c>
      <c r="AB71" s="464" t="s">
        <v>141</v>
      </c>
      <c r="AC71" s="464">
        <v>2017</v>
      </c>
      <c r="AD71" s="464">
        <v>0.41229058000000002</v>
      </c>
      <c r="AE71" s="464">
        <v>1.9012154999999999</v>
      </c>
    </row>
    <row r="72" spans="2:31">
      <c r="B72" s="218"/>
      <c r="C72" s="218"/>
      <c r="D72" s="218"/>
      <c r="H72" s="215"/>
      <c r="I72" s="215"/>
      <c r="J72" s="215"/>
      <c r="U72" s="464">
        <v>524</v>
      </c>
      <c r="V72" s="464" t="s">
        <v>83</v>
      </c>
      <c r="W72" s="464">
        <v>2017</v>
      </c>
      <c r="X72" s="464">
        <v>-0.23565886</v>
      </c>
      <c r="Y72" s="464">
        <v>-0.28175876</v>
      </c>
      <c r="AA72" s="464">
        <v>298</v>
      </c>
      <c r="AB72" s="464" t="s">
        <v>86</v>
      </c>
      <c r="AC72" s="464">
        <v>2017</v>
      </c>
      <c r="AD72" s="464">
        <v>1.2229355</v>
      </c>
      <c r="AE72" s="464">
        <v>1.9062588</v>
      </c>
    </row>
    <row r="73" spans="2:31">
      <c r="B73" s="218"/>
      <c r="C73" s="218"/>
      <c r="D73" s="218"/>
      <c r="H73" s="215"/>
      <c r="I73" s="215"/>
      <c r="J73" s="215"/>
      <c r="U73" s="464">
        <v>532</v>
      </c>
      <c r="V73" s="464" t="s">
        <v>89</v>
      </c>
      <c r="W73" s="464">
        <v>2017</v>
      </c>
      <c r="X73" s="464">
        <v>0.36948848000000001</v>
      </c>
      <c r="Y73" s="464">
        <v>-9.5568520000000004E-2</v>
      </c>
      <c r="AA73" s="464">
        <v>278</v>
      </c>
      <c r="AB73" s="464" t="s">
        <v>139</v>
      </c>
      <c r="AC73" s="464">
        <v>2017</v>
      </c>
      <c r="AD73" s="464">
        <v>-0.44540056</v>
      </c>
      <c r="AE73" s="464">
        <v>1.9269122000000001</v>
      </c>
    </row>
    <row r="74" spans="2:31">
      <c r="B74" s="218"/>
      <c r="C74" s="218"/>
      <c r="D74" s="218"/>
      <c r="U74" s="464">
        <v>534</v>
      </c>
      <c r="V74" s="464" t="s">
        <v>51</v>
      </c>
      <c r="W74" s="464">
        <v>2017</v>
      </c>
      <c r="X74" s="464">
        <v>0.14658635</v>
      </c>
      <c r="Y74" s="464">
        <v>-2.4400850000000002E-2</v>
      </c>
      <c r="AA74" s="464">
        <v>946</v>
      </c>
      <c r="AB74" s="464" t="s">
        <v>65</v>
      </c>
      <c r="AC74" s="464">
        <v>2017</v>
      </c>
      <c r="AD74" s="464">
        <v>0.18364547000000001</v>
      </c>
      <c r="AE74" s="464">
        <v>1.9680260000000001</v>
      </c>
    </row>
    <row r="75" spans="2:31">
      <c r="B75" s="218"/>
      <c r="C75" s="218"/>
      <c r="D75" s="218"/>
      <c r="U75" s="464">
        <v>536</v>
      </c>
      <c r="V75" s="464" t="s">
        <v>75</v>
      </c>
      <c r="W75" s="464">
        <v>2017</v>
      </c>
      <c r="X75" s="464">
        <v>-2.2768819999999999E-2</v>
      </c>
      <c r="Y75" s="464">
        <v>-6.6841750000000005E-2</v>
      </c>
      <c r="AA75" s="464">
        <v>698</v>
      </c>
      <c r="AB75" s="464" t="s">
        <v>145</v>
      </c>
      <c r="AC75" s="464">
        <v>2017</v>
      </c>
      <c r="AD75" s="464">
        <v>-0.7374444</v>
      </c>
      <c r="AE75" s="464">
        <v>1.9774181</v>
      </c>
    </row>
    <row r="76" spans="2:31">
      <c r="B76" s="218"/>
      <c r="C76" s="218"/>
      <c r="D76" s="218"/>
      <c r="U76" s="464">
        <v>542</v>
      </c>
      <c r="V76" s="464" t="s">
        <v>21</v>
      </c>
      <c r="W76" s="464">
        <v>2017</v>
      </c>
      <c r="X76" s="464">
        <v>-0.10455047000000001</v>
      </c>
      <c r="Y76" s="464">
        <v>-5.8378090000000001E-2</v>
      </c>
      <c r="AA76" s="464">
        <v>914</v>
      </c>
      <c r="AB76" s="464" t="s">
        <v>465</v>
      </c>
      <c r="AC76" s="464">
        <v>2017</v>
      </c>
      <c r="AD76" s="464">
        <v>-0.19179882000000001</v>
      </c>
      <c r="AE76" s="464">
        <v>2.1006130000000001</v>
      </c>
    </row>
    <row r="77" spans="2:31">
      <c r="B77" s="218"/>
      <c r="C77" s="218"/>
      <c r="D77" s="218"/>
      <c r="U77" s="464">
        <v>544</v>
      </c>
      <c r="V77" s="464" t="s">
        <v>135</v>
      </c>
      <c r="W77" s="464">
        <v>2017</v>
      </c>
      <c r="X77" s="464">
        <v>-0.55516688000000003</v>
      </c>
      <c r="Y77" s="464">
        <v>-2.7586389999999999E-2</v>
      </c>
      <c r="AA77" s="464">
        <v>624</v>
      </c>
      <c r="AB77" s="464" t="s">
        <v>531</v>
      </c>
      <c r="AC77" s="464">
        <v>2017</v>
      </c>
      <c r="AD77" s="464">
        <v>1.2314533999999999</v>
      </c>
      <c r="AE77" s="464">
        <v>2.1037287999999998</v>
      </c>
    </row>
    <row r="78" spans="2:31">
      <c r="B78" s="218"/>
      <c r="C78" s="218"/>
      <c r="D78" s="218"/>
      <c r="U78" s="464">
        <v>548</v>
      </c>
      <c r="V78" s="464" t="s">
        <v>76</v>
      </c>
      <c r="W78" s="464">
        <v>2017</v>
      </c>
      <c r="X78" s="464">
        <v>-0.24711263999999999</v>
      </c>
      <c r="Y78" s="464">
        <v>-7.7381050000000007E-2</v>
      </c>
      <c r="AA78" s="464">
        <v>734</v>
      </c>
      <c r="AB78" s="464" t="s">
        <v>520</v>
      </c>
      <c r="AC78" s="464">
        <v>2017</v>
      </c>
      <c r="AD78" s="464">
        <v>-6.4497000000000001E-3</v>
      </c>
      <c r="AE78" s="464">
        <v>2.1609809000000002</v>
      </c>
    </row>
    <row r="79" spans="2:31">
      <c r="B79" s="218"/>
      <c r="C79" s="218"/>
      <c r="D79" s="218"/>
      <c r="U79" s="464">
        <v>558</v>
      </c>
      <c r="V79" s="464" t="s">
        <v>138</v>
      </c>
      <c r="W79" s="464">
        <v>2017</v>
      </c>
      <c r="X79" s="464">
        <v>-0.22810427999999999</v>
      </c>
      <c r="Y79" s="464">
        <v>-9.601403E-2</v>
      </c>
      <c r="AA79" s="464">
        <v>967</v>
      </c>
      <c r="AB79" s="464" t="s">
        <v>758</v>
      </c>
      <c r="AC79" s="464">
        <v>2017</v>
      </c>
      <c r="AD79" s="464">
        <v>-0.22876287000000001</v>
      </c>
      <c r="AE79" s="464">
        <v>2.1978816000000001</v>
      </c>
    </row>
    <row r="80" spans="2:31">
      <c r="B80" s="218"/>
      <c r="C80" s="218"/>
      <c r="D80" s="218"/>
      <c r="U80" s="464">
        <v>564</v>
      </c>
      <c r="V80" s="464" t="s">
        <v>78</v>
      </c>
      <c r="W80" s="464">
        <v>2017</v>
      </c>
      <c r="X80" s="464">
        <v>-0.33724253999999998</v>
      </c>
      <c r="Y80" s="464">
        <v>-0.13475636999999999</v>
      </c>
      <c r="AA80" s="464">
        <v>686</v>
      </c>
      <c r="AB80" s="464" t="s">
        <v>77</v>
      </c>
      <c r="AC80" s="464">
        <v>2017</v>
      </c>
      <c r="AD80" s="464">
        <v>0.21237939</v>
      </c>
      <c r="AE80" s="464">
        <v>2.5249876000000002</v>
      </c>
    </row>
    <row r="81" spans="2:31">
      <c r="B81" s="218"/>
      <c r="C81" s="218"/>
      <c r="D81" s="218"/>
      <c r="U81" s="464">
        <v>566</v>
      </c>
      <c r="V81" s="464" t="s">
        <v>80</v>
      </c>
      <c r="W81" s="464">
        <v>2017</v>
      </c>
      <c r="X81" s="464">
        <v>-0.12416039</v>
      </c>
      <c r="Y81" s="464">
        <v>-0.12983017999999999</v>
      </c>
      <c r="AA81" s="464">
        <v>924</v>
      </c>
      <c r="AB81" s="464" t="s">
        <v>50</v>
      </c>
      <c r="AC81" s="464">
        <v>2017</v>
      </c>
      <c r="AD81" s="464">
        <v>-0.16888501</v>
      </c>
      <c r="AE81" s="464">
        <v>2.5912959999999998</v>
      </c>
    </row>
    <row r="82" spans="2:31">
      <c r="B82" s="218"/>
      <c r="C82" s="218"/>
      <c r="D82" s="218"/>
      <c r="U82" s="464">
        <v>576</v>
      </c>
      <c r="V82" s="464" t="s">
        <v>91</v>
      </c>
      <c r="W82" s="464">
        <v>2017</v>
      </c>
      <c r="X82" s="464">
        <v>-9.0518379999999996E-2</v>
      </c>
      <c r="Y82" s="464">
        <v>-0.27315948000000001</v>
      </c>
      <c r="AA82" s="464">
        <v>364</v>
      </c>
      <c r="AB82" s="464" t="s">
        <v>484</v>
      </c>
      <c r="AC82" s="464">
        <v>2017</v>
      </c>
      <c r="AD82" s="464">
        <v>0.9817148</v>
      </c>
      <c r="AE82" s="464">
        <v>2.8055317999999998</v>
      </c>
    </row>
    <row r="83" spans="2:31">
      <c r="B83" s="218"/>
      <c r="C83" s="218"/>
      <c r="D83" s="218"/>
      <c r="U83" s="464">
        <v>578</v>
      </c>
      <c r="V83" s="464" t="s">
        <v>84</v>
      </c>
      <c r="W83" s="464">
        <v>2017</v>
      </c>
      <c r="X83" s="464">
        <v>-0.32078804999999999</v>
      </c>
      <c r="Y83" s="464">
        <v>7.9456700000000005E-2</v>
      </c>
      <c r="AA83" s="464">
        <v>186</v>
      </c>
      <c r="AB83" s="464" t="s">
        <v>54</v>
      </c>
      <c r="AC83" s="464">
        <v>2017</v>
      </c>
      <c r="AD83" s="464">
        <v>-0.40313380999999998</v>
      </c>
      <c r="AE83" s="464">
        <v>3.2668132999999999</v>
      </c>
    </row>
    <row r="84" spans="2:31">
      <c r="B84" s="218"/>
      <c r="C84" s="218"/>
      <c r="D84" s="218"/>
      <c r="U84" s="464">
        <v>582</v>
      </c>
      <c r="V84" s="464" t="s">
        <v>143</v>
      </c>
      <c r="W84" s="464">
        <v>2017</v>
      </c>
      <c r="X84" s="464">
        <v>-0.18868386000000001</v>
      </c>
      <c r="Y84" s="464">
        <v>0.14798241000000001</v>
      </c>
      <c r="AA84" s="464">
        <v>361</v>
      </c>
      <c r="AB84" s="464" t="s">
        <v>490</v>
      </c>
      <c r="AC84" s="464">
        <v>2017</v>
      </c>
      <c r="AD84" s="464">
        <v>0.26974466000000002</v>
      </c>
      <c r="AE84" s="464">
        <v>3.6015201000000001</v>
      </c>
    </row>
    <row r="85" spans="2:31">
      <c r="B85" s="218"/>
      <c r="C85" s="218"/>
      <c r="D85" s="218"/>
      <c r="U85" s="464">
        <v>611</v>
      </c>
      <c r="V85" s="464" t="s">
        <v>499</v>
      </c>
      <c r="W85" s="464">
        <v>2017</v>
      </c>
      <c r="X85" s="464">
        <v>-0.14532471999999999</v>
      </c>
      <c r="Y85" s="464">
        <v>0.11643177</v>
      </c>
      <c r="AA85" s="464">
        <v>862</v>
      </c>
      <c r="AB85" s="464" t="s">
        <v>453</v>
      </c>
      <c r="AC85" s="464">
        <v>2017</v>
      </c>
      <c r="AD85" s="464">
        <v>1.0889517</v>
      </c>
      <c r="AE85" s="464">
        <v>3.7139242000000001</v>
      </c>
    </row>
    <row r="86" spans="2:31">
      <c r="B86" s="218"/>
      <c r="C86" s="218"/>
      <c r="D86" s="218"/>
      <c r="U86" s="464">
        <v>612</v>
      </c>
      <c r="V86" s="464" t="s">
        <v>43</v>
      </c>
      <c r="W86" s="464">
        <v>2017</v>
      </c>
      <c r="X86" s="464">
        <v>-0.46344616</v>
      </c>
      <c r="Y86" s="464">
        <v>2.2454699999999998E-3</v>
      </c>
      <c r="AA86" s="464">
        <v>156</v>
      </c>
      <c r="AB86" s="464" t="s">
        <v>9</v>
      </c>
      <c r="AC86" s="464">
        <v>2017</v>
      </c>
      <c r="AD86" s="464">
        <v>1.0730930000000001</v>
      </c>
      <c r="AE86" s="464">
        <v>3.7911722999999999</v>
      </c>
    </row>
    <row r="87" spans="2:31">
      <c r="B87" s="218"/>
      <c r="C87" s="218"/>
      <c r="D87" s="218"/>
      <c r="U87" s="464">
        <v>614</v>
      </c>
      <c r="V87" s="464" t="s">
        <v>125</v>
      </c>
      <c r="W87" s="464">
        <v>2017</v>
      </c>
      <c r="X87" s="464">
        <v>-1.0151041999999999</v>
      </c>
      <c r="Y87" s="464">
        <v>-0.20034482000000001</v>
      </c>
      <c r="AA87" s="464">
        <v>199</v>
      </c>
      <c r="AB87" s="464" t="s">
        <v>59</v>
      </c>
      <c r="AC87" s="464">
        <v>2017</v>
      </c>
      <c r="AD87" s="464">
        <v>0.18635326999999999</v>
      </c>
      <c r="AE87" s="464">
        <v>3.8759326000000001</v>
      </c>
    </row>
    <row r="88" spans="2:31">
      <c r="B88" s="218"/>
      <c r="C88" s="218"/>
      <c r="D88" s="218"/>
      <c r="U88" s="464">
        <v>616</v>
      </c>
      <c r="V88" s="464" t="s">
        <v>504</v>
      </c>
      <c r="W88" s="464">
        <v>2017</v>
      </c>
      <c r="X88" s="464">
        <v>0.88976456000000004</v>
      </c>
      <c r="Y88" s="464">
        <v>-7.9544920000000005E-2</v>
      </c>
      <c r="AA88" s="464">
        <v>268</v>
      </c>
      <c r="AB88" s="464" t="s">
        <v>133</v>
      </c>
      <c r="AC88" s="464">
        <v>2017</v>
      </c>
      <c r="AD88" s="464">
        <v>-0.28254576999999997</v>
      </c>
      <c r="AE88" s="464">
        <v>3.8827821999999999</v>
      </c>
    </row>
    <row r="89" spans="2:31">
      <c r="B89" s="218"/>
      <c r="C89" s="218"/>
      <c r="D89" s="218"/>
      <c r="U89" s="464">
        <v>618</v>
      </c>
      <c r="V89" s="464" t="s">
        <v>506</v>
      </c>
      <c r="W89" s="464">
        <v>2017</v>
      </c>
      <c r="X89" s="464">
        <v>-0.70337123999999995</v>
      </c>
      <c r="Y89" s="464">
        <v>-7.7259449999999993E-2</v>
      </c>
      <c r="AA89" s="464">
        <v>688</v>
      </c>
      <c r="AB89" s="464" t="s">
        <v>109</v>
      </c>
      <c r="AC89" s="464">
        <v>2017</v>
      </c>
      <c r="AD89" s="464">
        <v>-0.29137269999999998</v>
      </c>
      <c r="AE89" s="464">
        <v>4.0211895999999996</v>
      </c>
    </row>
    <row r="90" spans="2:31">
      <c r="B90" s="218"/>
      <c r="C90" s="218"/>
      <c r="D90" s="218"/>
      <c r="U90" s="464">
        <v>622</v>
      </c>
      <c r="V90" s="464" t="s">
        <v>132</v>
      </c>
      <c r="W90" s="464">
        <v>2017</v>
      </c>
      <c r="X90" s="464">
        <v>-0.69326319999999997</v>
      </c>
      <c r="Y90" s="464">
        <v>-6.7711660000000007E-2</v>
      </c>
      <c r="AA90" s="464">
        <v>915</v>
      </c>
      <c r="AB90" s="464" t="s">
        <v>463</v>
      </c>
      <c r="AC90" s="464">
        <v>2017</v>
      </c>
      <c r="AD90" s="464">
        <v>1.0242015</v>
      </c>
      <c r="AE90" s="464">
        <v>4.0461982000000001</v>
      </c>
    </row>
    <row r="91" spans="2:31">
      <c r="B91" s="218"/>
      <c r="C91" s="218"/>
      <c r="D91" s="218"/>
      <c r="U91" s="464">
        <v>624</v>
      </c>
      <c r="V91" s="464" t="s">
        <v>531</v>
      </c>
      <c r="W91" s="464">
        <v>2017</v>
      </c>
      <c r="X91" s="464">
        <v>1.2314533999999999</v>
      </c>
      <c r="Y91" s="464">
        <v>6.4912230000000001E-2</v>
      </c>
      <c r="AA91" s="464">
        <v>866</v>
      </c>
      <c r="AB91" s="464" t="s">
        <v>451</v>
      </c>
      <c r="AC91" s="464">
        <v>2017</v>
      </c>
      <c r="AD91" s="464">
        <v>0.26505398000000002</v>
      </c>
      <c r="AE91" s="464">
        <v>4.0692012000000002</v>
      </c>
    </row>
    <row r="92" spans="2:31">
      <c r="B92" s="218"/>
      <c r="C92" s="218"/>
      <c r="D92" s="218"/>
      <c r="U92" s="464">
        <v>626</v>
      </c>
      <c r="V92" s="464" t="s">
        <v>526</v>
      </c>
      <c r="W92" s="464">
        <v>2017</v>
      </c>
      <c r="X92" s="464">
        <v>-0.59103348</v>
      </c>
      <c r="Y92" s="464">
        <v>-0.32865907999999999</v>
      </c>
      <c r="AA92" s="464">
        <v>436</v>
      </c>
      <c r="AB92" s="464" t="s">
        <v>18</v>
      </c>
      <c r="AC92" s="464">
        <v>2017</v>
      </c>
      <c r="AD92" s="464">
        <v>0.33567319000000001</v>
      </c>
      <c r="AE92" s="464">
        <v>4.2665584000000001</v>
      </c>
    </row>
    <row r="93" spans="2:31">
      <c r="U93" s="464">
        <v>628</v>
      </c>
      <c r="V93" s="464" t="s">
        <v>97</v>
      </c>
      <c r="W93" s="464">
        <v>2017</v>
      </c>
      <c r="X93" s="464">
        <v>-0.90022877999999995</v>
      </c>
      <c r="Y93" s="464">
        <v>-0.25790964999999999</v>
      </c>
      <c r="AA93" s="464">
        <v>223</v>
      </c>
      <c r="AB93" s="464" t="s">
        <v>56</v>
      </c>
      <c r="AC93" s="464">
        <v>2017</v>
      </c>
      <c r="AD93" s="464">
        <v>-0.39918639</v>
      </c>
      <c r="AE93" s="464">
        <v>4.3936992999999998</v>
      </c>
    </row>
    <row r="94" spans="2:31">
      <c r="U94" s="464">
        <v>636</v>
      </c>
      <c r="V94" s="464" t="s">
        <v>223</v>
      </c>
      <c r="W94" s="464">
        <v>2017</v>
      </c>
      <c r="X94" s="464">
        <v>-0.83923771999999996</v>
      </c>
      <c r="Y94" s="464">
        <v>-0.11862180999999999</v>
      </c>
      <c r="AA94" s="464">
        <v>918</v>
      </c>
      <c r="AB94" s="464" t="s">
        <v>468</v>
      </c>
      <c r="AC94" s="464">
        <v>2017</v>
      </c>
      <c r="AD94" s="464">
        <v>-0.21240071999999999</v>
      </c>
      <c r="AE94" s="464">
        <v>4.4945117999999997</v>
      </c>
    </row>
    <row r="95" spans="2:31">
      <c r="U95" s="464">
        <v>638</v>
      </c>
      <c r="V95" s="464" t="s">
        <v>93</v>
      </c>
      <c r="W95" s="464">
        <v>2017</v>
      </c>
      <c r="X95" s="464">
        <v>-1.363666E-2</v>
      </c>
      <c r="Y95" s="464">
        <v>-0.18162128</v>
      </c>
      <c r="AA95" s="464">
        <v>336</v>
      </c>
      <c r="AB95" s="464" t="s">
        <v>488</v>
      </c>
      <c r="AC95" s="464">
        <v>2017</v>
      </c>
      <c r="AD95" s="464">
        <v>-0.14890995000000001</v>
      </c>
      <c r="AE95" s="464">
        <v>4.7051496999999998</v>
      </c>
    </row>
    <row r="96" spans="2:31">
      <c r="U96" s="464">
        <v>642</v>
      </c>
      <c r="V96" s="464" t="s">
        <v>527</v>
      </c>
      <c r="W96" s="464">
        <v>2017</v>
      </c>
      <c r="X96" s="464">
        <v>-2.3468882999999998</v>
      </c>
      <c r="Y96" s="464">
        <v>-0.37406476</v>
      </c>
      <c r="AA96" s="464">
        <v>343</v>
      </c>
      <c r="AB96" s="464" t="s">
        <v>475</v>
      </c>
      <c r="AC96" s="464">
        <v>2017</v>
      </c>
      <c r="AD96" s="464">
        <v>0.15478922000000001</v>
      </c>
      <c r="AE96" s="464">
        <v>4.7272293999999997</v>
      </c>
    </row>
    <row r="97" spans="21:31">
      <c r="U97" s="464">
        <v>643</v>
      </c>
      <c r="V97" s="464" t="s">
        <v>523</v>
      </c>
      <c r="W97" s="464">
        <v>2017</v>
      </c>
      <c r="X97" s="464">
        <v>-0.64784445000000002</v>
      </c>
      <c r="Y97" s="464">
        <v>-6.5272239999999995E-2</v>
      </c>
      <c r="AA97" s="464">
        <v>682</v>
      </c>
      <c r="AB97" s="464" t="s">
        <v>497</v>
      </c>
      <c r="AC97" s="464">
        <v>2017</v>
      </c>
      <c r="AD97" s="464">
        <v>-0.28247076999999998</v>
      </c>
      <c r="AE97" s="464">
        <v>4.8773191000000002</v>
      </c>
    </row>
    <row r="98" spans="21:31">
      <c r="U98" s="464">
        <v>644</v>
      </c>
      <c r="V98" s="464" t="s">
        <v>101</v>
      </c>
      <c r="W98" s="464">
        <v>2017</v>
      </c>
      <c r="X98" s="464">
        <v>-2.0009909999999999E-2</v>
      </c>
      <c r="Y98" s="464">
        <v>-0.21942018999999999</v>
      </c>
      <c r="AA98" s="464">
        <v>339</v>
      </c>
      <c r="AB98" s="464" t="s">
        <v>485</v>
      </c>
      <c r="AC98" s="464">
        <v>2017</v>
      </c>
      <c r="AD98" s="464">
        <v>7.9941170000000006E-2</v>
      </c>
      <c r="AE98" s="464">
        <v>4.9007597000000001</v>
      </c>
    </row>
    <row r="99" spans="21:31">
      <c r="U99" s="464">
        <v>646</v>
      </c>
      <c r="V99" s="464" t="s">
        <v>519</v>
      </c>
      <c r="W99" s="464">
        <v>2017</v>
      </c>
      <c r="X99" s="464">
        <v>-0.74977541999999997</v>
      </c>
      <c r="Y99" s="464">
        <v>-0.24874441999999999</v>
      </c>
      <c r="AA99" s="464">
        <v>923</v>
      </c>
      <c r="AB99" s="464" t="s">
        <v>142</v>
      </c>
      <c r="AC99" s="464">
        <v>2017</v>
      </c>
      <c r="AD99" s="464">
        <v>-0.82412141999999999</v>
      </c>
      <c r="AE99" s="464">
        <v>5.8133134000000002</v>
      </c>
    </row>
    <row r="100" spans="21:31">
      <c r="U100" s="464">
        <v>648</v>
      </c>
      <c r="V100" s="464" t="s">
        <v>508</v>
      </c>
      <c r="W100" s="464">
        <v>2017</v>
      </c>
      <c r="X100" s="464">
        <v>-0.14181034000000001</v>
      </c>
      <c r="Y100" s="464">
        <v>-1.461107E-2</v>
      </c>
      <c r="AA100" s="464">
        <v>138</v>
      </c>
      <c r="AB100" s="464" t="s">
        <v>23</v>
      </c>
      <c r="AC100" s="464">
        <v>2017</v>
      </c>
      <c r="AD100" s="464">
        <v>0.84964435999999999</v>
      </c>
      <c r="AE100" s="464">
        <v>5.8573845999999996</v>
      </c>
    </row>
    <row r="101" spans="21:31">
      <c r="U101" s="464">
        <v>652</v>
      </c>
      <c r="V101" s="464" t="s">
        <v>102</v>
      </c>
      <c r="W101" s="464">
        <v>2017</v>
      </c>
      <c r="X101" s="464">
        <v>0.23435308999999999</v>
      </c>
      <c r="Y101" s="464">
        <v>-1.6037499999999999E-3</v>
      </c>
      <c r="AA101" s="464">
        <v>616</v>
      </c>
      <c r="AB101" s="464" t="s">
        <v>504</v>
      </c>
      <c r="AC101" s="464">
        <v>2017</v>
      </c>
      <c r="AD101" s="464">
        <v>0.88976456000000004</v>
      </c>
      <c r="AE101" s="464">
        <v>6.2026266999999997</v>
      </c>
    </row>
    <row r="102" spans="21:31">
      <c r="U102" s="464">
        <v>654</v>
      </c>
      <c r="V102" s="464" t="s">
        <v>509</v>
      </c>
      <c r="W102" s="464">
        <v>2017</v>
      </c>
      <c r="X102" s="464">
        <v>-1.0161517</v>
      </c>
      <c r="Y102" s="464">
        <v>-4.5597869999999999E-2</v>
      </c>
      <c r="AA102" s="464">
        <v>936</v>
      </c>
      <c r="AB102" s="464" t="s">
        <v>27</v>
      </c>
      <c r="AC102" s="464">
        <v>2017</v>
      </c>
      <c r="AD102" s="464">
        <v>-0.16701329000000001</v>
      </c>
      <c r="AE102" s="464">
        <v>6.7118039999999999</v>
      </c>
    </row>
    <row r="103" spans="21:31">
      <c r="U103" s="464">
        <v>662</v>
      </c>
      <c r="V103" s="464" t="s">
        <v>100</v>
      </c>
      <c r="W103" s="464">
        <v>2017</v>
      </c>
      <c r="X103" s="464">
        <v>-3.6538849999999998E-2</v>
      </c>
      <c r="Y103" s="464">
        <v>-0.17320933999999999</v>
      </c>
      <c r="AA103" s="464">
        <v>961</v>
      </c>
      <c r="AB103" s="464" t="s">
        <v>28</v>
      </c>
      <c r="AC103" s="464">
        <v>2017</v>
      </c>
      <c r="AD103" s="464">
        <v>0.38055993999999999</v>
      </c>
      <c r="AE103" s="464">
        <v>6.7382922000000001</v>
      </c>
    </row>
    <row r="104" spans="21:31">
      <c r="U104" s="464">
        <v>664</v>
      </c>
      <c r="V104" s="464" t="s">
        <v>105</v>
      </c>
      <c r="W104" s="464">
        <v>2017</v>
      </c>
      <c r="X104" s="464">
        <v>-0.45885693</v>
      </c>
      <c r="Y104" s="464">
        <v>-1.2171999999999999E-4</v>
      </c>
      <c r="AA104" s="464">
        <v>423</v>
      </c>
      <c r="AB104" s="464" t="s">
        <v>88</v>
      </c>
      <c r="AC104" s="464">
        <v>2017</v>
      </c>
      <c r="AD104" s="464">
        <v>0.26864835999999997</v>
      </c>
      <c r="AE104" s="464">
        <v>6.8204365999999998</v>
      </c>
    </row>
    <row r="105" spans="21:31">
      <c r="U105" s="464">
        <v>666</v>
      </c>
      <c r="V105" s="464" t="s">
        <v>511</v>
      </c>
      <c r="W105" s="464">
        <v>2017</v>
      </c>
      <c r="X105" s="464">
        <v>0.47747465</v>
      </c>
      <c r="Y105" s="464">
        <v>0.13963863000000001</v>
      </c>
      <c r="AA105" s="464">
        <v>718</v>
      </c>
      <c r="AB105" s="464" t="s">
        <v>503</v>
      </c>
      <c r="AC105" s="464">
        <v>2017</v>
      </c>
      <c r="AD105" s="464">
        <v>0.40897605999999997</v>
      </c>
      <c r="AE105" s="464">
        <v>6.9216819999999997</v>
      </c>
    </row>
    <row r="106" spans="21:31">
      <c r="U106" s="464">
        <v>668</v>
      </c>
      <c r="V106" s="464" t="s">
        <v>521</v>
      </c>
      <c r="W106" s="464">
        <v>2017</v>
      </c>
      <c r="X106" s="464">
        <v>-0.12459271</v>
      </c>
      <c r="Y106" s="464">
        <v>0.29155931000000002</v>
      </c>
      <c r="AA106" s="464">
        <v>939</v>
      </c>
      <c r="AB106" s="464" t="s">
        <v>12</v>
      </c>
      <c r="AC106" s="464">
        <v>2017</v>
      </c>
      <c r="AD106" s="464">
        <v>0.89412245999999995</v>
      </c>
      <c r="AE106" s="464">
        <v>7.8493727</v>
      </c>
    </row>
    <row r="107" spans="21:31">
      <c r="U107" s="464">
        <v>674</v>
      </c>
      <c r="V107" s="464" t="s">
        <v>106</v>
      </c>
      <c r="W107" s="464">
        <v>2017</v>
      </c>
      <c r="X107" s="464">
        <v>-0.49418061000000002</v>
      </c>
      <c r="Y107" s="464">
        <v>-7.9157939999999996E-2</v>
      </c>
      <c r="AA107" s="464">
        <v>935</v>
      </c>
      <c r="AB107" s="464" t="s">
        <v>10</v>
      </c>
      <c r="AC107" s="464">
        <v>2017</v>
      </c>
      <c r="AD107" s="464">
        <v>0.1027396</v>
      </c>
      <c r="AE107" s="464">
        <v>8.0979904000000005</v>
      </c>
    </row>
    <row r="108" spans="21:31">
      <c r="U108" s="464">
        <v>676</v>
      </c>
      <c r="V108" s="464" t="s">
        <v>515</v>
      </c>
      <c r="W108" s="464">
        <v>2017</v>
      </c>
      <c r="X108" s="464">
        <v>-8.6612640000000005E-2</v>
      </c>
      <c r="Y108" s="464">
        <v>-4.8582199999999999E-3</v>
      </c>
      <c r="AA108" s="464">
        <v>134</v>
      </c>
      <c r="AB108" s="464" t="s">
        <v>15</v>
      </c>
      <c r="AC108" s="464">
        <v>2017</v>
      </c>
      <c r="AD108" s="464">
        <v>0.91744267999999995</v>
      </c>
      <c r="AE108" s="464">
        <v>8.1811956000000006</v>
      </c>
    </row>
    <row r="109" spans="21:31">
      <c r="U109" s="464">
        <v>678</v>
      </c>
      <c r="V109" s="464" t="s">
        <v>136</v>
      </c>
      <c r="W109" s="464">
        <v>2017</v>
      </c>
      <c r="X109" s="464">
        <v>-9.8397299999999993E-2</v>
      </c>
      <c r="Y109" s="464">
        <v>-5.0064049999999999E-2</v>
      </c>
      <c r="AA109" s="464">
        <v>733</v>
      </c>
      <c r="AB109" s="464" t="s">
        <v>514</v>
      </c>
      <c r="AC109" s="464">
        <v>2017</v>
      </c>
      <c r="AD109" s="464">
        <v>-1.1583633</v>
      </c>
      <c r="AE109" s="464">
        <v>8.7707358000000006</v>
      </c>
    </row>
    <row r="110" spans="21:31">
      <c r="U110" s="464">
        <v>682</v>
      </c>
      <c r="V110" s="464" t="s">
        <v>497</v>
      </c>
      <c r="W110" s="464">
        <v>2017</v>
      </c>
      <c r="X110" s="464">
        <v>-0.28247076999999998</v>
      </c>
      <c r="Y110" s="464">
        <v>0.1962139</v>
      </c>
      <c r="AA110" s="464">
        <v>611</v>
      </c>
      <c r="AB110" s="464" t="s">
        <v>499</v>
      </c>
      <c r="AC110" s="464">
        <v>2017</v>
      </c>
      <c r="AD110" s="464">
        <v>-0.14532471999999999</v>
      </c>
      <c r="AE110" s="464">
        <v>8.9349512999999998</v>
      </c>
    </row>
    <row r="111" spans="21:31">
      <c r="U111" s="464">
        <v>684</v>
      </c>
      <c r="V111" s="464" t="s">
        <v>502</v>
      </c>
      <c r="W111" s="464">
        <v>2017</v>
      </c>
      <c r="X111" s="464">
        <v>0.13361496</v>
      </c>
      <c r="Y111" s="464">
        <v>-1.0231560000000001E-2</v>
      </c>
      <c r="AA111" s="464">
        <v>964</v>
      </c>
      <c r="AB111" s="464" t="s">
        <v>81</v>
      </c>
      <c r="AC111" s="464">
        <v>2017</v>
      </c>
      <c r="AD111" s="464">
        <v>0.43704813999999997</v>
      </c>
      <c r="AE111" s="464">
        <v>9.4339318999999993</v>
      </c>
    </row>
    <row r="112" spans="21:31">
      <c r="U112" s="464">
        <v>686</v>
      </c>
      <c r="V112" s="464" t="s">
        <v>77</v>
      </c>
      <c r="W112" s="464">
        <v>2017</v>
      </c>
      <c r="X112" s="464">
        <v>0.21237939</v>
      </c>
      <c r="Y112" s="464">
        <v>4.166947E-2</v>
      </c>
      <c r="AA112" s="464">
        <v>728</v>
      </c>
      <c r="AB112" s="464" t="s">
        <v>513</v>
      </c>
      <c r="AC112" s="464">
        <v>2017</v>
      </c>
      <c r="AD112" s="464">
        <v>0.58965343000000003</v>
      </c>
      <c r="AE112" s="464">
        <v>9.6752561999999998</v>
      </c>
    </row>
    <row r="113" spans="21:31">
      <c r="U113" s="464">
        <v>688</v>
      </c>
      <c r="V113" s="464" t="s">
        <v>109</v>
      </c>
      <c r="W113" s="464">
        <v>2017</v>
      </c>
      <c r="X113" s="464">
        <v>-0.29137269999999998</v>
      </c>
      <c r="Y113" s="464">
        <v>9.1031710000000002E-2</v>
      </c>
      <c r="AA113" s="464">
        <v>927</v>
      </c>
      <c r="AB113" s="464" t="s">
        <v>116</v>
      </c>
      <c r="AC113" s="464">
        <v>2017</v>
      </c>
      <c r="AD113" s="464">
        <v>-0.76520646999999997</v>
      </c>
      <c r="AE113" s="464">
        <v>10.318356</v>
      </c>
    </row>
    <row r="114" spans="21:31">
      <c r="U114" s="464">
        <v>692</v>
      </c>
      <c r="V114" s="464" t="s">
        <v>110</v>
      </c>
      <c r="W114" s="464">
        <v>2017</v>
      </c>
      <c r="X114" s="464">
        <v>-8.025053E-2</v>
      </c>
      <c r="Y114" s="464">
        <v>-8.7485080000000007E-2</v>
      </c>
      <c r="AA114" s="464">
        <v>176</v>
      </c>
      <c r="AB114" s="464" t="s">
        <v>64</v>
      </c>
      <c r="AC114" s="464">
        <v>2017</v>
      </c>
      <c r="AD114" s="464">
        <v>0.87319654999999996</v>
      </c>
      <c r="AE114" s="464">
        <v>10.352969999999999</v>
      </c>
    </row>
    <row r="115" spans="21:31">
      <c r="U115" s="464">
        <v>694</v>
      </c>
      <c r="V115" s="464" t="s">
        <v>140</v>
      </c>
      <c r="W115" s="464">
        <v>2017</v>
      </c>
      <c r="X115" s="464">
        <v>-0.64407320999999995</v>
      </c>
      <c r="Y115" s="464">
        <v>-0.27300335999999997</v>
      </c>
      <c r="AA115" s="464">
        <v>813</v>
      </c>
      <c r="AB115" s="464" t="s">
        <v>456</v>
      </c>
      <c r="AC115" s="464">
        <v>2017</v>
      </c>
      <c r="AD115" s="464">
        <v>0.64881893999999996</v>
      </c>
      <c r="AE115" s="464">
        <v>11.145659</v>
      </c>
    </row>
    <row r="116" spans="21:31">
      <c r="U116" s="464">
        <v>698</v>
      </c>
      <c r="V116" s="464" t="s">
        <v>145</v>
      </c>
      <c r="W116" s="464">
        <v>2017</v>
      </c>
      <c r="X116" s="464">
        <v>-0.7374444</v>
      </c>
      <c r="Y116" s="464">
        <v>5.8262130000000002E-2</v>
      </c>
      <c r="AA116" s="464">
        <v>218</v>
      </c>
      <c r="AB116" s="464" t="s">
        <v>94</v>
      </c>
      <c r="AC116" s="464">
        <v>2017</v>
      </c>
      <c r="AD116" s="464">
        <v>-0.28190524</v>
      </c>
      <c r="AE116" s="464">
        <v>11.403860999999999</v>
      </c>
    </row>
    <row r="117" spans="21:31">
      <c r="U117" s="464">
        <v>714</v>
      </c>
      <c r="V117" s="464" t="s">
        <v>112</v>
      </c>
      <c r="W117" s="464">
        <v>2017</v>
      </c>
      <c r="X117" s="464">
        <v>1.1727188</v>
      </c>
      <c r="Y117" s="464">
        <v>-7.9596490000000006E-2</v>
      </c>
      <c r="AA117" s="464">
        <v>921</v>
      </c>
      <c r="AB117" s="464" t="s">
        <v>107</v>
      </c>
      <c r="AC117" s="464">
        <v>2017</v>
      </c>
      <c r="AD117" s="464">
        <v>-0.39689975</v>
      </c>
      <c r="AE117" s="464">
        <v>11.918234</v>
      </c>
    </row>
    <row r="118" spans="21:31">
      <c r="U118" s="464">
        <v>716</v>
      </c>
      <c r="V118" s="464" t="s">
        <v>543</v>
      </c>
      <c r="W118" s="464">
        <v>2017</v>
      </c>
      <c r="X118" s="464">
        <v>0.64692046000000003</v>
      </c>
      <c r="Y118" s="464">
        <v>0.15409139999999999</v>
      </c>
      <c r="AA118" s="464">
        <v>917</v>
      </c>
      <c r="AB118" s="464" t="s">
        <v>134</v>
      </c>
      <c r="AC118" s="464">
        <v>2017</v>
      </c>
      <c r="AD118" s="464">
        <v>-0.56244793999999998</v>
      </c>
      <c r="AE118" s="464">
        <v>12.53323</v>
      </c>
    </row>
    <row r="119" spans="21:31">
      <c r="U119" s="464">
        <v>718</v>
      </c>
      <c r="V119" s="464" t="s">
        <v>503</v>
      </c>
      <c r="W119" s="464">
        <v>2017</v>
      </c>
      <c r="X119" s="464">
        <v>0.40897605999999997</v>
      </c>
      <c r="Y119" s="464">
        <v>-0.10548250000000001</v>
      </c>
      <c r="AA119" s="464">
        <v>144</v>
      </c>
      <c r="AB119" s="464" t="s">
        <v>30</v>
      </c>
      <c r="AC119" s="464">
        <v>2017</v>
      </c>
      <c r="AD119" s="464">
        <v>1.2037777000000001</v>
      </c>
      <c r="AE119" s="464">
        <v>12.544995</v>
      </c>
    </row>
    <row r="120" spans="21:31">
      <c r="U120" s="464">
        <v>722</v>
      </c>
      <c r="V120" s="464" t="s">
        <v>141</v>
      </c>
      <c r="W120" s="464">
        <v>2017</v>
      </c>
      <c r="X120" s="464">
        <v>0.41229058000000002</v>
      </c>
      <c r="Y120" s="464">
        <v>8.2562199999999999E-3</v>
      </c>
      <c r="AA120" s="464">
        <v>867</v>
      </c>
      <c r="AB120" s="464" t="s">
        <v>461</v>
      </c>
      <c r="AC120" s="464">
        <v>2017</v>
      </c>
      <c r="AD120" s="464">
        <v>0.49675771000000002</v>
      </c>
      <c r="AE120" s="464">
        <v>12.713813</v>
      </c>
    </row>
    <row r="121" spans="21:31">
      <c r="U121" s="464">
        <v>724</v>
      </c>
      <c r="V121" s="464" t="s">
        <v>505</v>
      </c>
      <c r="W121" s="464">
        <v>2017</v>
      </c>
      <c r="X121" s="464">
        <v>-3.4025949999999999E-2</v>
      </c>
      <c r="Y121" s="464">
        <v>8.7021570000000006E-2</v>
      </c>
      <c r="AA121" s="464">
        <v>182</v>
      </c>
      <c r="AB121" s="464" t="s">
        <v>26</v>
      </c>
      <c r="AC121" s="464">
        <v>2017</v>
      </c>
      <c r="AD121" s="464">
        <v>0.56060215999999996</v>
      </c>
      <c r="AE121" s="464">
        <v>13.318154</v>
      </c>
    </row>
    <row r="122" spans="21:31">
      <c r="U122" s="464">
        <v>728</v>
      </c>
      <c r="V122" s="464" t="s">
        <v>513</v>
      </c>
      <c r="W122" s="464">
        <v>2017</v>
      </c>
      <c r="X122" s="464">
        <v>0.58965343000000003</v>
      </c>
      <c r="Y122" s="464">
        <v>0.10666861</v>
      </c>
      <c r="AA122" s="464">
        <v>136</v>
      </c>
      <c r="AB122" s="464" t="s">
        <v>19</v>
      </c>
      <c r="AC122" s="464">
        <v>2017</v>
      </c>
      <c r="AD122" s="464">
        <v>-0.35724853000000001</v>
      </c>
      <c r="AE122" s="464">
        <v>14.409439000000001</v>
      </c>
    </row>
    <row r="123" spans="21:31">
      <c r="U123" s="464">
        <v>732</v>
      </c>
      <c r="V123" s="464" t="s">
        <v>113</v>
      </c>
      <c r="W123" s="464">
        <v>2017</v>
      </c>
      <c r="X123" s="464">
        <v>-1.0732592999999999</v>
      </c>
      <c r="Y123" s="464">
        <v>-0.39187104</v>
      </c>
      <c r="AA123" s="464">
        <v>943</v>
      </c>
      <c r="AB123" s="464" t="s">
        <v>757</v>
      </c>
      <c r="AC123" s="464">
        <v>2017</v>
      </c>
      <c r="AD123" s="464">
        <v>-1.9444759999999998E-2</v>
      </c>
      <c r="AE123" s="464">
        <v>14.520215</v>
      </c>
    </row>
    <row r="124" spans="21:31">
      <c r="U124" s="464">
        <v>734</v>
      </c>
      <c r="V124" s="464" t="s">
        <v>520</v>
      </c>
      <c r="W124" s="464">
        <v>2017</v>
      </c>
      <c r="X124" s="464">
        <v>-6.4497000000000001E-3</v>
      </c>
      <c r="Y124" s="464">
        <v>-5.6118840000000003E-2</v>
      </c>
      <c r="AA124" s="464">
        <v>960</v>
      </c>
      <c r="AB124" s="464" t="s">
        <v>70</v>
      </c>
      <c r="AC124" s="464">
        <v>2017</v>
      </c>
      <c r="AD124" s="464">
        <v>4.5826400000000003E-2</v>
      </c>
      <c r="AE124" s="464">
        <v>14.881715</v>
      </c>
    </row>
    <row r="125" spans="21:31">
      <c r="U125" s="464">
        <v>738</v>
      </c>
      <c r="V125" s="464" t="s">
        <v>114</v>
      </c>
      <c r="W125" s="464">
        <v>2017</v>
      </c>
      <c r="X125" s="464">
        <v>2.85189E-2</v>
      </c>
      <c r="Y125" s="464">
        <v>-0.11080215</v>
      </c>
      <c r="AA125" s="464">
        <v>321</v>
      </c>
      <c r="AB125" s="464" t="s">
        <v>480</v>
      </c>
      <c r="AC125" s="464">
        <v>2017</v>
      </c>
      <c r="AD125" s="464">
        <v>0.92146697</v>
      </c>
      <c r="AE125" s="464">
        <v>15.481107</v>
      </c>
    </row>
    <row r="126" spans="21:31">
      <c r="U126" s="464">
        <v>742</v>
      </c>
      <c r="V126" s="464" t="s">
        <v>525</v>
      </c>
      <c r="W126" s="464">
        <v>2017</v>
      </c>
      <c r="X126" s="464">
        <v>-0.15303084</v>
      </c>
      <c r="Y126" s="464">
        <v>-1.141055E-2</v>
      </c>
      <c r="AA126" s="464">
        <v>868</v>
      </c>
      <c r="AB126" s="464" t="s">
        <v>764</v>
      </c>
      <c r="AC126" s="464">
        <v>2017</v>
      </c>
      <c r="AD126" s="464">
        <v>1.2493920000000001</v>
      </c>
      <c r="AE126" s="464">
        <v>15.564988</v>
      </c>
    </row>
    <row r="127" spans="21:31">
      <c r="U127" s="464">
        <v>744</v>
      </c>
      <c r="V127" s="464" t="s">
        <v>494</v>
      </c>
      <c r="W127" s="464">
        <v>2017</v>
      </c>
      <c r="X127" s="464">
        <v>0.1370711</v>
      </c>
      <c r="Y127" s="464">
        <v>-9.890786E-2</v>
      </c>
      <c r="AA127" s="464">
        <v>944</v>
      </c>
      <c r="AB127" s="464" t="s">
        <v>74</v>
      </c>
      <c r="AC127" s="464">
        <v>2017</v>
      </c>
      <c r="AD127" s="464">
        <v>-0.19602163</v>
      </c>
      <c r="AE127" s="464">
        <v>15.80156</v>
      </c>
    </row>
    <row r="128" spans="21:31">
      <c r="U128" s="464">
        <v>746</v>
      </c>
      <c r="V128" s="464" t="s">
        <v>115</v>
      </c>
      <c r="W128" s="464">
        <v>2017</v>
      </c>
      <c r="X128" s="464">
        <v>-0.50720779000000005</v>
      </c>
      <c r="Y128" s="464">
        <v>-0.1125611</v>
      </c>
      <c r="AA128" s="464">
        <v>124</v>
      </c>
      <c r="AB128" s="464" t="s">
        <v>8</v>
      </c>
      <c r="AC128" s="464">
        <v>2017</v>
      </c>
      <c r="AD128" s="464">
        <v>0.69913269</v>
      </c>
      <c r="AE128" s="464">
        <v>15.858511999999999</v>
      </c>
    </row>
    <row r="129" spans="21:31">
      <c r="U129" s="464">
        <v>748</v>
      </c>
      <c r="V129" s="464" t="s">
        <v>95</v>
      </c>
      <c r="W129" s="464">
        <v>2017</v>
      </c>
      <c r="X129" s="464">
        <v>0.43576849000000001</v>
      </c>
      <c r="Y129" s="464">
        <v>-5.8733269999999997E-2</v>
      </c>
      <c r="AA129" s="464">
        <v>942</v>
      </c>
      <c r="AB129" s="464" t="s">
        <v>466</v>
      </c>
      <c r="AC129" s="464">
        <v>2017</v>
      </c>
      <c r="AD129" s="464">
        <v>-0.22491501999999999</v>
      </c>
      <c r="AE129" s="464">
        <v>16.391019</v>
      </c>
    </row>
    <row r="130" spans="21:31">
      <c r="U130" s="464">
        <v>754</v>
      </c>
      <c r="V130" s="464" t="s">
        <v>144</v>
      </c>
      <c r="W130" s="464">
        <v>2017</v>
      </c>
      <c r="X130" s="464">
        <v>-5.6528469999999997E-2</v>
      </c>
      <c r="Y130" s="464">
        <v>3.0545920000000001E-2</v>
      </c>
      <c r="AA130" s="464">
        <v>926</v>
      </c>
      <c r="AB130" s="464" t="s">
        <v>85</v>
      </c>
      <c r="AC130" s="464">
        <v>2017</v>
      </c>
      <c r="AD130" s="464">
        <v>-0.44430385</v>
      </c>
      <c r="AE130" s="464">
        <v>17.17259</v>
      </c>
    </row>
    <row r="131" spans="21:31">
      <c r="U131" s="464">
        <v>813</v>
      </c>
      <c r="V131" s="464" t="s">
        <v>456</v>
      </c>
      <c r="W131" s="464">
        <v>2017</v>
      </c>
      <c r="X131" s="464">
        <v>0.64881893999999996</v>
      </c>
      <c r="Y131" s="464">
        <v>0.13093072</v>
      </c>
      <c r="AA131" s="464">
        <v>174</v>
      </c>
      <c r="AB131" s="464" t="s">
        <v>16</v>
      </c>
      <c r="AC131" s="464">
        <v>2017</v>
      </c>
      <c r="AD131" s="464">
        <v>-0.37067649000000003</v>
      </c>
      <c r="AE131" s="464">
        <v>17.892095999999999</v>
      </c>
    </row>
    <row r="132" spans="21:31">
      <c r="U132" s="464">
        <v>819</v>
      </c>
      <c r="V132" s="464" t="s">
        <v>446</v>
      </c>
      <c r="W132" s="464">
        <v>2017</v>
      </c>
      <c r="X132" s="464">
        <v>0.66852900999999998</v>
      </c>
      <c r="Y132" s="464">
        <v>4.0604170000000002E-2</v>
      </c>
      <c r="AA132" s="464">
        <v>963</v>
      </c>
      <c r="AB132" s="464" t="s">
        <v>467</v>
      </c>
      <c r="AC132" s="464">
        <v>2017</v>
      </c>
      <c r="AD132" s="464">
        <v>-0.29688501</v>
      </c>
      <c r="AE132" s="464">
        <v>18.128454000000001</v>
      </c>
    </row>
    <row r="133" spans="21:31">
      <c r="U133" s="464">
        <v>853</v>
      </c>
      <c r="V133" s="464" t="s">
        <v>111</v>
      </c>
      <c r="W133" s="464">
        <v>2017</v>
      </c>
      <c r="X133" s="464">
        <v>-0.40628754</v>
      </c>
      <c r="Y133" s="464">
        <v>0.18991854</v>
      </c>
      <c r="AA133" s="464">
        <v>666</v>
      </c>
      <c r="AB133" s="464" t="s">
        <v>511</v>
      </c>
      <c r="AC133" s="464">
        <v>2017</v>
      </c>
      <c r="AD133" s="464">
        <v>0.47747465</v>
      </c>
      <c r="AE133" s="464">
        <v>18.881350999999999</v>
      </c>
    </row>
    <row r="134" spans="21:31">
      <c r="U134" s="464">
        <v>862</v>
      </c>
      <c r="V134" s="464" t="s">
        <v>453</v>
      </c>
      <c r="W134" s="464">
        <v>2017</v>
      </c>
      <c r="X134" s="464">
        <v>1.0889517</v>
      </c>
      <c r="Y134" s="464">
        <v>9.2235280000000003E-2</v>
      </c>
      <c r="AA134" s="464">
        <v>172</v>
      </c>
      <c r="AB134" s="464" t="s">
        <v>13</v>
      </c>
      <c r="AC134" s="464">
        <v>2017</v>
      </c>
      <c r="AD134" s="464">
        <v>1.4816364</v>
      </c>
      <c r="AE134" s="464">
        <v>18.914470999999999</v>
      </c>
    </row>
    <row r="135" spans="21:31">
      <c r="U135" s="464">
        <v>867</v>
      </c>
      <c r="V135" s="464" t="s">
        <v>461</v>
      </c>
      <c r="W135" s="464">
        <v>2017</v>
      </c>
      <c r="X135" s="464">
        <v>0.49675771000000002</v>
      </c>
      <c r="Y135" s="464">
        <v>0.38558256000000002</v>
      </c>
      <c r="AA135" s="464">
        <v>132</v>
      </c>
      <c r="AB135" s="464" t="s">
        <v>14</v>
      </c>
      <c r="AC135" s="464">
        <v>2017</v>
      </c>
      <c r="AD135" s="464">
        <v>0.53784052000000004</v>
      </c>
      <c r="AE135" s="464">
        <v>18.945536000000001</v>
      </c>
    </row>
    <row r="136" spans="21:31">
      <c r="U136" s="464">
        <v>911</v>
      </c>
      <c r="V136" s="464" t="s">
        <v>462</v>
      </c>
      <c r="W136" s="464">
        <v>2017</v>
      </c>
      <c r="X136" s="464">
        <v>-0.24253711</v>
      </c>
      <c r="Y136" s="464">
        <v>9.7446580000000005E-2</v>
      </c>
    </row>
    <row r="137" spans="21:31">
      <c r="U137" s="464">
        <v>912</v>
      </c>
      <c r="V137" s="464" t="s">
        <v>42</v>
      </c>
      <c r="W137" s="464">
        <v>2017</v>
      </c>
      <c r="X137" s="464">
        <v>-0.80922508999999998</v>
      </c>
      <c r="Y137" s="464">
        <v>-4.8917919999999997E-2</v>
      </c>
    </row>
    <row r="138" spans="21:31">
      <c r="U138" s="464">
        <v>913</v>
      </c>
      <c r="V138" s="464" t="s">
        <v>126</v>
      </c>
      <c r="W138" s="464">
        <v>2017</v>
      </c>
      <c r="X138" s="464">
        <v>-0.22186465999999999</v>
      </c>
      <c r="Y138" s="464">
        <v>0.17136167999999999</v>
      </c>
    </row>
    <row r="139" spans="21:31">
      <c r="U139" s="464">
        <v>914</v>
      </c>
      <c r="V139" s="464" t="s">
        <v>465</v>
      </c>
      <c r="W139" s="464">
        <v>2017</v>
      </c>
      <c r="X139" s="464">
        <v>-0.19179882000000001</v>
      </c>
      <c r="Y139" s="464">
        <v>7.4262499999999997E-3</v>
      </c>
    </row>
    <row r="140" spans="21:31">
      <c r="U140" s="464">
        <v>915</v>
      </c>
      <c r="V140" s="464" t="s">
        <v>463</v>
      </c>
      <c r="W140" s="464">
        <v>2017</v>
      </c>
      <c r="X140" s="464">
        <v>1.0242015</v>
      </c>
      <c r="Y140" s="464">
        <v>0.25132262999999999</v>
      </c>
    </row>
    <row r="141" spans="21:31">
      <c r="U141" s="464">
        <v>916</v>
      </c>
      <c r="V141" s="464" t="s">
        <v>41</v>
      </c>
      <c r="W141" s="464">
        <v>2017</v>
      </c>
      <c r="X141" s="464">
        <v>-1.0084405999999999</v>
      </c>
      <c r="Y141" s="464">
        <v>-5.3551840000000003E-2</v>
      </c>
    </row>
    <row r="142" spans="21:31">
      <c r="U142" s="464">
        <v>917</v>
      </c>
      <c r="V142" s="464" t="s">
        <v>134</v>
      </c>
      <c r="W142" s="464">
        <v>2017</v>
      </c>
      <c r="X142" s="464">
        <v>-0.56244793999999998</v>
      </c>
      <c r="Y142" s="464">
        <v>0.15583748</v>
      </c>
    </row>
    <row r="143" spans="21:31">
      <c r="U143" s="464">
        <v>918</v>
      </c>
      <c r="V143" s="464" t="s">
        <v>468</v>
      </c>
      <c r="W143" s="464">
        <v>2017</v>
      </c>
      <c r="X143" s="464">
        <v>-0.21240071999999999</v>
      </c>
      <c r="Y143" s="464">
        <v>0.12925749</v>
      </c>
    </row>
    <row r="144" spans="21:31">
      <c r="U144" s="464">
        <v>921</v>
      </c>
      <c r="V144" s="464" t="s">
        <v>107</v>
      </c>
      <c r="W144" s="464">
        <v>2017</v>
      </c>
      <c r="X144" s="464">
        <v>-0.39689975</v>
      </c>
      <c r="Y144" s="464">
        <v>8.48468E-2</v>
      </c>
    </row>
    <row r="145" spans="21:25">
      <c r="U145" s="464">
        <v>922</v>
      </c>
      <c r="V145" s="464" t="s">
        <v>53</v>
      </c>
      <c r="W145" s="464">
        <v>2017</v>
      </c>
      <c r="X145" s="464">
        <v>-1.127489</v>
      </c>
      <c r="Y145" s="464">
        <v>1.8284E-3</v>
      </c>
    </row>
    <row r="146" spans="21:25">
      <c r="U146" s="464">
        <v>923</v>
      </c>
      <c r="V146" s="464" t="s">
        <v>142</v>
      </c>
      <c r="W146" s="464">
        <v>2017</v>
      </c>
      <c r="X146" s="464">
        <v>-0.82412141999999999</v>
      </c>
      <c r="Y146" s="464">
        <v>0.19256899999999999</v>
      </c>
    </row>
    <row r="147" spans="21:25">
      <c r="U147" s="464">
        <v>924</v>
      </c>
      <c r="V147" s="464" t="s">
        <v>50</v>
      </c>
      <c r="W147" s="464">
        <v>2017</v>
      </c>
      <c r="X147" s="464">
        <v>-0.16888501</v>
      </c>
      <c r="Y147" s="464">
        <v>-0.10857374</v>
      </c>
    </row>
    <row r="148" spans="21:25">
      <c r="U148" s="464">
        <v>926</v>
      </c>
      <c r="V148" s="464" t="s">
        <v>85</v>
      </c>
      <c r="W148" s="464">
        <v>2017</v>
      </c>
      <c r="X148" s="464">
        <v>-0.44430385</v>
      </c>
      <c r="Y148" s="464">
        <v>0.15592064</v>
      </c>
    </row>
    <row r="149" spans="21:25">
      <c r="U149" s="464">
        <v>927</v>
      </c>
      <c r="V149" s="464" t="s">
        <v>116</v>
      </c>
      <c r="W149" s="464">
        <v>2017</v>
      </c>
      <c r="X149" s="464">
        <v>-0.76520646999999997</v>
      </c>
      <c r="Y149" s="464">
        <v>-2.2651089999999999E-2</v>
      </c>
    </row>
    <row r="150" spans="21:25">
      <c r="U150" s="464">
        <v>935</v>
      </c>
      <c r="V150" s="464" t="s">
        <v>10</v>
      </c>
      <c r="W150" s="464">
        <v>2017</v>
      </c>
      <c r="X150" s="464">
        <v>0.1027396</v>
      </c>
      <c r="Y150" s="464">
        <v>3.69557E-3</v>
      </c>
    </row>
    <row r="151" spans="21:25">
      <c r="U151" s="464">
        <v>936</v>
      </c>
      <c r="V151" s="464" t="s">
        <v>27</v>
      </c>
      <c r="W151" s="464">
        <v>2017</v>
      </c>
      <c r="X151" s="464">
        <v>-0.16701329000000001</v>
      </c>
      <c r="Y151" s="464">
        <v>-8.8795890000000002E-2</v>
      </c>
    </row>
    <row r="152" spans="21:25">
      <c r="U152" s="464">
        <v>939</v>
      </c>
      <c r="V152" s="464" t="s">
        <v>12</v>
      </c>
      <c r="W152" s="464">
        <v>2017</v>
      </c>
      <c r="X152" s="464">
        <v>0.89412245999999995</v>
      </c>
      <c r="Y152" s="464">
        <v>9.1898629999999995E-2</v>
      </c>
    </row>
    <row r="153" spans="21:25">
      <c r="U153" s="464">
        <v>941</v>
      </c>
      <c r="V153" s="464" t="s">
        <v>90</v>
      </c>
      <c r="W153" s="464">
        <v>2017</v>
      </c>
      <c r="X153" s="464">
        <v>0.30620352000000001</v>
      </c>
      <c r="Y153" s="464">
        <v>1.5538389999999999E-2</v>
      </c>
    </row>
    <row r="154" spans="21:25">
      <c r="U154" s="464">
        <v>942</v>
      </c>
      <c r="V154" s="464" t="s">
        <v>466</v>
      </c>
      <c r="W154" s="464">
        <v>2017</v>
      </c>
      <c r="X154" s="464">
        <v>-0.22491501999999999</v>
      </c>
      <c r="Y154" s="464">
        <v>0.13917036999999999</v>
      </c>
    </row>
    <row r="155" spans="21:25">
      <c r="U155" s="464">
        <v>943</v>
      </c>
      <c r="V155" s="464" t="s">
        <v>757</v>
      </c>
      <c r="W155" s="464">
        <v>2017</v>
      </c>
      <c r="X155" s="464">
        <v>-1.9444759999999998E-2</v>
      </c>
      <c r="Y155" s="464">
        <v>0.22397801000000001</v>
      </c>
    </row>
    <row r="156" spans="21:25">
      <c r="U156" s="464">
        <v>944</v>
      </c>
      <c r="V156" s="464" t="s">
        <v>74</v>
      </c>
      <c r="W156" s="464">
        <v>2017</v>
      </c>
      <c r="X156" s="464">
        <v>-0.19602163</v>
      </c>
      <c r="Y156" s="464">
        <v>5.647945E-2</v>
      </c>
    </row>
    <row r="157" spans="21:25">
      <c r="U157" s="464">
        <v>946</v>
      </c>
      <c r="V157" s="464" t="s">
        <v>65</v>
      </c>
      <c r="W157" s="464">
        <v>2017</v>
      </c>
      <c r="X157" s="464">
        <v>0.18364547000000001</v>
      </c>
      <c r="Y157" s="464">
        <v>-1.60153E-2</v>
      </c>
    </row>
    <row r="158" spans="21:25">
      <c r="U158" s="464">
        <v>948</v>
      </c>
      <c r="V158" s="464" t="s">
        <v>108</v>
      </c>
      <c r="W158" s="464">
        <v>2017</v>
      </c>
      <c r="X158" s="464">
        <v>-0.23925692000000001</v>
      </c>
      <c r="Y158" s="464">
        <v>0.19223255</v>
      </c>
    </row>
    <row r="159" spans="21:25">
      <c r="U159" s="464">
        <v>960</v>
      </c>
      <c r="V159" s="464" t="s">
        <v>70</v>
      </c>
      <c r="W159" s="464">
        <v>2017</v>
      </c>
      <c r="X159" s="464">
        <v>4.5826400000000003E-2</v>
      </c>
      <c r="Y159" s="464">
        <v>4.1812849999999999E-2</v>
      </c>
    </row>
    <row r="160" spans="21:25">
      <c r="U160" s="464">
        <v>961</v>
      </c>
      <c r="V160" s="464" t="s">
        <v>28</v>
      </c>
      <c r="W160" s="464">
        <v>2017</v>
      </c>
      <c r="X160" s="464">
        <v>0.38055993999999999</v>
      </c>
      <c r="Y160" s="464">
        <v>-7.044214E-2</v>
      </c>
    </row>
    <row r="161" spans="21:25">
      <c r="U161" s="464">
        <v>963</v>
      </c>
      <c r="V161" s="464" t="s">
        <v>467</v>
      </c>
      <c r="W161" s="464">
        <v>2017</v>
      </c>
      <c r="X161" s="464">
        <v>-0.29688501</v>
      </c>
      <c r="Y161" s="464">
        <v>0.17046534999999999</v>
      </c>
    </row>
    <row r="162" spans="21:25">
      <c r="U162" s="464">
        <v>964</v>
      </c>
      <c r="V162" s="464" t="s">
        <v>81</v>
      </c>
      <c r="W162" s="464">
        <v>2017</v>
      </c>
      <c r="X162" s="464">
        <v>0.43704813999999997</v>
      </c>
      <c r="Y162" s="464">
        <v>-8.1260650000000004E-2</v>
      </c>
    </row>
    <row r="163" spans="21:25">
      <c r="U163" s="464">
        <v>967</v>
      </c>
      <c r="V163" s="464" t="s">
        <v>758</v>
      </c>
      <c r="W163" s="464">
        <v>2017</v>
      </c>
      <c r="X163" s="464">
        <v>-0.22876287000000001</v>
      </c>
      <c r="Y163" s="464">
        <v>0.10517024</v>
      </c>
    </row>
    <row r="164" spans="21:25">
      <c r="U164" s="464">
        <v>968</v>
      </c>
      <c r="V164" s="464" t="s">
        <v>82</v>
      </c>
      <c r="W164" s="464">
        <v>2017</v>
      </c>
      <c r="X164" s="464">
        <v>-0.16801110999999999</v>
      </c>
      <c r="Y164" s="464">
        <v>7.4612000000000003E-3</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tabColor theme="7" tint="0.59999389629810485"/>
  </sheetPr>
  <dimension ref="F4:I10"/>
  <sheetViews>
    <sheetView workbookViewId="0"/>
  </sheetViews>
  <sheetFormatPr defaultRowHeight="15"/>
  <cols>
    <col min="1" max="1" width="95.28515625" style="215" bestFit="1" customWidth="1"/>
    <col min="2" max="7" width="9.140625" style="215"/>
    <col min="8" max="8" width="22.85546875" style="215" customWidth="1"/>
    <col min="9" max="9" width="15.7109375" style="215" customWidth="1"/>
    <col min="10" max="16384" width="9.140625" style="215"/>
  </cols>
  <sheetData>
    <row r="4" spans="6:9">
      <c r="F4" s="326" t="s">
        <v>775</v>
      </c>
      <c r="G4" s="326" t="s">
        <v>776</v>
      </c>
      <c r="H4" s="326" t="s">
        <v>785</v>
      </c>
      <c r="I4" s="326" t="s">
        <v>786</v>
      </c>
    </row>
    <row r="5" spans="6:9">
      <c r="F5" s="326" t="s">
        <v>444</v>
      </c>
      <c r="G5" s="326" t="s">
        <v>779</v>
      </c>
      <c r="H5" s="340">
        <v>-1.34852860371271</v>
      </c>
      <c r="I5" s="340">
        <v>-6.5180295280047804E-2</v>
      </c>
    </row>
    <row r="6" spans="6:9">
      <c r="F6" s="326" t="s">
        <v>444</v>
      </c>
      <c r="G6" s="326" t="s">
        <v>787</v>
      </c>
      <c r="H6" s="340">
        <v>16.0107295254526</v>
      </c>
      <c r="I6" s="340">
        <v>25.237905703858001</v>
      </c>
    </row>
    <row r="7" spans="6:9">
      <c r="F7" s="326" t="s">
        <v>443</v>
      </c>
      <c r="G7" s="326" t="s">
        <v>779</v>
      </c>
      <c r="H7" s="340">
        <v>-0.79250926630837504</v>
      </c>
      <c r="I7" s="340">
        <v>0.73988765052386696</v>
      </c>
    </row>
    <row r="8" spans="6:9">
      <c r="F8" s="326" t="s">
        <v>443</v>
      </c>
      <c r="G8" s="326" t="s">
        <v>787</v>
      </c>
      <c r="H8" s="340">
        <v>19.502293208232299</v>
      </c>
      <c r="I8" s="340">
        <v>24.142094998541499</v>
      </c>
    </row>
    <row r="9" spans="6:9">
      <c r="F9" s="326" t="s">
        <v>442</v>
      </c>
      <c r="G9" s="326" t="s">
        <v>779</v>
      </c>
      <c r="H9" s="340">
        <v>0.38974435958597398</v>
      </c>
      <c r="I9" s="340">
        <v>2.1585903035269798</v>
      </c>
    </row>
    <row r="10" spans="6:9">
      <c r="F10" s="326" t="s">
        <v>442</v>
      </c>
      <c r="G10" s="326" t="s">
        <v>787</v>
      </c>
      <c r="H10" s="340">
        <v>24.454235854582699</v>
      </c>
      <c r="I10" s="340">
        <v>27.7834659133743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C249-AA5A-4E81-ACDE-DEC0EDDCE222}">
  <sheetPr codeName="Sheet4">
    <tabColor rgb="FFFFC000"/>
    <pageSetUpPr fitToPage="1"/>
  </sheetPr>
  <dimension ref="A1:AC46"/>
  <sheetViews>
    <sheetView showGridLines="0" zoomScale="80" zoomScaleNormal="80" workbookViewId="0">
      <pane xSplit="3" ySplit="8" topLeftCell="D24" activePane="bottomRight" state="frozen"/>
      <selection pane="topRight" activeCell="E1" sqref="E1"/>
      <selection pane="bottomLeft" activeCell="A9" sqref="A9"/>
      <selection pane="bottomRight" activeCell="J30" sqref="J30"/>
    </sheetView>
  </sheetViews>
  <sheetFormatPr defaultRowHeight="12.75"/>
  <cols>
    <col min="1" max="1" width="11.28515625" style="164" customWidth="1"/>
    <col min="2" max="2" width="15.85546875" style="148" customWidth="1"/>
    <col min="3" max="3" width="3.5703125" style="148" customWidth="1"/>
    <col min="4" max="6" width="9.5703125" style="148" customWidth="1"/>
    <col min="7" max="7" width="1.7109375" style="148" customWidth="1"/>
    <col min="8" max="9" width="9.5703125" style="148" customWidth="1"/>
    <col min="10" max="10" width="10.5703125" style="148" customWidth="1"/>
    <col min="11" max="11" width="2.28515625" style="148" customWidth="1"/>
    <col min="12" max="12" width="9.5703125" style="148" customWidth="1"/>
    <col min="13" max="13" width="11" style="148" customWidth="1"/>
    <col min="14" max="14" width="9.5703125" style="148" customWidth="1"/>
    <col min="15" max="15" width="9.5703125" style="163" customWidth="1"/>
    <col min="16" max="231" width="9.140625" style="148"/>
    <col min="232" max="232" width="17.7109375" style="148" customWidth="1"/>
    <col min="233" max="233" width="9.140625" style="148" customWidth="1"/>
    <col min="234" max="234" width="9.140625" style="148"/>
    <col min="235" max="235" width="9.28515625" style="148" customWidth="1"/>
    <col min="236" max="236" width="3.5703125" style="148" customWidth="1"/>
    <col min="237" max="237" width="8.7109375" style="148" customWidth="1"/>
    <col min="238" max="238" width="9.140625" style="148"/>
    <col min="239" max="239" width="10" style="148" customWidth="1"/>
    <col min="240" max="240" width="4" style="148" customWidth="1"/>
    <col min="241" max="241" width="9" style="148" customWidth="1"/>
    <col min="242" max="242" width="9.140625" style="148"/>
    <col min="243" max="243" width="12" style="148" customWidth="1"/>
    <col min="244" max="244" width="15.5703125" style="148" customWidth="1"/>
    <col min="245" max="487" width="9.140625" style="148"/>
    <col min="488" max="488" width="17.7109375" style="148" customWidth="1"/>
    <col min="489" max="489" width="9.140625" style="148" customWidth="1"/>
    <col min="490" max="490" width="9.140625" style="148"/>
    <col min="491" max="491" width="9.28515625" style="148" customWidth="1"/>
    <col min="492" max="492" width="3.5703125" style="148" customWidth="1"/>
    <col min="493" max="493" width="8.7109375" style="148" customWidth="1"/>
    <col min="494" max="494" width="9.140625" style="148"/>
    <col min="495" max="495" width="10" style="148" customWidth="1"/>
    <col min="496" max="496" width="4" style="148" customWidth="1"/>
    <col min="497" max="497" width="9" style="148" customWidth="1"/>
    <col min="498" max="498" width="9.140625" style="148"/>
    <col min="499" max="499" width="12" style="148" customWidth="1"/>
    <col min="500" max="500" width="15.5703125" style="148" customWidth="1"/>
    <col min="501" max="743" width="9.140625" style="148"/>
    <col min="744" max="744" width="17.7109375" style="148" customWidth="1"/>
    <col min="745" max="745" width="9.140625" style="148" customWidth="1"/>
    <col min="746" max="746" width="9.140625" style="148"/>
    <col min="747" max="747" width="9.28515625" style="148" customWidth="1"/>
    <col min="748" max="748" width="3.5703125" style="148" customWidth="1"/>
    <col min="749" max="749" width="8.7109375" style="148" customWidth="1"/>
    <col min="750" max="750" width="9.140625" style="148"/>
    <col min="751" max="751" width="10" style="148" customWidth="1"/>
    <col min="752" max="752" width="4" style="148" customWidth="1"/>
    <col min="753" max="753" width="9" style="148" customWidth="1"/>
    <col min="754" max="754" width="9.140625" style="148"/>
    <col min="755" max="755" width="12" style="148" customWidth="1"/>
    <col min="756" max="756" width="15.5703125" style="148" customWidth="1"/>
    <col min="757" max="999" width="9.140625" style="148"/>
    <col min="1000" max="1000" width="17.7109375" style="148" customWidth="1"/>
    <col min="1001" max="1001" width="9.140625" style="148" customWidth="1"/>
    <col min="1002" max="1002" width="9.140625" style="148"/>
    <col min="1003" max="1003" width="9.28515625" style="148" customWidth="1"/>
    <col min="1004" max="1004" width="3.5703125" style="148" customWidth="1"/>
    <col min="1005" max="1005" width="8.7109375" style="148" customWidth="1"/>
    <col min="1006" max="1006" width="9.140625" style="148"/>
    <col min="1007" max="1007" width="10" style="148" customWidth="1"/>
    <col min="1008" max="1008" width="4" style="148" customWidth="1"/>
    <col min="1009" max="1009" width="9" style="148" customWidth="1"/>
    <col min="1010" max="1010" width="9.140625" style="148"/>
    <col min="1011" max="1011" width="12" style="148" customWidth="1"/>
    <col min="1012" max="1012" width="15.5703125" style="148" customWidth="1"/>
    <col min="1013" max="1255" width="9.140625" style="148"/>
    <col min="1256" max="1256" width="17.7109375" style="148" customWidth="1"/>
    <col min="1257" max="1257" width="9.140625" style="148" customWidth="1"/>
    <col min="1258" max="1258" width="9.140625" style="148"/>
    <col min="1259" max="1259" width="9.28515625" style="148" customWidth="1"/>
    <col min="1260" max="1260" width="3.5703125" style="148" customWidth="1"/>
    <col min="1261" max="1261" width="8.7109375" style="148" customWidth="1"/>
    <col min="1262" max="1262" width="9.140625" style="148"/>
    <col min="1263" max="1263" width="10" style="148" customWidth="1"/>
    <col min="1264" max="1264" width="4" style="148" customWidth="1"/>
    <col min="1265" max="1265" width="9" style="148" customWidth="1"/>
    <col min="1266" max="1266" width="9.140625" style="148"/>
    <col min="1267" max="1267" width="12" style="148" customWidth="1"/>
    <col min="1268" max="1268" width="15.5703125" style="148" customWidth="1"/>
    <col min="1269" max="1511" width="9.140625" style="148"/>
    <col min="1512" max="1512" width="17.7109375" style="148" customWidth="1"/>
    <col min="1513" max="1513" width="9.140625" style="148" customWidth="1"/>
    <col min="1514" max="1514" width="9.140625" style="148"/>
    <col min="1515" max="1515" width="9.28515625" style="148" customWidth="1"/>
    <col min="1516" max="1516" width="3.5703125" style="148" customWidth="1"/>
    <col min="1517" max="1517" width="8.7109375" style="148" customWidth="1"/>
    <col min="1518" max="1518" width="9.140625" style="148"/>
    <col min="1519" max="1519" width="10" style="148" customWidth="1"/>
    <col min="1520" max="1520" width="4" style="148" customWidth="1"/>
    <col min="1521" max="1521" width="9" style="148" customWidth="1"/>
    <col min="1522" max="1522" width="9.140625" style="148"/>
    <col min="1523" max="1523" width="12" style="148" customWidth="1"/>
    <col min="1524" max="1524" width="15.5703125" style="148" customWidth="1"/>
    <col min="1525" max="1767" width="9.140625" style="148"/>
    <col min="1768" max="1768" width="17.7109375" style="148" customWidth="1"/>
    <col min="1769" max="1769" width="9.140625" style="148" customWidth="1"/>
    <col min="1770" max="1770" width="9.140625" style="148"/>
    <col min="1771" max="1771" width="9.28515625" style="148" customWidth="1"/>
    <col min="1772" max="1772" width="3.5703125" style="148" customWidth="1"/>
    <col min="1773" max="1773" width="8.7109375" style="148" customWidth="1"/>
    <col min="1774" max="1774" width="9.140625" style="148"/>
    <col min="1775" max="1775" width="10" style="148" customWidth="1"/>
    <col min="1776" max="1776" width="4" style="148" customWidth="1"/>
    <col min="1777" max="1777" width="9" style="148" customWidth="1"/>
    <col min="1778" max="1778" width="9.140625" style="148"/>
    <col min="1779" max="1779" width="12" style="148" customWidth="1"/>
    <col min="1780" max="1780" width="15.5703125" style="148" customWidth="1"/>
    <col min="1781" max="2023" width="9.140625" style="148"/>
    <col min="2024" max="2024" width="17.7109375" style="148" customWidth="1"/>
    <col min="2025" max="2025" width="9.140625" style="148" customWidth="1"/>
    <col min="2026" max="2026" width="9.140625" style="148"/>
    <col min="2027" max="2027" width="9.28515625" style="148" customWidth="1"/>
    <col min="2028" max="2028" width="3.5703125" style="148" customWidth="1"/>
    <col min="2029" max="2029" width="8.7109375" style="148" customWidth="1"/>
    <col min="2030" max="2030" width="9.140625" style="148"/>
    <col min="2031" max="2031" width="10" style="148" customWidth="1"/>
    <col min="2032" max="2032" width="4" style="148" customWidth="1"/>
    <col min="2033" max="2033" width="9" style="148" customWidth="1"/>
    <col min="2034" max="2034" width="9.140625" style="148"/>
    <col min="2035" max="2035" width="12" style="148" customWidth="1"/>
    <col min="2036" max="2036" width="15.5703125" style="148" customWidth="1"/>
    <col min="2037" max="2279" width="9.140625" style="148"/>
    <col min="2280" max="2280" width="17.7109375" style="148" customWidth="1"/>
    <col min="2281" max="2281" width="9.140625" style="148" customWidth="1"/>
    <col min="2282" max="2282" width="9.140625" style="148"/>
    <col min="2283" max="2283" width="9.28515625" style="148" customWidth="1"/>
    <col min="2284" max="2284" width="3.5703125" style="148" customWidth="1"/>
    <col min="2285" max="2285" width="8.7109375" style="148" customWidth="1"/>
    <col min="2286" max="2286" width="9.140625" style="148"/>
    <col min="2287" max="2287" width="10" style="148" customWidth="1"/>
    <col min="2288" max="2288" width="4" style="148" customWidth="1"/>
    <col min="2289" max="2289" width="9" style="148" customWidth="1"/>
    <col min="2290" max="2290" width="9.140625" style="148"/>
    <col min="2291" max="2291" width="12" style="148" customWidth="1"/>
    <col min="2292" max="2292" width="15.5703125" style="148" customWidth="1"/>
    <col min="2293" max="2535" width="9.140625" style="148"/>
    <col min="2536" max="2536" width="17.7109375" style="148" customWidth="1"/>
    <col min="2537" max="2537" width="9.140625" style="148" customWidth="1"/>
    <col min="2538" max="2538" width="9.140625" style="148"/>
    <col min="2539" max="2539" width="9.28515625" style="148" customWidth="1"/>
    <col min="2540" max="2540" width="3.5703125" style="148" customWidth="1"/>
    <col min="2541" max="2541" width="8.7109375" style="148" customWidth="1"/>
    <col min="2542" max="2542" width="9.140625" style="148"/>
    <col min="2543" max="2543" width="10" style="148" customWidth="1"/>
    <col min="2544" max="2544" width="4" style="148" customWidth="1"/>
    <col min="2545" max="2545" width="9" style="148" customWidth="1"/>
    <col min="2546" max="2546" width="9.140625" style="148"/>
    <col min="2547" max="2547" width="12" style="148" customWidth="1"/>
    <col min="2548" max="2548" width="15.5703125" style="148" customWidth="1"/>
    <col min="2549" max="2791" width="9.140625" style="148"/>
    <col min="2792" max="2792" width="17.7109375" style="148" customWidth="1"/>
    <col min="2793" max="2793" width="9.140625" style="148" customWidth="1"/>
    <col min="2794" max="2794" width="9.140625" style="148"/>
    <col min="2795" max="2795" width="9.28515625" style="148" customWidth="1"/>
    <col min="2796" max="2796" width="3.5703125" style="148" customWidth="1"/>
    <col min="2797" max="2797" width="8.7109375" style="148" customWidth="1"/>
    <col min="2798" max="2798" width="9.140625" style="148"/>
    <col min="2799" max="2799" width="10" style="148" customWidth="1"/>
    <col min="2800" max="2800" width="4" style="148" customWidth="1"/>
    <col min="2801" max="2801" width="9" style="148" customWidth="1"/>
    <col min="2802" max="2802" width="9.140625" style="148"/>
    <col min="2803" max="2803" width="12" style="148" customWidth="1"/>
    <col min="2804" max="2804" width="15.5703125" style="148" customWidth="1"/>
    <col min="2805" max="3047" width="9.140625" style="148"/>
    <col min="3048" max="3048" width="17.7109375" style="148" customWidth="1"/>
    <col min="3049" max="3049" width="9.140625" style="148" customWidth="1"/>
    <col min="3050" max="3050" width="9.140625" style="148"/>
    <col min="3051" max="3051" width="9.28515625" style="148" customWidth="1"/>
    <col min="3052" max="3052" width="3.5703125" style="148" customWidth="1"/>
    <col min="3053" max="3053" width="8.7109375" style="148" customWidth="1"/>
    <col min="3054" max="3054" width="9.140625" style="148"/>
    <col min="3055" max="3055" width="10" style="148" customWidth="1"/>
    <col min="3056" max="3056" width="4" style="148" customWidth="1"/>
    <col min="3057" max="3057" width="9" style="148" customWidth="1"/>
    <col min="3058" max="3058" width="9.140625" style="148"/>
    <col min="3059" max="3059" width="12" style="148" customWidth="1"/>
    <col min="3060" max="3060" width="15.5703125" style="148" customWidth="1"/>
    <col min="3061" max="3303" width="9.140625" style="148"/>
    <col min="3304" max="3304" width="17.7109375" style="148" customWidth="1"/>
    <col min="3305" max="3305" width="9.140625" style="148" customWidth="1"/>
    <col min="3306" max="3306" width="9.140625" style="148"/>
    <col min="3307" max="3307" width="9.28515625" style="148" customWidth="1"/>
    <col min="3308" max="3308" width="3.5703125" style="148" customWidth="1"/>
    <col min="3309" max="3309" width="8.7109375" style="148" customWidth="1"/>
    <col min="3310" max="3310" width="9.140625" style="148"/>
    <col min="3311" max="3311" width="10" style="148" customWidth="1"/>
    <col min="3312" max="3312" width="4" style="148" customWidth="1"/>
    <col min="3313" max="3313" width="9" style="148" customWidth="1"/>
    <col min="3314" max="3314" width="9.140625" style="148"/>
    <col min="3315" max="3315" width="12" style="148" customWidth="1"/>
    <col min="3316" max="3316" width="15.5703125" style="148" customWidth="1"/>
    <col min="3317" max="3559" width="9.140625" style="148"/>
    <col min="3560" max="3560" width="17.7109375" style="148" customWidth="1"/>
    <col min="3561" max="3561" width="9.140625" style="148" customWidth="1"/>
    <col min="3562" max="3562" width="9.140625" style="148"/>
    <col min="3563" max="3563" width="9.28515625" style="148" customWidth="1"/>
    <col min="3564" max="3564" width="3.5703125" style="148" customWidth="1"/>
    <col min="3565" max="3565" width="8.7109375" style="148" customWidth="1"/>
    <col min="3566" max="3566" width="9.140625" style="148"/>
    <col min="3567" max="3567" width="10" style="148" customWidth="1"/>
    <col min="3568" max="3568" width="4" style="148" customWidth="1"/>
    <col min="3569" max="3569" width="9" style="148" customWidth="1"/>
    <col min="3570" max="3570" width="9.140625" style="148"/>
    <col min="3571" max="3571" width="12" style="148" customWidth="1"/>
    <col min="3572" max="3572" width="15.5703125" style="148" customWidth="1"/>
    <col min="3573" max="3815" width="9.140625" style="148"/>
    <col min="3816" max="3816" width="17.7109375" style="148" customWidth="1"/>
    <col min="3817" max="3817" width="9.140625" style="148" customWidth="1"/>
    <col min="3818" max="3818" width="9.140625" style="148"/>
    <col min="3819" max="3819" width="9.28515625" style="148" customWidth="1"/>
    <col min="3820" max="3820" width="3.5703125" style="148" customWidth="1"/>
    <col min="3821" max="3821" width="8.7109375" style="148" customWidth="1"/>
    <col min="3822" max="3822" width="9.140625" style="148"/>
    <col min="3823" max="3823" width="10" style="148" customWidth="1"/>
    <col min="3824" max="3824" width="4" style="148" customWidth="1"/>
    <col min="3825" max="3825" width="9" style="148" customWidth="1"/>
    <col min="3826" max="3826" width="9.140625" style="148"/>
    <col min="3827" max="3827" width="12" style="148" customWidth="1"/>
    <col min="3828" max="3828" width="15.5703125" style="148" customWidth="1"/>
    <col min="3829" max="4071" width="9.140625" style="148"/>
    <col min="4072" max="4072" width="17.7109375" style="148" customWidth="1"/>
    <col min="4073" max="4073" width="9.140625" style="148" customWidth="1"/>
    <col min="4074" max="4074" width="9.140625" style="148"/>
    <col min="4075" max="4075" width="9.28515625" style="148" customWidth="1"/>
    <col min="4076" max="4076" width="3.5703125" style="148" customWidth="1"/>
    <col min="4077" max="4077" width="8.7109375" style="148" customWidth="1"/>
    <col min="4078" max="4078" width="9.140625" style="148"/>
    <col min="4079" max="4079" width="10" style="148" customWidth="1"/>
    <col min="4080" max="4080" width="4" style="148" customWidth="1"/>
    <col min="4081" max="4081" width="9" style="148" customWidth="1"/>
    <col min="4082" max="4082" width="9.140625" style="148"/>
    <col min="4083" max="4083" width="12" style="148" customWidth="1"/>
    <col min="4084" max="4084" width="15.5703125" style="148" customWidth="1"/>
    <col min="4085" max="4327" width="9.140625" style="148"/>
    <col min="4328" max="4328" width="17.7109375" style="148" customWidth="1"/>
    <col min="4329" max="4329" width="9.140625" style="148" customWidth="1"/>
    <col min="4330" max="4330" width="9.140625" style="148"/>
    <col min="4331" max="4331" width="9.28515625" style="148" customWidth="1"/>
    <col min="4332" max="4332" width="3.5703125" style="148" customWidth="1"/>
    <col min="4333" max="4333" width="8.7109375" style="148" customWidth="1"/>
    <col min="4334" max="4334" width="9.140625" style="148"/>
    <col min="4335" max="4335" width="10" style="148" customWidth="1"/>
    <col min="4336" max="4336" width="4" style="148" customWidth="1"/>
    <col min="4337" max="4337" width="9" style="148" customWidth="1"/>
    <col min="4338" max="4338" width="9.140625" style="148"/>
    <col min="4339" max="4339" width="12" style="148" customWidth="1"/>
    <col min="4340" max="4340" width="15.5703125" style="148" customWidth="1"/>
    <col min="4341" max="4583" width="9.140625" style="148"/>
    <col min="4584" max="4584" width="17.7109375" style="148" customWidth="1"/>
    <col min="4585" max="4585" width="9.140625" style="148" customWidth="1"/>
    <col min="4586" max="4586" width="9.140625" style="148"/>
    <col min="4587" max="4587" width="9.28515625" style="148" customWidth="1"/>
    <col min="4588" max="4588" width="3.5703125" style="148" customWidth="1"/>
    <col min="4589" max="4589" width="8.7109375" style="148" customWidth="1"/>
    <col min="4590" max="4590" width="9.140625" style="148"/>
    <col min="4591" max="4591" width="10" style="148" customWidth="1"/>
    <col min="4592" max="4592" width="4" style="148" customWidth="1"/>
    <col min="4593" max="4593" width="9" style="148" customWidth="1"/>
    <col min="4594" max="4594" width="9.140625" style="148"/>
    <col min="4595" max="4595" width="12" style="148" customWidth="1"/>
    <col min="4596" max="4596" width="15.5703125" style="148" customWidth="1"/>
    <col min="4597" max="4839" width="9.140625" style="148"/>
    <col min="4840" max="4840" width="17.7109375" style="148" customWidth="1"/>
    <col min="4841" max="4841" width="9.140625" style="148" customWidth="1"/>
    <col min="4842" max="4842" width="9.140625" style="148"/>
    <col min="4843" max="4843" width="9.28515625" style="148" customWidth="1"/>
    <col min="4844" max="4844" width="3.5703125" style="148" customWidth="1"/>
    <col min="4845" max="4845" width="8.7109375" style="148" customWidth="1"/>
    <col min="4846" max="4846" width="9.140625" style="148"/>
    <col min="4847" max="4847" width="10" style="148" customWidth="1"/>
    <col min="4848" max="4848" width="4" style="148" customWidth="1"/>
    <col min="4849" max="4849" width="9" style="148" customWidth="1"/>
    <col min="4850" max="4850" width="9.140625" style="148"/>
    <col min="4851" max="4851" width="12" style="148" customWidth="1"/>
    <col min="4852" max="4852" width="15.5703125" style="148" customWidth="1"/>
    <col min="4853" max="5095" width="9.140625" style="148"/>
    <col min="5096" max="5096" width="17.7109375" style="148" customWidth="1"/>
    <col min="5097" max="5097" width="9.140625" style="148" customWidth="1"/>
    <col min="5098" max="5098" width="9.140625" style="148"/>
    <col min="5099" max="5099" width="9.28515625" style="148" customWidth="1"/>
    <col min="5100" max="5100" width="3.5703125" style="148" customWidth="1"/>
    <col min="5101" max="5101" width="8.7109375" style="148" customWidth="1"/>
    <col min="5102" max="5102" width="9.140625" style="148"/>
    <col min="5103" max="5103" width="10" style="148" customWidth="1"/>
    <col min="5104" max="5104" width="4" style="148" customWidth="1"/>
    <col min="5105" max="5105" width="9" style="148" customWidth="1"/>
    <col min="5106" max="5106" width="9.140625" style="148"/>
    <col min="5107" max="5107" width="12" style="148" customWidth="1"/>
    <col min="5108" max="5108" width="15.5703125" style="148" customWidth="1"/>
    <col min="5109" max="5351" width="9.140625" style="148"/>
    <col min="5352" max="5352" width="17.7109375" style="148" customWidth="1"/>
    <col min="5353" max="5353" width="9.140625" style="148" customWidth="1"/>
    <col min="5354" max="5354" width="9.140625" style="148"/>
    <col min="5355" max="5355" width="9.28515625" style="148" customWidth="1"/>
    <col min="5356" max="5356" width="3.5703125" style="148" customWidth="1"/>
    <col min="5357" max="5357" width="8.7109375" style="148" customWidth="1"/>
    <col min="5358" max="5358" width="9.140625" style="148"/>
    <col min="5359" max="5359" width="10" style="148" customWidth="1"/>
    <col min="5360" max="5360" width="4" style="148" customWidth="1"/>
    <col min="5361" max="5361" width="9" style="148" customWidth="1"/>
    <col min="5362" max="5362" width="9.140625" style="148"/>
    <col min="5363" max="5363" width="12" style="148" customWidth="1"/>
    <col min="5364" max="5364" width="15.5703125" style="148" customWidth="1"/>
    <col min="5365" max="5607" width="9.140625" style="148"/>
    <col min="5608" max="5608" width="17.7109375" style="148" customWidth="1"/>
    <col min="5609" max="5609" width="9.140625" style="148" customWidth="1"/>
    <col min="5610" max="5610" width="9.140625" style="148"/>
    <col min="5611" max="5611" width="9.28515625" style="148" customWidth="1"/>
    <col min="5612" max="5612" width="3.5703125" style="148" customWidth="1"/>
    <col min="5613" max="5613" width="8.7109375" style="148" customWidth="1"/>
    <col min="5614" max="5614" width="9.140625" style="148"/>
    <col min="5615" max="5615" width="10" style="148" customWidth="1"/>
    <col min="5616" max="5616" width="4" style="148" customWidth="1"/>
    <col min="5617" max="5617" width="9" style="148" customWidth="1"/>
    <col min="5618" max="5618" width="9.140625" style="148"/>
    <col min="5619" max="5619" width="12" style="148" customWidth="1"/>
    <col min="5620" max="5620" width="15.5703125" style="148" customWidth="1"/>
    <col min="5621" max="5863" width="9.140625" style="148"/>
    <col min="5864" max="5864" width="17.7109375" style="148" customWidth="1"/>
    <col min="5865" max="5865" width="9.140625" style="148" customWidth="1"/>
    <col min="5866" max="5866" width="9.140625" style="148"/>
    <col min="5867" max="5867" width="9.28515625" style="148" customWidth="1"/>
    <col min="5868" max="5868" width="3.5703125" style="148" customWidth="1"/>
    <col min="5869" max="5869" width="8.7109375" style="148" customWidth="1"/>
    <col min="5870" max="5870" width="9.140625" style="148"/>
    <col min="5871" max="5871" width="10" style="148" customWidth="1"/>
    <col min="5872" max="5872" width="4" style="148" customWidth="1"/>
    <col min="5873" max="5873" width="9" style="148" customWidth="1"/>
    <col min="5874" max="5874" width="9.140625" style="148"/>
    <col min="5875" max="5875" width="12" style="148" customWidth="1"/>
    <col min="5876" max="5876" width="15.5703125" style="148" customWidth="1"/>
    <col min="5877" max="6119" width="9.140625" style="148"/>
    <col min="6120" max="6120" width="17.7109375" style="148" customWidth="1"/>
    <col min="6121" max="6121" width="9.140625" style="148" customWidth="1"/>
    <col min="6122" max="6122" width="9.140625" style="148"/>
    <col min="6123" max="6123" width="9.28515625" style="148" customWidth="1"/>
    <col min="6124" max="6124" width="3.5703125" style="148" customWidth="1"/>
    <col min="6125" max="6125" width="8.7109375" style="148" customWidth="1"/>
    <col min="6126" max="6126" width="9.140625" style="148"/>
    <col min="6127" max="6127" width="10" style="148" customWidth="1"/>
    <col min="6128" max="6128" width="4" style="148" customWidth="1"/>
    <col min="6129" max="6129" width="9" style="148" customWidth="1"/>
    <col min="6130" max="6130" width="9.140625" style="148"/>
    <col min="6131" max="6131" width="12" style="148" customWidth="1"/>
    <col min="6132" max="6132" width="15.5703125" style="148" customWidth="1"/>
    <col min="6133" max="6375" width="9.140625" style="148"/>
    <col min="6376" max="6376" width="17.7109375" style="148" customWidth="1"/>
    <col min="6377" max="6377" width="9.140625" style="148" customWidth="1"/>
    <col min="6378" max="6378" width="9.140625" style="148"/>
    <col min="6379" max="6379" width="9.28515625" style="148" customWidth="1"/>
    <col min="6380" max="6380" width="3.5703125" style="148" customWidth="1"/>
    <col min="6381" max="6381" width="8.7109375" style="148" customWidth="1"/>
    <col min="6382" max="6382" width="9.140625" style="148"/>
    <col min="6383" max="6383" width="10" style="148" customWidth="1"/>
    <col min="6384" max="6384" width="4" style="148" customWidth="1"/>
    <col min="6385" max="6385" width="9" style="148" customWidth="1"/>
    <col min="6386" max="6386" width="9.140625" style="148"/>
    <col min="6387" max="6387" width="12" style="148" customWidth="1"/>
    <col min="6388" max="6388" width="15.5703125" style="148" customWidth="1"/>
    <col min="6389" max="6631" width="9.140625" style="148"/>
    <col min="6632" max="6632" width="17.7109375" style="148" customWidth="1"/>
    <col min="6633" max="6633" width="9.140625" style="148" customWidth="1"/>
    <col min="6634" max="6634" width="9.140625" style="148"/>
    <col min="6635" max="6635" width="9.28515625" style="148" customWidth="1"/>
    <col min="6636" max="6636" width="3.5703125" style="148" customWidth="1"/>
    <col min="6637" max="6637" width="8.7109375" style="148" customWidth="1"/>
    <col min="6638" max="6638" width="9.140625" style="148"/>
    <col min="6639" max="6639" width="10" style="148" customWidth="1"/>
    <col min="6640" max="6640" width="4" style="148" customWidth="1"/>
    <col min="6641" max="6641" width="9" style="148" customWidth="1"/>
    <col min="6642" max="6642" width="9.140625" style="148"/>
    <col min="6643" max="6643" width="12" style="148" customWidth="1"/>
    <col min="6644" max="6644" width="15.5703125" style="148" customWidth="1"/>
    <col min="6645" max="6887" width="9.140625" style="148"/>
    <col min="6888" max="6888" width="17.7109375" style="148" customWidth="1"/>
    <col min="6889" max="6889" width="9.140625" style="148" customWidth="1"/>
    <col min="6890" max="6890" width="9.140625" style="148"/>
    <col min="6891" max="6891" width="9.28515625" style="148" customWidth="1"/>
    <col min="6892" max="6892" width="3.5703125" style="148" customWidth="1"/>
    <col min="6893" max="6893" width="8.7109375" style="148" customWidth="1"/>
    <col min="6894" max="6894" width="9.140625" style="148"/>
    <col min="6895" max="6895" width="10" style="148" customWidth="1"/>
    <col min="6896" max="6896" width="4" style="148" customWidth="1"/>
    <col min="6897" max="6897" width="9" style="148" customWidth="1"/>
    <col min="6898" max="6898" width="9.140625" style="148"/>
    <col min="6899" max="6899" width="12" style="148" customWidth="1"/>
    <col min="6900" max="6900" width="15.5703125" style="148" customWidth="1"/>
    <col min="6901" max="7143" width="9.140625" style="148"/>
    <col min="7144" max="7144" width="17.7109375" style="148" customWidth="1"/>
    <col min="7145" max="7145" width="9.140625" style="148" customWidth="1"/>
    <col min="7146" max="7146" width="9.140625" style="148"/>
    <col min="7147" max="7147" width="9.28515625" style="148" customWidth="1"/>
    <col min="7148" max="7148" width="3.5703125" style="148" customWidth="1"/>
    <col min="7149" max="7149" width="8.7109375" style="148" customWidth="1"/>
    <col min="7150" max="7150" width="9.140625" style="148"/>
    <col min="7151" max="7151" width="10" style="148" customWidth="1"/>
    <col min="7152" max="7152" width="4" style="148" customWidth="1"/>
    <col min="7153" max="7153" width="9" style="148" customWidth="1"/>
    <col min="7154" max="7154" width="9.140625" style="148"/>
    <col min="7155" max="7155" width="12" style="148" customWidth="1"/>
    <col min="7156" max="7156" width="15.5703125" style="148" customWidth="1"/>
    <col min="7157" max="7399" width="9.140625" style="148"/>
    <col min="7400" max="7400" width="17.7109375" style="148" customWidth="1"/>
    <col min="7401" max="7401" width="9.140625" style="148" customWidth="1"/>
    <col min="7402" max="7402" width="9.140625" style="148"/>
    <col min="7403" max="7403" width="9.28515625" style="148" customWidth="1"/>
    <col min="7404" max="7404" width="3.5703125" style="148" customWidth="1"/>
    <col min="7405" max="7405" width="8.7109375" style="148" customWidth="1"/>
    <col min="7406" max="7406" width="9.140625" style="148"/>
    <col min="7407" max="7407" width="10" style="148" customWidth="1"/>
    <col min="7408" max="7408" width="4" style="148" customWidth="1"/>
    <col min="7409" max="7409" width="9" style="148" customWidth="1"/>
    <col min="7410" max="7410" width="9.140625" style="148"/>
    <col min="7411" max="7411" width="12" style="148" customWidth="1"/>
    <col min="7412" max="7412" width="15.5703125" style="148" customWidth="1"/>
    <col min="7413" max="7655" width="9.140625" style="148"/>
    <col min="7656" max="7656" width="17.7109375" style="148" customWidth="1"/>
    <col min="7657" max="7657" width="9.140625" style="148" customWidth="1"/>
    <col min="7658" max="7658" width="9.140625" style="148"/>
    <col min="7659" max="7659" width="9.28515625" style="148" customWidth="1"/>
    <col min="7660" max="7660" width="3.5703125" style="148" customWidth="1"/>
    <col min="7661" max="7661" width="8.7109375" style="148" customWidth="1"/>
    <col min="7662" max="7662" width="9.140625" style="148"/>
    <col min="7663" max="7663" width="10" style="148" customWidth="1"/>
    <col min="7664" max="7664" width="4" style="148" customWidth="1"/>
    <col min="7665" max="7665" width="9" style="148" customWidth="1"/>
    <col min="7666" max="7666" width="9.140625" style="148"/>
    <col min="7667" max="7667" width="12" style="148" customWidth="1"/>
    <col min="7668" max="7668" width="15.5703125" style="148" customWidth="1"/>
    <col min="7669" max="7911" width="9.140625" style="148"/>
    <col min="7912" max="7912" width="17.7109375" style="148" customWidth="1"/>
    <col min="7913" max="7913" width="9.140625" style="148" customWidth="1"/>
    <col min="7914" max="7914" width="9.140625" style="148"/>
    <col min="7915" max="7915" width="9.28515625" style="148" customWidth="1"/>
    <col min="7916" max="7916" width="3.5703125" style="148" customWidth="1"/>
    <col min="7917" max="7917" width="8.7109375" style="148" customWidth="1"/>
    <col min="7918" max="7918" width="9.140625" style="148"/>
    <col min="7919" max="7919" width="10" style="148" customWidth="1"/>
    <col min="7920" max="7920" width="4" style="148" customWidth="1"/>
    <col min="7921" max="7921" width="9" style="148" customWidth="1"/>
    <col min="7922" max="7922" width="9.140625" style="148"/>
    <col min="7923" max="7923" width="12" style="148" customWidth="1"/>
    <col min="7924" max="7924" width="15.5703125" style="148" customWidth="1"/>
    <col min="7925" max="8167" width="9.140625" style="148"/>
    <col min="8168" max="8168" width="17.7109375" style="148" customWidth="1"/>
    <col min="8169" max="8169" width="9.140625" style="148" customWidth="1"/>
    <col min="8170" max="8170" width="9.140625" style="148"/>
    <col min="8171" max="8171" width="9.28515625" style="148" customWidth="1"/>
    <col min="8172" max="8172" width="3.5703125" style="148" customWidth="1"/>
    <col min="8173" max="8173" width="8.7109375" style="148" customWidth="1"/>
    <col min="8174" max="8174" width="9.140625" style="148"/>
    <col min="8175" max="8175" width="10" style="148" customWidth="1"/>
    <col min="8176" max="8176" width="4" style="148" customWidth="1"/>
    <col min="8177" max="8177" width="9" style="148" customWidth="1"/>
    <col min="8178" max="8178" width="9.140625" style="148"/>
    <col min="8179" max="8179" width="12" style="148" customWidth="1"/>
    <col min="8180" max="8180" width="15.5703125" style="148" customWidth="1"/>
    <col min="8181" max="8423" width="9.140625" style="148"/>
    <col min="8424" max="8424" width="17.7109375" style="148" customWidth="1"/>
    <col min="8425" max="8425" width="9.140625" style="148" customWidth="1"/>
    <col min="8426" max="8426" width="9.140625" style="148"/>
    <col min="8427" max="8427" width="9.28515625" style="148" customWidth="1"/>
    <col min="8428" max="8428" width="3.5703125" style="148" customWidth="1"/>
    <col min="8429" max="8429" width="8.7109375" style="148" customWidth="1"/>
    <col min="8430" max="8430" width="9.140625" style="148"/>
    <col min="8431" max="8431" width="10" style="148" customWidth="1"/>
    <col min="8432" max="8432" width="4" style="148" customWidth="1"/>
    <col min="8433" max="8433" width="9" style="148" customWidth="1"/>
    <col min="8434" max="8434" width="9.140625" style="148"/>
    <col min="8435" max="8435" width="12" style="148" customWidth="1"/>
    <col min="8436" max="8436" width="15.5703125" style="148" customWidth="1"/>
    <col min="8437" max="8679" width="9.140625" style="148"/>
    <col min="8680" max="8680" width="17.7109375" style="148" customWidth="1"/>
    <col min="8681" max="8681" width="9.140625" style="148" customWidth="1"/>
    <col min="8682" max="8682" width="9.140625" style="148"/>
    <col min="8683" max="8683" width="9.28515625" style="148" customWidth="1"/>
    <col min="8684" max="8684" width="3.5703125" style="148" customWidth="1"/>
    <col min="8685" max="8685" width="8.7109375" style="148" customWidth="1"/>
    <col min="8686" max="8686" width="9.140625" style="148"/>
    <col min="8687" max="8687" width="10" style="148" customWidth="1"/>
    <col min="8688" max="8688" width="4" style="148" customWidth="1"/>
    <col min="8689" max="8689" width="9" style="148" customWidth="1"/>
    <col min="8690" max="8690" width="9.140625" style="148"/>
    <col min="8691" max="8691" width="12" style="148" customWidth="1"/>
    <col min="8692" max="8692" width="15.5703125" style="148" customWidth="1"/>
    <col min="8693" max="8935" width="9.140625" style="148"/>
    <col min="8936" max="8936" width="17.7109375" style="148" customWidth="1"/>
    <col min="8937" max="8937" width="9.140625" style="148" customWidth="1"/>
    <col min="8938" max="8938" width="9.140625" style="148"/>
    <col min="8939" max="8939" width="9.28515625" style="148" customWidth="1"/>
    <col min="8940" max="8940" width="3.5703125" style="148" customWidth="1"/>
    <col min="8941" max="8941" width="8.7109375" style="148" customWidth="1"/>
    <col min="8942" max="8942" width="9.140625" style="148"/>
    <col min="8943" max="8943" width="10" style="148" customWidth="1"/>
    <col min="8944" max="8944" width="4" style="148" customWidth="1"/>
    <col min="8945" max="8945" width="9" style="148" customWidth="1"/>
    <col min="8946" max="8946" width="9.140625" style="148"/>
    <col min="8947" max="8947" width="12" style="148" customWidth="1"/>
    <col min="8948" max="8948" width="15.5703125" style="148" customWidth="1"/>
    <col min="8949" max="9191" width="9.140625" style="148"/>
    <col min="9192" max="9192" width="17.7109375" style="148" customWidth="1"/>
    <col min="9193" max="9193" width="9.140625" style="148" customWidth="1"/>
    <col min="9194" max="9194" width="9.140625" style="148"/>
    <col min="9195" max="9195" width="9.28515625" style="148" customWidth="1"/>
    <col min="9196" max="9196" width="3.5703125" style="148" customWidth="1"/>
    <col min="9197" max="9197" width="8.7109375" style="148" customWidth="1"/>
    <col min="9198" max="9198" width="9.140625" style="148"/>
    <col min="9199" max="9199" width="10" style="148" customWidth="1"/>
    <col min="9200" max="9200" width="4" style="148" customWidth="1"/>
    <col min="9201" max="9201" width="9" style="148" customWidth="1"/>
    <col min="9202" max="9202" width="9.140625" style="148"/>
    <col min="9203" max="9203" width="12" style="148" customWidth="1"/>
    <col min="9204" max="9204" width="15.5703125" style="148" customWidth="1"/>
    <col min="9205" max="9447" width="9.140625" style="148"/>
    <col min="9448" max="9448" width="17.7109375" style="148" customWidth="1"/>
    <col min="9449" max="9449" width="9.140625" style="148" customWidth="1"/>
    <col min="9450" max="9450" width="9.140625" style="148"/>
    <col min="9451" max="9451" width="9.28515625" style="148" customWidth="1"/>
    <col min="9452" max="9452" width="3.5703125" style="148" customWidth="1"/>
    <col min="9453" max="9453" width="8.7109375" style="148" customWidth="1"/>
    <col min="9454" max="9454" width="9.140625" style="148"/>
    <col min="9455" max="9455" width="10" style="148" customWidth="1"/>
    <col min="9456" max="9456" width="4" style="148" customWidth="1"/>
    <col min="9457" max="9457" width="9" style="148" customWidth="1"/>
    <col min="9458" max="9458" width="9.140625" style="148"/>
    <col min="9459" max="9459" width="12" style="148" customWidth="1"/>
    <col min="9460" max="9460" width="15.5703125" style="148" customWidth="1"/>
    <col min="9461" max="9703" width="9.140625" style="148"/>
    <col min="9704" max="9704" width="17.7109375" style="148" customWidth="1"/>
    <col min="9705" max="9705" width="9.140625" style="148" customWidth="1"/>
    <col min="9706" max="9706" width="9.140625" style="148"/>
    <col min="9707" max="9707" width="9.28515625" style="148" customWidth="1"/>
    <col min="9708" max="9708" width="3.5703125" style="148" customWidth="1"/>
    <col min="9709" max="9709" width="8.7109375" style="148" customWidth="1"/>
    <col min="9710" max="9710" width="9.140625" style="148"/>
    <col min="9711" max="9711" width="10" style="148" customWidth="1"/>
    <col min="9712" max="9712" width="4" style="148" customWidth="1"/>
    <col min="9713" max="9713" width="9" style="148" customWidth="1"/>
    <col min="9714" max="9714" width="9.140625" style="148"/>
    <col min="9715" max="9715" width="12" style="148" customWidth="1"/>
    <col min="9716" max="9716" width="15.5703125" style="148" customWidth="1"/>
    <col min="9717" max="9959" width="9.140625" style="148"/>
    <col min="9960" max="9960" width="17.7109375" style="148" customWidth="1"/>
    <col min="9961" max="9961" width="9.140625" style="148" customWidth="1"/>
    <col min="9962" max="9962" width="9.140625" style="148"/>
    <col min="9963" max="9963" width="9.28515625" style="148" customWidth="1"/>
    <col min="9964" max="9964" width="3.5703125" style="148" customWidth="1"/>
    <col min="9965" max="9965" width="8.7109375" style="148" customWidth="1"/>
    <col min="9966" max="9966" width="9.140625" style="148"/>
    <col min="9967" max="9967" width="10" style="148" customWidth="1"/>
    <col min="9968" max="9968" width="4" style="148" customWidth="1"/>
    <col min="9969" max="9969" width="9" style="148" customWidth="1"/>
    <col min="9970" max="9970" width="9.140625" style="148"/>
    <col min="9971" max="9971" width="12" style="148" customWidth="1"/>
    <col min="9972" max="9972" width="15.5703125" style="148" customWidth="1"/>
    <col min="9973" max="10215" width="9.140625" style="148"/>
    <col min="10216" max="10216" width="17.7109375" style="148" customWidth="1"/>
    <col min="10217" max="10217" width="9.140625" style="148" customWidth="1"/>
    <col min="10218" max="10218" width="9.140625" style="148"/>
    <col min="10219" max="10219" width="9.28515625" style="148" customWidth="1"/>
    <col min="10220" max="10220" width="3.5703125" style="148" customWidth="1"/>
    <col min="10221" max="10221" width="8.7109375" style="148" customWidth="1"/>
    <col min="10222" max="10222" width="9.140625" style="148"/>
    <col min="10223" max="10223" width="10" style="148" customWidth="1"/>
    <col min="10224" max="10224" width="4" style="148" customWidth="1"/>
    <col min="10225" max="10225" width="9" style="148" customWidth="1"/>
    <col min="10226" max="10226" width="9.140625" style="148"/>
    <col min="10227" max="10227" width="12" style="148" customWidth="1"/>
    <col min="10228" max="10228" width="15.5703125" style="148" customWidth="1"/>
    <col min="10229" max="10471" width="9.140625" style="148"/>
    <col min="10472" max="10472" width="17.7109375" style="148" customWidth="1"/>
    <col min="10473" max="10473" width="9.140625" style="148" customWidth="1"/>
    <col min="10474" max="10474" width="9.140625" style="148"/>
    <col min="10475" max="10475" width="9.28515625" style="148" customWidth="1"/>
    <col min="10476" max="10476" width="3.5703125" style="148" customWidth="1"/>
    <col min="10477" max="10477" width="8.7109375" style="148" customWidth="1"/>
    <col min="10478" max="10478" width="9.140625" style="148"/>
    <col min="10479" max="10479" width="10" style="148" customWidth="1"/>
    <col min="10480" max="10480" width="4" style="148" customWidth="1"/>
    <col min="10481" max="10481" width="9" style="148" customWidth="1"/>
    <col min="10482" max="10482" width="9.140625" style="148"/>
    <col min="10483" max="10483" width="12" style="148" customWidth="1"/>
    <col min="10484" max="10484" width="15.5703125" style="148" customWidth="1"/>
    <col min="10485" max="10727" width="9.140625" style="148"/>
    <col min="10728" max="10728" width="17.7109375" style="148" customWidth="1"/>
    <col min="10729" max="10729" width="9.140625" style="148" customWidth="1"/>
    <col min="10730" max="10730" width="9.140625" style="148"/>
    <col min="10731" max="10731" width="9.28515625" style="148" customWidth="1"/>
    <col min="10732" max="10732" width="3.5703125" style="148" customWidth="1"/>
    <col min="10733" max="10733" width="8.7109375" style="148" customWidth="1"/>
    <col min="10734" max="10734" width="9.140625" style="148"/>
    <col min="10735" max="10735" width="10" style="148" customWidth="1"/>
    <col min="10736" max="10736" width="4" style="148" customWidth="1"/>
    <col min="10737" max="10737" width="9" style="148" customWidth="1"/>
    <col min="10738" max="10738" width="9.140625" style="148"/>
    <col min="10739" max="10739" width="12" style="148" customWidth="1"/>
    <col min="10740" max="10740" width="15.5703125" style="148" customWidth="1"/>
    <col min="10741" max="10983" width="9.140625" style="148"/>
    <col min="10984" max="10984" width="17.7109375" style="148" customWidth="1"/>
    <col min="10985" max="10985" width="9.140625" style="148" customWidth="1"/>
    <col min="10986" max="10986" width="9.140625" style="148"/>
    <col min="10987" max="10987" width="9.28515625" style="148" customWidth="1"/>
    <col min="10988" max="10988" width="3.5703125" style="148" customWidth="1"/>
    <col min="10989" max="10989" width="8.7109375" style="148" customWidth="1"/>
    <col min="10990" max="10990" width="9.140625" style="148"/>
    <col min="10991" max="10991" width="10" style="148" customWidth="1"/>
    <col min="10992" max="10992" width="4" style="148" customWidth="1"/>
    <col min="10993" max="10993" width="9" style="148" customWidth="1"/>
    <col min="10994" max="10994" width="9.140625" style="148"/>
    <col min="10995" max="10995" width="12" style="148" customWidth="1"/>
    <col min="10996" max="10996" width="15.5703125" style="148" customWidth="1"/>
    <col min="10997" max="11239" width="9.140625" style="148"/>
    <col min="11240" max="11240" width="17.7109375" style="148" customWidth="1"/>
    <col min="11241" max="11241" width="9.140625" style="148" customWidth="1"/>
    <col min="11242" max="11242" width="9.140625" style="148"/>
    <col min="11243" max="11243" width="9.28515625" style="148" customWidth="1"/>
    <col min="11244" max="11244" width="3.5703125" style="148" customWidth="1"/>
    <col min="11245" max="11245" width="8.7109375" style="148" customWidth="1"/>
    <col min="11246" max="11246" width="9.140625" style="148"/>
    <col min="11247" max="11247" width="10" style="148" customWidth="1"/>
    <col min="11248" max="11248" width="4" style="148" customWidth="1"/>
    <col min="11249" max="11249" width="9" style="148" customWidth="1"/>
    <col min="11250" max="11250" width="9.140625" style="148"/>
    <col min="11251" max="11251" width="12" style="148" customWidth="1"/>
    <col min="11252" max="11252" width="15.5703125" style="148" customWidth="1"/>
    <col min="11253" max="11495" width="9.140625" style="148"/>
    <col min="11496" max="11496" width="17.7109375" style="148" customWidth="1"/>
    <col min="11497" max="11497" width="9.140625" style="148" customWidth="1"/>
    <col min="11498" max="11498" width="9.140625" style="148"/>
    <col min="11499" max="11499" width="9.28515625" style="148" customWidth="1"/>
    <col min="11500" max="11500" width="3.5703125" style="148" customWidth="1"/>
    <col min="11501" max="11501" width="8.7109375" style="148" customWidth="1"/>
    <col min="11502" max="11502" width="9.140625" style="148"/>
    <col min="11503" max="11503" width="10" style="148" customWidth="1"/>
    <col min="11504" max="11504" width="4" style="148" customWidth="1"/>
    <col min="11505" max="11505" width="9" style="148" customWidth="1"/>
    <col min="11506" max="11506" width="9.140625" style="148"/>
    <col min="11507" max="11507" width="12" style="148" customWidth="1"/>
    <col min="11508" max="11508" width="15.5703125" style="148" customWidth="1"/>
    <col min="11509" max="11751" width="9.140625" style="148"/>
    <col min="11752" max="11752" width="17.7109375" style="148" customWidth="1"/>
    <col min="11753" max="11753" width="9.140625" style="148" customWidth="1"/>
    <col min="11754" max="11754" width="9.140625" style="148"/>
    <col min="11755" max="11755" width="9.28515625" style="148" customWidth="1"/>
    <col min="11756" max="11756" width="3.5703125" style="148" customWidth="1"/>
    <col min="11757" max="11757" width="8.7109375" style="148" customWidth="1"/>
    <col min="11758" max="11758" width="9.140625" style="148"/>
    <col min="11759" max="11759" width="10" style="148" customWidth="1"/>
    <col min="11760" max="11760" width="4" style="148" customWidth="1"/>
    <col min="11761" max="11761" width="9" style="148" customWidth="1"/>
    <col min="11762" max="11762" width="9.140625" style="148"/>
    <col min="11763" max="11763" width="12" style="148" customWidth="1"/>
    <col min="11764" max="11764" width="15.5703125" style="148" customWidth="1"/>
    <col min="11765" max="12007" width="9.140625" style="148"/>
    <col min="12008" max="12008" width="17.7109375" style="148" customWidth="1"/>
    <col min="12009" max="12009" width="9.140625" style="148" customWidth="1"/>
    <col min="12010" max="12010" width="9.140625" style="148"/>
    <col min="12011" max="12011" width="9.28515625" style="148" customWidth="1"/>
    <col min="12012" max="12012" width="3.5703125" style="148" customWidth="1"/>
    <col min="12013" max="12013" width="8.7109375" style="148" customWidth="1"/>
    <col min="12014" max="12014" width="9.140625" style="148"/>
    <col min="12015" max="12015" width="10" style="148" customWidth="1"/>
    <col min="12016" max="12016" width="4" style="148" customWidth="1"/>
    <col min="12017" max="12017" width="9" style="148" customWidth="1"/>
    <col min="12018" max="12018" width="9.140625" style="148"/>
    <col min="12019" max="12019" width="12" style="148" customWidth="1"/>
    <col min="12020" max="12020" width="15.5703125" style="148" customWidth="1"/>
    <col min="12021" max="12263" width="9.140625" style="148"/>
    <col min="12264" max="12264" width="17.7109375" style="148" customWidth="1"/>
    <col min="12265" max="12265" width="9.140625" style="148" customWidth="1"/>
    <col min="12266" max="12266" width="9.140625" style="148"/>
    <col min="12267" max="12267" width="9.28515625" style="148" customWidth="1"/>
    <col min="12268" max="12268" width="3.5703125" style="148" customWidth="1"/>
    <col min="12269" max="12269" width="8.7109375" style="148" customWidth="1"/>
    <col min="12270" max="12270" width="9.140625" style="148"/>
    <col min="12271" max="12271" width="10" style="148" customWidth="1"/>
    <col min="12272" max="12272" width="4" style="148" customWidth="1"/>
    <col min="12273" max="12273" width="9" style="148" customWidth="1"/>
    <col min="12274" max="12274" width="9.140625" style="148"/>
    <col min="12275" max="12275" width="12" style="148" customWidth="1"/>
    <col min="12276" max="12276" width="15.5703125" style="148" customWidth="1"/>
    <col min="12277" max="12519" width="9.140625" style="148"/>
    <col min="12520" max="12520" width="17.7109375" style="148" customWidth="1"/>
    <col min="12521" max="12521" width="9.140625" style="148" customWidth="1"/>
    <col min="12522" max="12522" width="9.140625" style="148"/>
    <col min="12523" max="12523" width="9.28515625" style="148" customWidth="1"/>
    <col min="12524" max="12524" width="3.5703125" style="148" customWidth="1"/>
    <col min="12525" max="12525" width="8.7109375" style="148" customWidth="1"/>
    <col min="12526" max="12526" width="9.140625" style="148"/>
    <col min="12527" max="12527" width="10" style="148" customWidth="1"/>
    <col min="12528" max="12528" width="4" style="148" customWidth="1"/>
    <col min="12529" max="12529" width="9" style="148" customWidth="1"/>
    <col min="12530" max="12530" width="9.140625" style="148"/>
    <col min="12531" max="12531" width="12" style="148" customWidth="1"/>
    <col min="12532" max="12532" width="15.5703125" style="148" customWidth="1"/>
    <col min="12533" max="12775" width="9.140625" style="148"/>
    <col min="12776" max="12776" width="17.7109375" style="148" customWidth="1"/>
    <col min="12777" max="12777" width="9.140625" style="148" customWidth="1"/>
    <col min="12778" max="12778" width="9.140625" style="148"/>
    <col min="12779" max="12779" width="9.28515625" style="148" customWidth="1"/>
    <col min="12780" max="12780" width="3.5703125" style="148" customWidth="1"/>
    <col min="12781" max="12781" width="8.7109375" style="148" customWidth="1"/>
    <col min="12782" max="12782" width="9.140625" style="148"/>
    <col min="12783" max="12783" width="10" style="148" customWidth="1"/>
    <col min="12784" max="12784" width="4" style="148" customWidth="1"/>
    <col min="12785" max="12785" width="9" style="148" customWidth="1"/>
    <col min="12786" max="12786" width="9.140625" style="148"/>
    <col min="12787" max="12787" width="12" style="148" customWidth="1"/>
    <col min="12788" max="12788" width="15.5703125" style="148" customWidth="1"/>
    <col min="12789" max="13031" width="9.140625" style="148"/>
    <col min="13032" max="13032" width="17.7109375" style="148" customWidth="1"/>
    <col min="13033" max="13033" width="9.140625" style="148" customWidth="1"/>
    <col min="13034" max="13034" width="9.140625" style="148"/>
    <col min="13035" max="13035" width="9.28515625" style="148" customWidth="1"/>
    <col min="13036" max="13036" width="3.5703125" style="148" customWidth="1"/>
    <col min="13037" max="13037" width="8.7109375" style="148" customWidth="1"/>
    <col min="13038" max="13038" width="9.140625" style="148"/>
    <col min="13039" max="13039" width="10" style="148" customWidth="1"/>
    <col min="13040" max="13040" width="4" style="148" customWidth="1"/>
    <col min="13041" max="13041" width="9" style="148" customWidth="1"/>
    <col min="13042" max="13042" width="9.140625" style="148"/>
    <col min="13043" max="13043" width="12" style="148" customWidth="1"/>
    <col min="13044" max="13044" width="15.5703125" style="148" customWidth="1"/>
    <col min="13045" max="13287" width="9.140625" style="148"/>
    <col min="13288" max="13288" width="17.7109375" style="148" customWidth="1"/>
    <col min="13289" max="13289" width="9.140625" style="148" customWidth="1"/>
    <col min="13290" max="13290" width="9.140625" style="148"/>
    <col min="13291" max="13291" width="9.28515625" style="148" customWidth="1"/>
    <col min="13292" max="13292" width="3.5703125" style="148" customWidth="1"/>
    <col min="13293" max="13293" width="8.7109375" style="148" customWidth="1"/>
    <col min="13294" max="13294" width="9.140625" style="148"/>
    <col min="13295" max="13295" width="10" style="148" customWidth="1"/>
    <col min="13296" max="13296" width="4" style="148" customWidth="1"/>
    <col min="13297" max="13297" width="9" style="148" customWidth="1"/>
    <col min="13298" max="13298" width="9.140625" style="148"/>
    <col min="13299" max="13299" width="12" style="148" customWidth="1"/>
    <col min="13300" max="13300" width="15.5703125" style="148" customWidth="1"/>
    <col min="13301" max="13543" width="9.140625" style="148"/>
    <col min="13544" max="13544" width="17.7109375" style="148" customWidth="1"/>
    <col min="13545" max="13545" width="9.140625" style="148" customWidth="1"/>
    <col min="13546" max="13546" width="9.140625" style="148"/>
    <col min="13547" max="13547" width="9.28515625" style="148" customWidth="1"/>
    <col min="13548" max="13548" width="3.5703125" style="148" customWidth="1"/>
    <col min="13549" max="13549" width="8.7109375" style="148" customWidth="1"/>
    <col min="13550" max="13550" width="9.140625" style="148"/>
    <col min="13551" max="13551" width="10" style="148" customWidth="1"/>
    <col min="13552" max="13552" width="4" style="148" customWidth="1"/>
    <col min="13553" max="13553" width="9" style="148" customWidth="1"/>
    <col min="13554" max="13554" width="9.140625" style="148"/>
    <col min="13555" max="13555" width="12" style="148" customWidth="1"/>
    <col min="13556" max="13556" width="15.5703125" style="148" customWidth="1"/>
    <col min="13557" max="13799" width="9.140625" style="148"/>
    <col min="13800" max="13800" width="17.7109375" style="148" customWidth="1"/>
    <col min="13801" max="13801" width="9.140625" style="148" customWidth="1"/>
    <col min="13802" max="13802" width="9.140625" style="148"/>
    <col min="13803" max="13803" width="9.28515625" style="148" customWidth="1"/>
    <col min="13804" max="13804" width="3.5703125" style="148" customWidth="1"/>
    <col min="13805" max="13805" width="8.7109375" style="148" customWidth="1"/>
    <col min="13806" max="13806" width="9.140625" style="148"/>
    <col min="13807" max="13807" width="10" style="148" customWidth="1"/>
    <col min="13808" max="13808" width="4" style="148" customWidth="1"/>
    <col min="13809" max="13809" width="9" style="148" customWidth="1"/>
    <col min="13810" max="13810" width="9.140625" style="148"/>
    <col min="13811" max="13811" width="12" style="148" customWidth="1"/>
    <col min="13812" max="13812" width="15.5703125" style="148" customWidth="1"/>
    <col min="13813" max="14055" width="9.140625" style="148"/>
    <col min="14056" max="14056" width="17.7109375" style="148" customWidth="1"/>
    <col min="14057" max="14057" width="9.140625" style="148" customWidth="1"/>
    <col min="14058" max="14058" width="9.140625" style="148"/>
    <col min="14059" max="14059" width="9.28515625" style="148" customWidth="1"/>
    <col min="14060" max="14060" width="3.5703125" style="148" customWidth="1"/>
    <col min="14061" max="14061" width="8.7109375" style="148" customWidth="1"/>
    <col min="14062" max="14062" width="9.140625" style="148"/>
    <col min="14063" max="14063" width="10" style="148" customWidth="1"/>
    <col min="14064" max="14064" width="4" style="148" customWidth="1"/>
    <col min="14065" max="14065" width="9" style="148" customWidth="1"/>
    <col min="14066" max="14066" width="9.140625" style="148"/>
    <col min="14067" max="14067" width="12" style="148" customWidth="1"/>
    <col min="14068" max="14068" width="15.5703125" style="148" customWidth="1"/>
    <col min="14069" max="14311" width="9.140625" style="148"/>
    <col min="14312" max="14312" width="17.7109375" style="148" customWidth="1"/>
    <col min="14313" max="14313" width="9.140625" style="148" customWidth="1"/>
    <col min="14314" max="14314" width="9.140625" style="148"/>
    <col min="14315" max="14315" width="9.28515625" style="148" customWidth="1"/>
    <col min="14316" max="14316" width="3.5703125" style="148" customWidth="1"/>
    <col min="14317" max="14317" width="8.7109375" style="148" customWidth="1"/>
    <col min="14318" max="14318" width="9.140625" style="148"/>
    <col min="14319" max="14319" width="10" style="148" customWidth="1"/>
    <col min="14320" max="14320" width="4" style="148" customWidth="1"/>
    <col min="14321" max="14321" width="9" style="148" customWidth="1"/>
    <col min="14322" max="14322" width="9.140625" style="148"/>
    <col min="14323" max="14323" width="12" style="148" customWidth="1"/>
    <col min="14324" max="14324" width="15.5703125" style="148" customWidth="1"/>
    <col min="14325" max="14567" width="9.140625" style="148"/>
    <col min="14568" max="14568" width="17.7109375" style="148" customWidth="1"/>
    <col min="14569" max="14569" width="9.140625" style="148" customWidth="1"/>
    <col min="14570" max="14570" width="9.140625" style="148"/>
    <col min="14571" max="14571" width="9.28515625" style="148" customWidth="1"/>
    <col min="14572" max="14572" width="3.5703125" style="148" customWidth="1"/>
    <col min="14573" max="14573" width="8.7109375" style="148" customWidth="1"/>
    <col min="14574" max="14574" width="9.140625" style="148"/>
    <col min="14575" max="14575" width="10" style="148" customWidth="1"/>
    <col min="14576" max="14576" width="4" style="148" customWidth="1"/>
    <col min="14577" max="14577" width="9" style="148" customWidth="1"/>
    <col min="14578" max="14578" width="9.140625" style="148"/>
    <col min="14579" max="14579" width="12" style="148" customWidth="1"/>
    <col min="14580" max="14580" width="15.5703125" style="148" customWidth="1"/>
    <col min="14581" max="14823" width="9.140625" style="148"/>
    <col min="14824" max="14824" width="17.7109375" style="148" customWidth="1"/>
    <col min="14825" max="14825" width="9.140625" style="148" customWidth="1"/>
    <col min="14826" max="14826" width="9.140625" style="148"/>
    <col min="14827" max="14827" width="9.28515625" style="148" customWidth="1"/>
    <col min="14828" max="14828" width="3.5703125" style="148" customWidth="1"/>
    <col min="14829" max="14829" width="8.7109375" style="148" customWidth="1"/>
    <col min="14830" max="14830" width="9.140625" style="148"/>
    <col min="14831" max="14831" width="10" style="148" customWidth="1"/>
    <col min="14832" max="14832" width="4" style="148" customWidth="1"/>
    <col min="14833" max="14833" width="9" style="148" customWidth="1"/>
    <col min="14834" max="14834" width="9.140625" style="148"/>
    <col min="14835" max="14835" width="12" style="148" customWidth="1"/>
    <col min="14836" max="14836" width="15.5703125" style="148" customWidth="1"/>
    <col min="14837" max="15079" width="9.140625" style="148"/>
    <col min="15080" max="15080" width="17.7109375" style="148" customWidth="1"/>
    <col min="15081" max="15081" width="9.140625" style="148" customWidth="1"/>
    <col min="15082" max="15082" width="9.140625" style="148"/>
    <col min="15083" max="15083" width="9.28515625" style="148" customWidth="1"/>
    <col min="15084" max="15084" width="3.5703125" style="148" customWidth="1"/>
    <col min="15085" max="15085" width="8.7109375" style="148" customWidth="1"/>
    <col min="15086" max="15086" width="9.140625" style="148"/>
    <col min="15087" max="15087" width="10" style="148" customWidth="1"/>
    <col min="15088" max="15088" width="4" style="148" customWidth="1"/>
    <col min="15089" max="15089" width="9" style="148" customWidth="1"/>
    <col min="15090" max="15090" width="9.140625" style="148"/>
    <col min="15091" max="15091" width="12" style="148" customWidth="1"/>
    <col min="15092" max="15092" width="15.5703125" style="148" customWidth="1"/>
    <col min="15093" max="15335" width="9.140625" style="148"/>
    <col min="15336" max="15336" width="17.7109375" style="148" customWidth="1"/>
    <col min="15337" max="15337" width="9.140625" style="148" customWidth="1"/>
    <col min="15338" max="15338" width="9.140625" style="148"/>
    <col min="15339" max="15339" width="9.28515625" style="148" customWidth="1"/>
    <col min="15340" max="15340" width="3.5703125" style="148" customWidth="1"/>
    <col min="15341" max="15341" width="8.7109375" style="148" customWidth="1"/>
    <col min="15342" max="15342" width="9.140625" style="148"/>
    <col min="15343" max="15343" width="10" style="148" customWidth="1"/>
    <col min="15344" max="15344" width="4" style="148" customWidth="1"/>
    <col min="15345" max="15345" width="9" style="148" customWidth="1"/>
    <col min="15346" max="15346" width="9.140625" style="148"/>
    <col min="15347" max="15347" width="12" style="148" customWidth="1"/>
    <col min="15348" max="15348" width="15.5703125" style="148" customWidth="1"/>
    <col min="15349" max="15591" width="9.140625" style="148"/>
    <col min="15592" max="15592" width="17.7109375" style="148" customWidth="1"/>
    <col min="15593" max="15593" width="9.140625" style="148" customWidth="1"/>
    <col min="15594" max="15594" width="9.140625" style="148"/>
    <col min="15595" max="15595" width="9.28515625" style="148" customWidth="1"/>
    <col min="15596" max="15596" width="3.5703125" style="148" customWidth="1"/>
    <col min="15597" max="15597" width="8.7109375" style="148" customWidth="1"/>
    <col min="15598" max="15598" width="9.140625" style="148"/>
    <col min="15599" max="15599" width="10" style="148" customWidth="1"/>
    <col min="15600" max="15600" width="4" style="148" customWidth="1"/>
    <col min="15601" max="15601" width="9" style="148" customWidth="1"/>
    <col min="15602" max="15602" width="9.140625" style="148"/>
    <col min="15603" max="15603" width="12" style="148" customWidth="1"/>
    <col min="15604" max="15604" width="15.5703125" style="148" customWidth="1"/>
    <col min="15605" max="15847" width="9.140625" style="148"/>
    <col min="15848" max="15848" width="17.7109375" style="148" customWidth="1"/>
    <col min="15849" max="15849" width="9.140625" style="148" customWidth="1"/>
    <col min="15850" max="15850" width="9.140625" style="148"/>
    <col min="15851" max="15851" width="9.28515625" style="148" customWidth="1"/>
    <col min="15852" max="15852" width="3.5703125" style="148" customWidth="1"/>
    <col min="15853" max="15853" width="8.7109375" style="148" customWidth="1"/>
    <col min="15854" max="15854" width="9.140625" style="148"/>
    <col min="15855" max="15855" width="10" style="148" customWidth="1"/>
    <col min="15856" max="15856" width="4" style="148" customWidth="1"/>
    <col min="15857" max="15857" width="9" style="148" customWidth="1"/>
    <col min="15858" max="15858" width="9.140625" style="148"/>
    <col min="15859" max="15859" width="12" style="148" customWidth="1"/>
    <col min="15860" max="15860" width="15.5703125" style="148" customWidth="1"/>
    <col min="15861" max="16103" width="9.140625" style="148"/>
    <col min="16104" max="16104" width="17.7109375" style="148" customWidth="1"/>
    <col min="16105" max="16105" width="9.140625" style="148" customWidth="1"/>
    <col min="16106" max="16106" width="9.140625" style="148"/>
    <col min="16107" max="16107" width="9.28515625" style="148" customWidth="1"/>
    <col min="16108" max="16108" width="3.5703125" style="148" customWidth="1"/>
    <col min="16109" max="16109" width="8.7109375" style="148" customWidth="1"/>
    <col min="16110" max="16110" width="9.140625" style="148"/>
    <col min="16111" max="16111" width="10" style="148" customWidth="1"/>
    <col min="16112" max="16112" width="4" style="148" customWidth="1"/>
    <col min="16113" max="16113" width="9" style="148" customWidth="1"/>
    <col min="16114" max="16114" width="9.140625" style="148"/>
    <col min="16115" max="16115" width="12" style="148" customWidth="1"/>
    <col min="16116" max="16116" width="15.5703125" style="148" customWidth="1"/>
    <col min="16117" max="16384" width="9.140625" style="148"/>
  </cols>
  <sheetData>
    <row r="1" spans="1:29">
      <c r="B1" s="263"/>
      <c r="C1" s="263"/>
      <c r="D1" s="263"/>
      <c r="E1" s="264"/>
      <c r="F1" s="264"/>
      <c r="G1" s="264"/>
      <c r="H1" s="264"/>
      <c r="I1" s="176"/>
      <c r="J1" s="261"/>
      <c r="K1" s="261"/>
      <c r="L1" s="262"/>
      <c r="M1" s="262"/>
      <c r="N1" s="262"/>
    </row>
    <row r="2" spans="1:29" s="163" customFormat="1" ht="8.25" customHeight="1">
      <c r="A2" s="164"/>
      <c r="B2" s="263"/>
      <c r="C2" s="263"/>
      <c r="D2" s="263"/>
      <c r="E2" s="264"/>
      <c r="F2" s="264"/>
      <c r="G2" s="264"/>
      <c r="H2" s="264"/>
      <c r="I2" s="176"/>
      <c r="J2" s="265"/>
      <c r="K2" s="265"/>
    </row>
    <row r="3" spans="1:29" s="163" customFormat="1" ht="0.75" customHeight="1">
      <c r="A3" s="164"/>
      <c r="B3" s="263"/>
      <c r="C3" s="263"/>
      <c r="D3" s="263"/>
      <c r="E3" s="264"/>
      <c r="F3" s="264"/>
      <c r="G3" s="264"/>
      <c r="H3" s="264"/>
      <c r="I3" s="176"/>
      <c r="J3" s="265"/>
      <c r="K3" s="265"/>
    </row>
    <row r="4" spans="1:29" s="163" customFormat="1" hidden="1">
      <c r="A4" s="164"/>
      <c r="B4" s="263"/>
      <c r="C4" s="263"/>
      <c r="D4" s="263"/>
      <c r="E4" s="264"/>
      <c r="F4" s="264"/>
      <c r="G4" s="264"/>
      <c r="H4" s="264"/>
      <c r="I4" s="176"/>
      <c r="J4" s="265"/>
      <c r="K4" s="265"/>
    </row>
    <row r="5" spans="1:29" ht="24" hidden="1" customHeight="1">
      <c r="B5" s="266"/>
      <c r="C5" s="176"/>
      <c r="D5" s="176"/>
      <c r="E5" s="177"/>
      <c r="F5" s="177"/>
      <c r="G5" s="177"/>
      <c r="H5" s="177"/>
      <c r="I5" s="177"/>
      <c r="J5" s="177"/>
      <c r="K5" s="177"/>
      <c r="L5" s="177"/>
      <c r="M5" s="177"/>
      <c r="N5" s="177"/>
      <c r="O5" s="177"/>
    </row>
    <row r="6" spans="1:29" ht="27" customHeight="1">
      <c r="B6" s="629" t="str">
        <f>"Table 1.3. Selected Advanced Economies: Gross Financing Need, "&amp;D7&amp;"–"&amp;RIGHT(L7,2)&amp;" (Percent of GDP)"</f>
        <v>Table 1.3. Selected Advanced Economies: Gross Financing Need, 2019–21 (Percent of GDP)</v>
      </c>
      <c r="C6" s="629"/>
      <c r="D6" s="629"/>
      <c r="E6" s="629"/>
      <c r="F6" s="629"/>
      <c r="G6" s="629"/>
      <c r="H6" s="629"/>
      <c r="I6" s="629"/>
      <c r="J6" s="629"/>
      <c r="K6" s="629"/>
      <c r="L6" s="629"/>
      <c r="M6" s="629"/>
      <c r="N6" s="629"/>
      <c r="O6" s="267"/>
    </row>
    <row r="7" spans="1:29" ht="18" customHeight="1">
      <c r="A7" s="178"/>
      <c r="B7" s="268"/>
      <c r="C7" s="151"/>
      <c r="D7" s="630">
        <v>2019</v>
      </c>
      <c r="E7" s="630"/>
      <c r="F7" s="630"/>
      <c r="G7" s="269"/>
      <c r="H7" s="631">
        <v>2020</v>
      </c>
      <c r="I7" s="631"/>
      <c r="J7" s="631"/>
      <c r="K7" s="269"/>
      <c r="L7" s="631">
        <v>2021</v>
      </c>
      <c r="M7" s="631"/>
      <c r="N7" s="631"/>
      <c r="O7" s="270"/>
    </row>
    <row r="8" spans="1:29" ht="43.5" customHeight="1">
      <c r="A8" s="178"/>
      <c r="B8" s="150"/>
      <c r="C8" s="152"/>
      <c r="D8" s="179" t="s">
        <v>291</v>
      </c>
      <c r="E8" s="179" t="s">
        <v>292</v>
      </c>
      <c r="F8" s="179" t="s">
        <v>293</v>
      </c>
      <c r="G8" s="179"/>
      <c r="H8" s="180" t="s">
        <v>294</v>
      </c>
      <c r="I8" s="179" t="s">
        <v>292</v>
      </c>
      <c r="J8" s="179" t="s">
        <v>293</v>
      </c>
      <c r="K8" s="179"/>
      <c r="L8" s="180" t="s">
        <v>294</v>
      </c>
      <c r="M8" s="179" t="s">
        <v>292</v>
      </c>
      <c r="N8" s="179" t="s">
        <v>293</v>
      </c>
      <c r="O8" s="271"/>
    </row>
    <row r="9" spans="1:29">
      <c r="A9" s="181"/>
      <c r="B9" s="153" t="s">
        <v>6</v>
      </c>
      <c r="C9" s="154"/>
      <c r="D9" s="155">
        <v>1.5743846883738166</v>
      </c>
      <c r="E9" s="155">
        <v>1.4508496380409284</v>
      </c>
      <c r="F9" s="155">
        <v>3.0252343264147452</v>
      </c>
      <c r="G9" s="155"/>
      <c r="H9" s="155">
        <v>2.6152338935316162</v>
      </c>
      <c r="I9" s="155">
        <v>0.66656795148791592</v>
      </c>
      <c r="J9" s="155">
        <v>3.3014139810450898</v>
      </c>
      <c r="K9" s="155"/>
      <c r="L9" s="155">
        <v>2.3532794877929963</v>
      </c>
      <c r="M9" s="155">
        <v>-1.9500173390020938E-2</v>
      </c>
      <c r="N9" s="155">
        <v>2.3337793144029755</v>
      </c>
      <c r="O9" s="272"/>
      <c r="P9" s="273"/>
      <c r="Q9" s="273"/>
      <c r="R9" s="273"/>
      <c r="S9" s="273"/>
      <c r="T9" s="273"/>
      <c r="U9" s="273"/>
      <c r="V9" s="273"/>
      <c r="W9" s="273"/>
      <c r="X9" s="273"/>
      <c r="Y9" s="273"/>
      <c r="Z9" s="273"/>
      <c r="AA9" s="273"/>
      <c r="AB9" s="273"/>
      <c r="AC9" s="273"/>
    </row>
    <row r="10" spans="1:29">
      <c r="A10" s="181"/>
      <c r="B10" s="153" t="s">
        <v>7</v>
      </c>
      <c r="C10" s="154"/>
      <c r="D10" s="155">
        <v>7.6201270862949011</v>
      </c>
      <c r="E10" s="155">
        <v>0.10889440084276659</v>
      </c>
      <c r="F10" s="155">
        <v>7.7290214871376675</v>
      </c>
      <c r="G10" s="155"/>
      <c r="H10" s="155">
        <v>5.7642655524989737</v>
      </c>
      <c r="I10" s="155">
        <v>0.26095745923273</v>
      </c>
      <c r="J10" s="155">
        <v>6.0410052574242119</v>
      </c>
      <c r="K10" s="155"/>
      <c r="L10" s="155">
        <v>4.784994783180978</v>
      </c>
      <c r="M10" s="155">
        <v>0.33168523068918104</v>
      </c>
      <c r="N10" s="155">
        <v>5.1166800138701589</v>
      </c>
      <c r="O10" s="272"/>
      <c r="P10" s="273"/>
      <c r="Q10" s="273"/>
      <c r="R10" s="273"/>
      <c r="S10" s="273"/>
      <c r="T10" s="273"/>
      <c r="U10" s="273"/>
      <c r="V10" s="273"/>
      <c r="W10" s="273"/>
      <c r="X10" s="273"/>
      <c r="Y10" s="273"/>
      <c r="Z10" s="273"/>
    </row>
    <row r="11" spans="1:29">
      <c r="A11" s="181"/>
      <c r="B11" s="153" t="s">
        <v>8</v>
      </c>
      <c r="C11" s="154"/>
      <c r="D11" s="155">
        <v>15.8</v>
      </c>
      <c r="E11" s="155">
        <v>1.1862027921421134</v>
      </c>
      <c r="F11" s="155">
        <v>16.986202792142116</v>
      </c>
      <c r="G11" s="155"/>
      <c r="H11" s="155">
        <v>15.6</v>
      </c>
      <c r="I11" s="155">
        <v>1.402350400263682</v>
      </c>
      <c r="J11" s="155">
        <v>17.00235040026368</v>
      </c>
      <c r="K11" s="155"/>
      <c r="L11" s="155">
        <v>15.3</v>
      </c>
      <c r="M11" s="155">
        <v>1.4201849469976005</v>
      </c>
      <c r="N11" s="155">
        <v>16.720184946997602</v>
      </c>
      <c r="O11" s="272"/>
      <c r="P11" s="273"/>
      <c r="Q11" s="273"/>
      <c r="R11" s="273"/>
      <c r="S11" s="273"/>
      <c r="T11" s="273"/>
      <c r="U11" s="273"/>
      <c r="V11" s="273"/>
      <c r="W11" s="273"/>
      <c r="X11" s="273"/>
      <c r="Y11" s="273"/>
      <c r="Z11" s="273"/>
    </row>
    <row r="12" spans="1:29">
      <c r="A12" s="181"/>
      <c r="B12" s="153" t="s">
        <v>9</v>
      </c>
      <c r="C12" s="154"/>
      <c r="D12" s="155">
        <v>8.9372037273867981</v>
      </c>
      <c r="E12" s="155">
        <v>0.63282937571677378</v>
      </c>
      <c r="F12" s="155">
        <v>9.5700331031035724</v>
      </c>
      <c r="G12" s="155"/>
      <c r="H12" s="155">
        <v>10.443359613835336</v>
      </c>
      <c r="I12" s="155">
        <v>0.6362234920335772</v>
      </c>
      <c r="J12" s="155">
        <v>11.079583105868913</v>
      </c>
      <c r="K12" s="155"/>
      <c r="L12" s="155">
        <v>8.1637702463944191</v>
      </c>
      <c r="M12" s="155">
        <v>0.62204815523114954</v>
      </c>
      <c r="N12" s="155">
        <v>8.7858184016255692</v>
      </c>
      <c r="O12" s="272"/>
      <c r="P12" s="273"/>
      <c r="Q12" s="273"/>
      <c r="R12" s="273"/>
      <c r="S12" s="273"/>
      <c r="T12" s="273"/>
      <c r="U12" s="273"/>
      <c r="V12" s="273"/>
      <c r="W12" s="273"/>
      <c r="X12" s="273"/>
      <c r="Y12" s="273"/>
      <c r="Z12" s="273"/>
    </row>
    <row r="13" spans="1:29">
      <c r="A13" s="181"/>
      <c r="B13" s="153" t="s">
        <v>10</v>
      </c>
      <c r="C13" s="154"/>
      <c r="D13" s="155">
        <v>4.3965387462920447</v>
      </c>
      <c r="E13" s="155">
        <v>-1.1236579949564078</v>
      </c>
      <c r="F13" s="155">
        <v>3.2728807513356371</v>
      </c>
      <c r="G13" s="155"/>
      <c r="H13" s="155">
        <v>3.1759464131283539</v>
      </c>
      <c r="I13" s="155">
        <v>-0.83883581026507947</v>
      </c>
      <c r="J13" s="155">
        <v>2.3371106028632744</v>
      </c>
      <c r="K13" s="155"/>
      <c r="L13" s="155">
        <v>2.6312348780000181</v>
      </c>
      <c r="M13" s="155">
        <v>-0.59959633264212464</v>
      </c>
      <c r="N13" s="155">
        <v>2.0316385453578936</v>
      </c>
      <c r="O13" s="272"/>
      <c r="P13" s="273"/>
      <c r="Q13" s="273"/>
      <c r="R13" s="273"/>
      <c r="S13" s="273"/>
      <c r="T13" s="273"/>
      <c r="U13" s="273"/>
      <c r="V13" s="273"/>
      <c r="W13" s="273"/>
      <c r="X13" s="273"/>
      <c r="Y13" s="273"/>
      <c r="Z13" s="273"/>
    </row>
    <row r="14" spans="1:29">
      <c r="A14" s="181"/>
      <c r="B14" s="153" t="s">
        <v>11</v>
      </c>
      <c r="C14" s="154"/>
      <c r="D14" s="155">
        <v>4.0291370818305685</v>
      </c>
      <c r="E14" s="155">
        <v>0.36495459960788457</v>
      </c>
      <c r="F14" s="155">
        <v>4.3940916814384527</v>
      </c>
      <c r="G14" s="155"/>
      <c r="H14" s="155">
        <v>3.4299502054984874</v>
      </c>
      <c r="I14" s="155">
        <v>0.35743702402391475</v>
      </c>
      <c r="J14" s="155">
        <v>3.7873872295224023</v>
      </c>
      <c r="K14" s="155"/>
      <c r="L14" s="155">
        <v>4.2840566164769101</v>
      </c>
      <c r="M14" s="155">
        <v>0.33746873791073234</v>
      </c>
      <c r="N14" s="155">
        <v>4.621525354387642</v>
      </c>
      <c r="O14" s="272"/>
      <c r="P14" s="273"/>
      <c r="Q14" s="273"/>
      <c r="R14" s="273"/>
      <c r="S14" s="273"/>
      <c r="T14" s="273"/>
      <c r="U14" s="273"/>
      <c r="V14" s="273"/>
      <c r="W14" s="273"/>
      <c r="X14" s="273"/>
      <c r="Y14" s="273"/>
      <c r="Z14" s="273"/>
    </row>
    <row r="15" spans="1:29">
      <c r="A15" s="181"/>
      <c r="B15" s="153" t="s">
        <v>13</v>
      </c>
      <c r="C15" s="154"/>
      <c r="D15" s="155">
        <v>5.7018741942013103</v>
      </c>
      <c r="E15" s="155">
        <v>0.32295270149464461</v>
      </c>
      <c r="F15" s="155">
        <v>6.0248268956959548</v>
      </c>
      <c r="G15" s="155"/>
      <c r="H15" s="155">
        <v>7.7284420066040536</v>
      </c>
      <c r="I15" s="155">
        <v>4.6386129663505193E-2</v>
      </c>
      <c r="J15" s="155">
        <v>7.7748281362675584</v>
      </c>
      <c r="K15" s="155"/>
      <c r="L15" s="155">
        <v>4.0812706490693182</v>
      </c>
      <c r="M15" s="155">
        <v>-5.0886127907629516E-2</v>
      </c>
      <c r="N15" s="155">
        <v>4.0303845211616887</v>
      </c>
      <c r="O15" s="272"/>
      <c r="P15" s="273"/>
      <c r="Q15" s="273"/>
      <c r="R15" s="273"/>
      <c r="S15" s="273"/>
      <c r="T15" s="273"/>
      <c r="U15" s="273"/>
      <c r="V15" s="273"/>
      <c r="W15" s="273"/>
      <c r="X15" s="273"/>
      <c r="Y15" s="273"/>
      <c r="Z15" s="273"/>
    </row>
    <row r="16" spans="1:29">
      <c r="A16" s="181"/>
      <c r="B16" s="153" t="s">
        <v>14</v>
      </c>
      <c r="C16" s="154"/>
      <c r="D16" s="155">
        <v>10.194611155778878</v>
      </c>
      <c r="E16" s="155">
        <v>3.2934906501030619</v>
      </c>
      <c r="F16" s="155">
        <v>13.488101805881939</v>
      </c>
      <c r="G16" s="155"/>
      <c r="H16" s="155">
        <v>11.350678840430497</v>
      </c>
      <c r="I16" s="155">
        <v>2.4013341320001902</v>
      </c>
      <c r="J16" s="155">
        <v>13.757690058942545</v>
      </c>
      <c r="K16" s="155"/>
      <c r="L16" s="155">
        <v>10.604701695974622</v>
      </c>
      <c r="M16" s="155">
        <v>2.5158361302059147</v>
      </c>
      <c r="N16" s="155">
        <v>13.147308245904632</v>
      </c>
      <c r="O16" s="272"/>
      <c r="P16" s="273"/>
      <c r="Q16" s="273"/>
      <c r="R16" s="273"/>
      <c r="S16" s="273"/>
      <c r="T16" s="273"/>
      <c r="U16" s="273"/>
      <c r="V16" s="273"/>
      <c r="W16" s="273"/>
      <c r="X16" s="273"/>
      <c r="Y16" s="273"/>
      <c r="Z16" s="273"/>
    </row>
    <row r="17" spans="1:26">
      <c r="A17" s="181"/>
      <c r="B17" s="153" t="s">
        <v>15</v>
      </c>
      <c r="C17" s="154"/>
      <c r="D17" s="155">
        <v>4.6735847248641909</v>
      </c>
      <c r="E17" s="155">
        <v>-1.1476029190625732</v>
      </c>
      <c r="F17" s="155">
        <v>3.5259818058016177</v>
      </c>
      <c r="G17" s="155"/>
      <c r="H17" s="155">
        <v>4.8083521660384481</v>
      </c>
      <c r="I17" s="155">
        <v>-1.0865876606120186</v>
      </c>
      <c r="J17" s="155">
        <v>3.7555258999478358</v>
      </c>
      <c r="K17" s="155"/>
      <c r="L17" s="155">
        <v>2.8920048558829254</v>
      </c>
      <c r="M17" s="155">
        <v>-0.83076413004131278</v>
      </c>
      <c r="N17" s="155">
        <v>2.0612407258416128</v>
      </c>
      <c r="O17" s="272"/>
      <c r="P17" s="273"/>
      <c r="Q17" s="273"/>
      <c r="R17" s="273"/>
      <c r="S17" s="273"/>
      <c r="T17" s="273"/>
      <c r="U17" s="273"/>
      <c r="V17" s="273"/>
      <c r="W17" s="273"/>
      <c r="X17" s="273"/>
      <c r="Y17" s="273"/>
      <c r="Z17" s="273"/>
    </row>
    <row r="18" spans="1:26">
      <c r="A18" s="181"/>
      <c r="B18" s="153" t="s">
        <v>64</v>
      </c>
      <c r="C18" s="154"/>
      <c r="D18" s="155">
        <v>2.155473516746949</v>
      </c>
      <c r="E18" s="155">
        <v>-0.66090823722841108</v>
      </c>
      <c r="F18" s="155">
        <v>1.4945652795185378</v>
      </c>
      <c r="G18" s="155"/>
      <c r="H18" s="155">
        <v>4.1254475538938342</v>
      </c>
      <c r="I18" s="155">
        <v>-0.45629003819690483</v>
      </c>
      <c r="J18" s="155">
        <v>3.6691575156969294</v>
      </c>
      <c r="K18" s="155"/>
      <c r="L18" s="155">
        <v>1.8552945535672911</v>
      </c>
      <c r="M18" s="155">
        <v>-0.53437644605887746</v>
      </c>
      <c r="N18" s="155">
        <v>1.2904342536977609</v>
      </c>
      <c r="O18" s="272"/>
      <c r="P18" s="273"/>
      <c r="Q18" s="273"/>
      <c r="R18" s="273"/>
      <c r="S18" s="273"/>
      <c r="T18" s="273"/>
      <c r="U18" s="273"/>
      <c r="V18" s="273"/>
      <c r="W18" s="273"/>
      <c r="X18" s="273"/>
      <c r="Y18" s="273"/>
      <c r="Z18" s="273"/>
    </row>
    <row r="19" spans="1:26">
      <c r="B19" s="153" t="s">
        <v>17</v>
      </c>
      <c r="C19" s="154"/>
      <c r="D19" s="155">
        <v>7.2</v>
      </c>
      <c r="E19" s="155">
        <v>-3.0637732641714106E-2</v>
      </c>
      <c r="F19" s="155">
        <v>7.1693622673582862</v>
      </c>
      <c r="G19" s="155"/>
      <c r="H19" s="155">
        <v>8.1999999999999993</v>
      </c>
      <c r="I19" s="155">
        <v>-0.22723192686288718</v>
      </c>
      <c r="J19" s="155">
        <v>7.9727680731371118</v>
      </c>
      <c r="K19" s="155"/>
      <c r="L19" s="155">
        <v>3.4</v>
      </c>
      <c r="M19" s="155">
        <v>-0.30159265049287109</v>
      </c>
      <c r="N19" s="155">
        <v>3.0984073495071289</v>
      </c>
      <c r="O19" s="272"/>
      <c r="P19" s="273"/>
      <c r="Q19" s="273"/>
      <c r="R19" s="273"/>
      <c r="S19" s="273"/>
      <c r="T19" s="273"/>
      <c r="U19" s="273"/>
      <c r="V19" s="273"/>
      <c r="W19" s="273"/>
      <c r="X19" s="273"/>
      <c r="Y19" s="273"/>
      <c r="Z19" s="273"/>
    </row>
    <row r="20" spans="1:26">
      <c r="A20" s="181"/>
      <c r="B20" s="153" t="s">
        <v>19</v>
      </c>
      <c r="C20" s="154"/>
      <c r="D20" s="155">
        <v>21</v>
      </c>
      <c r="E20" s="155">
        <v>2.6550237720708281</v>
      </c>
      <c r="F20" s="155">
        <v>23.655023772070827</v>
      </c>
      <c r="G20" s="155"/>
      <c r="H20" s="155">
        <v>20.6</v>
      </c>
      <c r="I20" s="155">
        <v>3.4251884501202716</v>
      </c>
      <c r="J20" s="155">
        <v>24.025188450120272</v>
      </c>
      <c r="K20" s="155"/>
      <c r="L20" s="155">
        <v>21.2</v>
      </c>
      <c r="M20" s="155">
        <v>3.5425935171683611</v>
      </c>
      <c r="N20" s="155">
        <v>24.742593517168359</v>
      </c>
      <c r="O20" s="272"/>
      <c r="P20" s="273"/>
      <c r="Q20" s="273"/>
      <c r="R20" s="273"/>
      <c r="S20" s="273"/>
      <c r="T20" s="273"/>
      <c r="U20" s="273"/>
      <c r="V20" s="273"/>
      <c r="W20" s="273"/>
      <c r="X20" s="273"/>
      <c r="Y20" s="273"/>
      <c r="Z20" s="273"/>
    </row>
    <row r="21" spans="1:26">
      <c r="A21" s="181"/>
      <c r="B21" s="153" t="s">
        <v>20</v>
      </c>
      <c r="C21" s="154"/>
      <c r="D21" s="155">
        <v>36.673356026968101</v>
      </c>
      <c r="E21" s="155">
        <v>2.8441075160728571</v>
      </c>
      <c r="F21" s="155">
        <v>39.517463543040961</v>
      </c>
      <c r="G21" s="155"/>
      <c r="H21" s="155">
        <v>36.349248908106972</v>
      </c>
      <c r="I21" s="155">
        <v>2.1329017631713687</v>
      </c>
      <c r="J21" s="155">
        <v>38.455209518935241</v>
      </c>
      <c r="K21" s="155"/>
      <c r="L21" s="155">
        <v>31.197965556860865</v>
      </c>
      <c r="M21" s="155">
        <v>1.9180389262862845</v>
      </c>
      <c r="N21" s="155">
        <v>33.042599432774722</v>
      </c>
      <c r="O21" s="272"/>
      <c r="P21" s="273"/>
      <c r="Q21" s="273"/>
      <c r="R21" s="273"/>
      <c r="S21" s="273"/>
      <c r="T21" s="273"/>
      <c r="U21" s="273"/>
      <c r="V21" s="273"/>
      <c r="W21" s="273"/>
      <c r="X21" s="273"/>
      <c r="Y21" s="273"/>
      <c r="Z21" s="273"/>
    </row>
    <row r="22" spans="1:26">
      <c r="A22" s="181"/>
      <c r="B22" s="153" t="s">
        <v>21</v>
      </c>
      <c r="C22" s="154"/>
      <c r="D22" s="155">
        <v>2.0179293734255843</v>
      </c>
      <c r="E22" s="155">
        <v>-2.0845329681845555</v>
      </c>
      <c r="F22" s="155">
        <v>-6.6603594758971152E-2</v>
      </c>
      <c r="G22" s="155"/>
      <c r="H22" s="155">
        <v>2.8923975339101387</v>
      </c>
      <c r="I22" s="155">
        <v>-1.5045525056625584</v>
      </c>
      <c r="J22" s="155">
        <v>1.4269921968969195</v>
      </c>
      <c r="K22" s="155"/>
      <c r="L22" s="155">
        <v>2.8877487429767101</v>
      </c>
      <c r="M22" s="155">
        <v>-1.062510080674868</v>
      </c>
      <c r="N22" s="155">
        <v>1.8645001344381231</v>
      </c>
      <c r="O22" s="272"/>
      <c r="P22" s="273"/>
      <c r="Q22" s="273"/>
      <c r="R22" s="273"/>
      <c r="S22" s="273"/>
      <c r="T22" s="273"/>
      <c r="U22" s="273"/>
      <c r="V22" s="273"/>
      <c r="W22" s="273"/>
      <c r="X22" s="273"/>
      <c r="Y22" s="273"/>
      <c r="Z22" s="273"/>
    </row>
    <row r="23" spans="1:26">
      <c r="A23" s="182"/>
      <c r="B23" s="153" t="s">
        <v>65</v>
      </c>
      <c r="C23" s="154"/>
      <c r="D23" s="155">
        <v>3.1613468959637867</v>
      </c>
      <c r="E23" s="155">
        <v>-0.3770397734267471</v>
      </c>
      <c r="F23" s="155">
        <v>2.7843071225370397</v>
      </c>
      <c r="G23" s="155"/>
      <c r="H23" s="155">
        <v>5.1740946676802801</v>
      </c>
      <c r="I23" s="155">
        <v>-0.30721206647626953</v>
      </c>
      <c r="J23" s="155">
        <v>4.8668826012040105</v>
      </c>
      <c r="K23" s="155"/>
      <c r="L23" s="155">
        <v>5.128234424232252</v>
      </c>
      <c r="M23" s="155">
        <v>-0.29827136484509764</v>
      </c>
      <c r="N23" s="155">
        <v>4.8088393140290764</v>
      </c>
      <c r="O23" s="274"/>
      <c r="P23" s="273"/>
      <c r="Q23" s="273"/>
      <c r="R23" s="273"/>
      <c r="S23" s="273"/>
      <c r="T23" s="273"/>
      <c r="U23" s="273"/>
      <c r="V23" s="273"/>
      <c r="W23" s="273"/>
      <c r="X23" s="273"/>
      <c r="Y23" s="273"/>
      <c r="Z23" s="273"/>
    </row>
    <row r="24" spans="1:26">
      <c r="A24" s="181"/>
      <c r="B24" s="153" t="s">
        <v>66</v>
      </c>
      <c r="C24" s="154"/>
      <c r="D24" s="155">
        <v>5.6761577902666449</v>
      </c>
      <c r="E24" s="155">
        <v>-0.61731110549785007</v>
      </c>
      <c r="F24" s="155">
        <v>5.0588466847687945</v>
      </c>
      <c r="G24" s="155"/>
      <c r="H24" s="155">
        <v>5.4941840451321173</v>
      </c>
      <c r="I24" s="155">
        <v>-0.62592819100587138</v>
      </c>
      <c r="J24" s="155">
        <v>4.8682558541262457</v>
      </c>
      <c r="K24" s="155"/>
      <c r="L24" s="155">
        <v>5.1787754736035252</v>
      </c>
      <c r="M24" s="155">
        <v>-0.70601965966145441</v>
      </c>
      <c r="N24" s="155">
        <v>4.4727558139420704</v>
      </c>
      <c r="O24" s="272"/>
      <c r="P24" s="273"/>
      <c r="Q24" s="273"/>
      <c r="R24" s="273"/>
      <c r="S24" s="273"/>
      <c r="T24" s="273"/>
      <c r="U24" s="273"/>
      <c r="V24" s="273"/>
      <c r="W24" s="273"/>
      <c r="X24" s="273"/>
      <c r="Y24" s="273"/>
      <c r="Z24" s="273"/>
    </row>
    <row r="25" spans="1:26">
      <c r="A25" s="181"/>
      <c r="B25" s="153" t="s">
        <v>23</v>
      </c>
      <c r="C25" s="154"/>
      <c r="D25" s="155">
        <v>6.1531382463912623</v>
      </c>
      <c r="E25" s="155">
        <v>-1.0074231224063126</v>
      </c>
      <c r="F25" s="155">
        <v>5.1457151239849495</v>
      </c>
      <c r="G25" s="155"/>
      <c r="H25" s="155">
        <v>6.0402650699918077</v>
      </c>
      <c r="I25" s="155">
        <v>-0.76831224608909843</v>
      </c>
      <c r="J25" s="155">
        <v>5.2719528239027094</v>
      </c>
      <c r="K25" s="155"/>
      <c r="L25" s="155">
        <v>4.2261557870880102</v>
      </c>
      <c r="M25" s="155">
        <v>-0.76356485618626324</v>
      </c>
      <c r="N25" s="155">
        <v>3.4625909309017469</v>
      </c>
      <c r="O25" s="272"/>
      <c r="P25" s="273"/>
      <c r="Q25" s="273"/>
      <c r="R25" s="273"/>
      <c r="S25" s="273"/>
      <c r="T25" s="273"/>
      <c r="U25" s="273"/>
      <c r="V25" s="273"/>
      <c r="W25" s="273"/>
      <c r="X25" s="273"/>
      <c r="Y25" s="273"/>
      <c r="Z25" s="273"/>
    </row>
    <row r="26" spans="1:26">
      <c r="A26" s="181"/>
      <c r="B26" s="153" t="s">
        <v>24</v>
      </c>
      <c r="C26" s="154"/>
      <c r="D26" s="155">
        <v>4.5231539988306624</v>
      </c>
      <c r="E26" s="155">
        <v>-0.1412879985527728</v>
      </c>
      <c r="F26" s="155">
        <v>4.3818660002778893</v>
      </c>
      <c r="G26" s="155"/>
      <c r="H26" s="155">
        <v>3.6487125746589717</v>
      </c>
      <c r="I26" s="155">
        <v>-0.67956836938244414</v>
      </c>
      <c r="J26" s="155">
        <v>2.9691442052765273</v>
      </c>
      <c r="K26" s="155"/>
      <c r="L26" s="155">
        <v>4.5709486687972145</v>
      </c>
      <c r="M26" s="155">
        <v>-1.0125898633840325</v>
      </c>
      <c r="N26" s="155">
        <v>3.5583588054131821</v>
      </c>
      <c r="O26" s="272"/>
      <c r="P26" s="273"/>
      <c r="Q26" s="273"/>
      <c r="R26" s="273"/>
      <c r="S26" s="273"/>
      <c r="T26" s="273"/>
      <c r="U26" s="273"/>
      <c r="V26" s="273"/>
      <c r="W26" s="273"/>
      <c r="X26" s="273"/>
      <c r="Y26" s="273"/>
      <c r="Z26" s="273"/>
    </row>
    <row r="27" spans="1:26">
      <c r="A27" s="181"/>
      <c r="B27" s="153" t="s">
        <v>26</v>
      </c>
      <c r="C27" s="154"/>
      <c r="D27" s="155">
        <v>13.741502073249704</v>
      </c>
      <c r="E27" s="155">
        <v>0.61725365891617856</v>
      </c>
      <c r="F27" s="155">
        <v>14.358755732165882</v>
      </c>
      <c r="G27" s="155"/>
      <c r="H27" s="155">
        <v>12.92578193507817</v>
      </c>
      <c r="I27" s="155">
        <v>0.14763071208420198</v>
      </c>
      <c r="J27" s="155">
        <v>13.073412647162373</v>
      </c>
      <c r="K27" s="155"/>
      <c r="L27" s="155">
        <v>15.821133850241489</v>
      </c>
      <c r="M27" s="155">
        <v>-0.44130185589203036</v>
      </c>
      <c r="N27" s="155">
        <v>15.379831994349459</v>
      </c>
      <c r="O27" s="272"/>
      <c r="P27" s="273"/>
      <c r="Q27" s="273"/>
      <c r="R27" s="273"/>
      <c r="S27" s="273"/>
      <c r="T27" s="273"/>
      <c r="U27" s="273"/>
      <c r="V27" s="273"/>
      <c r="W27" s="273"/>
      <c r="X27" s="273"/>
      <c r="Y27" s="273"/>
      <c r="Z27" s="273"/>
    </row>
    <row r="28" spans="1:26">
      <c r="A28" s="181"/>
      <c r="B28" s="153" t="s">
        <v>27</v>
      </c>
      <c r="C28" s="154"/>
      <c r="D28" s="155">
        <v>2.8915766849524713</v>
      </c>
      <c r="E28" s="155">
        <v>8.5093783294342947E-4</v>
      </c>
      <c r="F28" s="155">
        <v>2.8924276227854149</v>
      </c>
      <c r="G28" s="155"/>
      <c r="H28" s="155">
        <v>4.0319453798763059</v>
      </c>
      <c r="I28" s="155">
        <v>-0.3417229631136483</v>
      </c>
      <c r="J28" s="155">
        <v>3.6902224167626576</v>
      </c>
      <c r="K28" s="155"/>
      <c r="L28" s="155">
        <v>1.9520896150822427</v>
      </c>
      <c r="M28" s="155">
        <v>-0.33919295114639531</v>
      </c>
      <c r="N28" s="155">
        <v>1.6128966639358473</v>
      </c>
      <c r="O28" s="272"/>
      <c r="P28" s="273"/>
      <c r="Q28" s="273"/>
      <c r="R28" s="273"/>
      <c r="S28" s="273"/>
      <c r="T28" s="273"/>
      <c r="U28" s="273"/>
      <c r="V28" s="273"/>
      <c r="W28" s="273"/>
      <c r="X28" s="273"/>
      <c r="Y28" s="273"/>
      <c r="Z28" s="273"/>
    </row>
    <row r="29" spans="1:26">
      <c r="A29" s="181"/>
      <c r="B29" s="153" t="s">
        <v>28</v>
      </c>
      <c r="C29" s="154"/>
      <c r="D29" s="155">
        <v>6.204762753831452</v>
      </c>
      <c r="E29" s="155">
        <v>-0.5049613414957328</v>
      </c>
      <c r="F29" s="155">
        <v>5.6998014123357192</v>
      </c>
      <c r="G29" s="155"/>
      <c r="H29" s="155">
        <v>4.2618613658079267</v>
      </c>
      <c r="I29" s="155">
        <v>-0.18209891371505069</v>
      </c>
      <c r="J29" s="155">
        <v>4.1089243686316861</v>
      </c>
      <c r="K29" s="155"/>
      <c r="L29" s="155">
        <v>5.8521238279099803</v>
      </c>
      <c r="M29" s="155">
        <v>-0.37999715805082407</v>
      </c>
      <c r="N29" s="155">
        <v>5.5076396463158979</v>
      </c>
      <c r="O29" s="272"/>
      <c r="P29" s="273"/>
      <c r="Q29" s="273"/>
      <c r="R29" s="273"/>
      <c r="S29" s="273"/>
      <c r="T29" s="273"/>
      <c r="U29" s="273"/>
      <c r="V29" s="273"/>
      <c r="W29" s="273"/>
      <c r="X29" s="273"/>
      <c r="Y29" s="273"/>
      <c r="Z29" s="273"/>
    </row>
    <row r="30" spans="1:26" ht="13.5">
      <c r="A30" s="181"/>
      <c r="B30" s="153" t="s">
        <v>272</v>
      </c>
      <c r="C30" s="154"/>
      <c r="D30" s="155">
        <v>14.4</v>
      </c>
      <c r="E30" s="155">
        <v>2.2734043806796307</v>
      </c>
      <c r="F30" s="155">
        <v>16.673404380679631</v>
      </c>
      <c r="G30" s="155"/>
      <c r="H30" s="155">
        <v>14.2</v>
      </c>
      <c r="I30" s="155">
        <v>2.3421280732035665</v>
      </c>
      <c r="J30" s="155">
        <v>16.542128073203564</v>
      </c>
      <c r="K30" s="155"/>
      <c r="L30" s="155">
        <v>14.1</v>
      </c>
      <c r="M30" s="155">
        <v>2.4262354330429199</v>
      </c>
      <c r="N30" s="155">
        <v>16.52623543304292</v>
      </c>
      <c r="O30" s="272"/>
      <c r="P30" s="273"/>
      <c r="Q30" s="273"/>
      <c r="R30" s="273"/>
      <c r="S30" s="273"/>
      <c r="T30" s="273"/>
      <c r="U30" s="273"/>
      <c r="V30" s="273"/>
      <c r="W30" s="273"/>
      <c r="X30" s="273"/>
      <c r="Y30" s="273"/>
      <c r="Z30" s="273"/>
    </row>
    <row r="31" spans="1:26">
      <c r="A31" s="181"/>
      <c r="B31" s="153" t="s">
        <v>30</v>
      </c>
      <c r="C31" s="154"/>
      <c r="D31" s="155">
        <v>4.2648730347056585</v>
      </c>
      <c r="E31" s="155">
        <v>-0.53537664177182265</v>
      </c>
      <c r="F31" s="155">
        <v>3.7294963929338358</v>
      </c>
      <c r="G31" s="155"/>
      <c r="H31" s="155">
        <v>3.690378086702351</v>
      </c>
      <c r="I31" s="155">
        <v>-0.31846856913486843</v>
      </c>
      <c r="J31" s="155">
        <v>3.3719095175674827</v>
      </c>
      <c r="K31" s="155"/>
      <c r="L31" s="155">
        <v>1.2139787275976461</v>
      </c>
      <c r="M31" s="155">
        <v>-0.32069034228306637</v>
      </c>
      <c r="N31" s="155">
        <v>0.89328838531457977</v>
      </c>
      <c r="O31" s="272"/>
      <c r="P31" s="273"/>
      <c r="Q31" s="273"/>
      <c r="R31" s="273"/>
      <c r="S31" s="273"/>
      <c r="T31" s="273"/>
      <c r="U31" s="273"/>
      <c r="V31" s="273"/>
      <c r="W31" s="273"/>
      <c r="X31" s="273"/>
      <c r="Y31" s="273"/>
      <c r="Z31" s="273"/>
    </row>
    <row r="32" spans="1:26">
      <c r="A32" s="181"/>
      <c r="B32" s="153" t="s">
        <v>31</v>
      </c>
      <c r="C32" s="154"/>
      <c r="D32" s="155">
        <v>1.6266004208689422</v>
      </c>
      <c r="E32" s="155">
        <v>-0.25771790707410891</v>
      </c>
      <c r="F32" s="155">
        <v>1.3688825137948333</v>
      </c>
      <c r="G32" s="155"/>
      <c r="H32" s="155">
        <v>1.4431788630128575</v>
      </c>
      <c r="I32" s="155">
        <v>-0.23803971586807046</v>
      </c>
      <c r="J32" s="155">
        <v>1.205139147144787</v>
      </c>
      <c r="K32" s="155"/>
      <c r="L32" s="155">
        <v>1.3083216577750136</v>
      </c>
      <c r="M32" s="155">
        <v>-0.23854016630898153</v>
      </c>
      <c r="N32" s="155">
        <v>1.0697814914660322</v>
      </c>
      <c r="O32" s="272"/>
      <c r="P32" s="273"/>
      <c r="Q32" s="273"/>
      <c r="R32" s="273"/>
      <c r="S32" s="273"/>
      <c r="T32" s="273"/>
      <c r="U32" s="273"/>
      <c r="V32" s="273"/>
      <c r="W32" s="273"/>
      <c r="X32" s="273"/>
      <c r="Y32" s="273"/>
      <c r="Z32" s="273"/>
    </row>
    <row r="33" spans="1:26">
      <c r="A33" s="181"/>
      <c r="B33" s="153" t="s">
        <v>32</v>
      </c>
      <c r="C33" s="154"/>
      <c r="D33" s="155">
        <v>8.1964670158722015</v>
      </c>
      <c r="E33" s="155">
        <v>1.3359824313226116</v>
      </c>
      <c r="F33" s="155">
        <v>9.5324494471948125</v>
      </c>
      <c r="G33" s="155"/>
      <c r="H33" s="155">
        <v>7.4365942213380585</v>
      </c>
      <c r="I33" s="155">
        <v>1.1478071051904335</v>
      </c>
      <c r="J33" s="155">
        <v>8.5388692486687461</v>
      </c>
      <c r="K33" s="155"/>
      <c r="L33" s="155">
        <v>6.6360322415483619</v>
      </c>
      <c r="M33" s="155">
        <v>1.058207267029472</v>
      </c>
      <c r="N33" s="155">
        <v>7.679155892184891</v>
      </c>
      <c r="O33" s="272"/>
      <c r="P33" s="273"/>
      <c r="Q33" s="273"/>
      <c r="R33" s="273"/>
      <c r="S33" s="273"/>
      <c r="T33" s="273"/>
      <c r="U33" s="273"/>
      <c r="V33" s="273"/>
      <c r="W33" s="273"/>
      <c r="X33" s="273"/>
      <c r="Y33" s="273"/>
      <c r="Z33" s="273"/>
    </row>
    <row r="34" spans="1:26" ht="13.5">
      <c r="A34" s="181"/>
      <c r="B34" s="153" t="s">
        <v>295</v>
      </c>
      <c r="C34" s="154"/>
      <c r="D34" s="155">
        <v>20.503326117011856</v>
      </c>
      <c r="E34" s="155">
        <v>4.624882167718491</v>
      </c>
      <c r="F34" s="155">
        <v>25.128208284730349</v>
      </c>
      <c r="G34" s="155"/>
      <c r="H34" s="155">
        <v>20.482943852468892</v>
      </c>
      <c r="I34" s="155">
        <v>4.422590231383591</v>
      </c>
      <c r="J34" s="155">
        <v>24.905534083852483</v>
      </c>
      <c r="K34" s="155"/>
      <c r="L34" s="155">
        <v>17.561469003649137</v>
      </c>
      <c r="M34" s="155">
        <v>4.3783426893717374</v>
      </c>
      <c r="N34" s="155">
        <v>21.939811693020875</v>
      </c>
      <c r="O34" s="272"/>
      <c r="P34" s="273"/>
      <c r="Q34" s="273"/>
      <c r="R34" s="273"/>
      <c r="S34" s="273"/>
      <c r="T34" s="273"/>
      <c r="U34" s="273"/>
      <c r="V34" s="273"/>
      <c r="W34" s="273"/>
      <c r="X34" s="273"/>
      <c r="Y34" s="273"/>
      <c r="Z34" s="273"/>
    </row>
    <row r="35" spans="1:26" ht="2.25" customHeight="1">
      <c r="A35" s="181"/>
      <c r="B35" s="183"/>
      <c r="C35" s="275"/>
      <c r="D35" s="155" t="e">
        <v>#N/A</v>
      </c>
      <c r="E35" s="155" t="e">
        <v>#N/A</v>
      </c>
      <c r="F35" s="155" t="e">
        <v>#N/A</v>
      </c>
      <c r="G35" s="155"/>
      <c r="H35" s="155" t="e">
        <v>#N/A</v>
      </c>
      <c r="I35" s="155" t="e">
        <v>#N/A</v>
      </c>
      <c r="J35" s="155" t="e">
        <v>#N/A</v>
      </c>
      <c r="K35" s="155" t="e">
        <v>#N/A</v>
      </c>
      <c r="L35" s="155" t="e">
        <v>#N/A</v>
      </c>
      <c r="M35" s="155" t="e">
        <v>#N/A</v>
      </c>
      <c r="N35" s="155" t="e">
        <v>#N/A</v>
      </c>
      <c r="O35" s="272"/>
      <c r="P35" s="273"/>
      <c r="Q35" s="273"/>
      <c r="R35" s="273"/>
      <c r="S35" s="273"/>
      <c r="T35" s="273"/>
      <c r="U35" s="273"/>
      <c r="V35" s="273"/>
      <c r="W35" s="273"/>
      <c r="X35" s="273"/>
      <c r="Y35" s="273"/>
      <c r="Z35" s="273"/>
    </row>
    <row r="36" spans="1:26" s="158" customFormat="1" ht="15.75">
      <c r="A36" s="184"/>
      <c r="B36" s="150" t="s">
        <v>296</v>
      </c>
      <c r="C36" s="156"/>
      <c r="D36" s="157">
        <v>16.468673617503828</v>
      </c>
      <c r="E36" s="157">
        <v>2.6152703231661958</v>
      </c>
      <c r="F36" s="157">
        <v>19.083943940670025</v>
      </c>
      <c r="G36" s="157"/>
      <c r="H36" s="157">
        <v>16.527001554710289</v>
      </c>
      <c r="I36" s="157">
        <v>2.4277655433073524</v>
      </c>
      <c r="J36" s="157">
        <v>18.998670568382455</v>
      </c>
      <c r="K36" s="157"/>
      <c r="L36" s="157">
        <v>14.312670370339942</v>
      </c>
      <c r="M36" s="157">
        <v>2.4407491838540922</v>
      </c>
      <c r="N36" s="157">
        <v>16.710030519417405</v>
      </c>
      <c r="O36" s="272"/>
      <c r="P36" s="273"/>
      <c r="Q36" s="273"/>
      <c r="R36" s="273"/>
      <c r="S36" s="273"/>
      <c r="T36" s="273"/>
      <c r="U36" s="273"/>
      <c r="V36" s="273"/>
      <c r="W36" s="273"/>
      <c r="X36" s="273"/>
      <c r="Y36" s="273"/>
      <c r="Z36" s="273"/>
    </row>
    <row r="37" spans="1:26" s="159" customFormat="1" ht="14.25" customHeight="1">
      <c r="A37" s="164"/>
      <c r="B37" s="632" t="s">
        <v>325</v>
      </c>
      <c r="C37" s="632"/>
      <c r="D37" s="632"/>
      <c r="E37" s="632"/>
      <c r="F37" s="632"/>
      <c r="G37" s="632"/>
      <c r="H37" s="632"/>
      <c r="I37" s="632"/>
      <c r="J37" s="632"/>
      <c r="K37" s="632"/>
      <c r="L37" s="632"/>
      <c r="M37" s="632"/>
      <c r="N37" s="632"/>
      <c r="O37" s="276"/>
    </row>
    <row r="38" spans="1:26" ht="24" customHeight="1">
      <c r="B38" s="627" t="s">
        <v>326</v>
      </c>
      <c r="C38" s="627"/>
      <c r="D38" s="627"/>
      <c r="E38" s="627"/>
      <c r="F38" s="627"/>
      <c r="G38" s="627"/>
      <c r="H38" s="627"/>
      <c r="I38" s="627"/>
      <c r="J38" s="627"/>
      <c r="K38" s="627"/>
      <c r="L38" s="627"/>
      <c r="M38" s="627"/>
      <c r="N38" s="627"/>
      <c r="O38" s="233"/>
    </row>
    <row r="39" spans="1:26" ht="25.5" customHeight="1">
      <c r="B39" s="627" t="s">
        <v>548</v>
      </c>
      <c r="C39" s="627"/>
      <c r="D39" s="627"/>
      <c r="E39" s="627"/>
      <c r="F39" s="627"/>
      <c r="G39" s="627"/>
      <c r="H39" s="627"/>
      <c r="I39" s="627"/>
      <c r="J39" s="627"/>
      <c r="K39" s="627"/>
      <c r="L39" s="627"/>
      <c r="M39" s="627"/>
      <c r="N39" s="627"/>
      <c r="O39" s="233"/>
    </row>
    <row r="40" spans="1:26" ht="25.5" customHeight="1">
      <c r="B40" s="628" t="s">
        <v>549</v>
      </c>
      <c r="C40" s="627"/>
      <c r="D40" s="627"/>
      <c r="E40" s="627"/>
      <c r="F40" s="627"/>
      <c r="G40" s="627"/>
      <c r="H40" s="627"/>
      <c r="I40" s="627"/>
      <c r="J40" s="627"/>
      <c r="K40" s="627"/>
      <c r="L40" s="627"/>
      <c r="M40" s="627"/>
      <c r="N40" s="627"/>
      <c r="O40" s="153"/>
    </row>
    <row r="41" spans="1:26" ht="45" customHeight="1">
      <c r="B41" s="628" t="s">
        <v>550</v>
      </c>
      <c r="C41" s="627"/>
      <c r="D41" s="627"/>
      <c r="E41" s="627"/>
      <c r="F41" s="627"/>
      <c r="G41" s="627"/>
      <c r="H41" s="627"/>
      <c r="I41" s="627"/>
      <c r="J41" s="627"/>
      <c r="K41" s="627"/>
      <c r="L41" s="627"/>
      <c r="M41" s="627"/>
      <c r="N41" s="627"/>
      <c r="O41" s="233"/>
    </row>
    <row r="42" spans="1:26">
      <c r="B42" s="186"/>
      <c r="C42" s="186"/>
      <c r="D42" s="186"/>
      <c r="E42" s="186"/>
      <c r="F42" s="186"/>
      <c r="G42" s="186"/>
      <c r="H42" s="186"/>
      <c r="I42" s="186"/>
      <c r="J42" s="186"/>
      <c r="K42" s="186"/>
      <c r="L42" s="186"/>
      <c r="M42" s="186"/>
      <c r="N42" s="183"/>
      <c r="O42" s="153"/>
    </row>
    <row r="43" spans="1:26">
      <c r="B43" s="153"/>
      <c r="C43" s="185"/>
      <c r="O43" s="148"/>
    </row>
    <row r="44" spans="1:26">
      <c r="B44" s="163"/>
      <c r="O44" s="148"/>
    </row>
    <row r="45" spans="1:26">
      <c r="B45" s="163"/>
      <c r="O45" s="148"/>
    </row>
    <row r="46" spans="1:26">
      <c r="B46" s="163"/>
      <c r="O46" s="148"/>
    </row>
  </sheetData>
  <mergeCells count="9">
    <mergeCell ref="B38:N38"/>
    <mergeCell ref="B39:N39"/>
    <mergeCell ref="B40:N40"/>
    <mergeCell ref="B41:N41"/>
    <mergeCell ref="B6:N6"/>
    <mergeCell ref="D7:F7"/>
    <mergeCell ref="H7:J7"/>
    <mergeCell ref="L7:N7"/>
    <mergeCell ref="B37:N37"/>
  </mergeCells>
  <conditionalFormatting sqref="D35:N35 B9:N34">
    <cfRule type="expression" dxfId="75" priority="1">
      <formula>MOD(ROW(),2)=0</formula>
    </cfRule>
  </conditionalFormatting>
  <pageMargins left="0.7" right="0.7" top="0.75" bottom="0.75" header="0.3" footer="0.3"/>
  <pageSetup scale="32"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tabColor theme="7" tint="0.59999389629810485"/>
  </sheetPr>
  <dimension ref="V1:AB767"/>
  <sheetViews>
    <sheetView zoomScaleNormal="100" workbookViewId="0"/>
  </sheetViews>
  <sheetFormatPr defaultColWidth="9.140625" defaultRowHeight="15"/>
  <cols>
    <col min="1" max="2" width="9.140625" style="215"/>
    <col min="3" max="3" width="9.7109375" style="215" customWidth="1"/>
    <col min="4" max="16384" width="9.140625" style="215"/>
  </cols>
  <sheetData>
    <row r="1" spans="22:28">
      <c r="V1" s="214" t="s">
        <v>761</v>
      </c>
      <c r="Z1" s="214" t="s">
        <v>762</v>
      </c>
    </row>
    <row r="2" spans="22:28">
      <c r="V2" s="464" t="s">
        <v>788</v>
      </c>
      <c r="W2" s="464" t="s">
        <v>789</v>
      </c>
      <c r="X2" s="464" t="s">
        <v>790</v>
      </c>
      <c r="Z2" s="464" t="s">
        <v>788</v>
      </c>
      <c r="AA2" s="464" t="s">
        <v>789</v>
      </c>
      <c r="AB2" s="464" t="s">
        <v>791</v>
      </c>
    </row>
    <row r="3" spans="22:28">
      <c r="V3" s="464">
        <v>4.5045045045045047</v>
      </c>
      <c r="W3" s="464">
        <v>0</v>
      </c>
      <c r="X3" s="464">
        <v>6.8823124569855469</v>
      </c>
      <c r="Z3" s="464">
        <v>0.17499999999999999</v>
      </c>
      <c r="AA3" s="464">
        <v>5.68</v>
      </c>
      <c r="AB3" s="464">
        <v>6.67</v>
      </c>
    </row>
    <row r="4" spans="22:28">
      <c r="V4" s="464">
        <v>4.8262548262548259</v>
      </c>
      <c r="W4" s="464">
        <v>0</v>
      </c>
      <c r="X4" s="464">
        <v>6.0313630880579021</v>
      </c>
      <c r="Z4" s="464">
        <v>2.82</v>
      </c>
      <c r="AA4" s="464">
        <v>28.59</v>
      </c>
      <c r="AB4" s="464">
        <v>3.665</v>
      </c>
    </row>
    <row r="5" spans="22:28">
      <c r="V5" s="464">
        <v>0</v>
      </c>
      <c r="W5" s="464">
        <v>29.940119760479046</v>
      </c>
      <c r="X5" s="464">
        <v>11.025358324145534</v>
      </c>
      <c r="Z5" s="464">
        <v>11.914999999999999</v>
      </c>
      <c r="AA5" s="464">
        <v>13.33</v>
      </c>
      <c r="AB5" s="464">
        <v>1.01</v>
      </c>
    </row>
    <row r="6" spans="22:28">
      <c r="V6" s="464">
        <v>0</v>
      </c>
      <c r="W6" s="464">
        <v>6.5876152832674579</v>
      </c>
      <c r="X6" s="464">
        <v>8.7680841736080684</v>
      </c>
      <c r="Z6" s="464">
        <v>6.58</v>
      </c>
      <c r="AA6" s="464">
        <v>15.52</v>
      </c>
      <c r="AB6" s="464">
        <v>0.96</v>
      </c>
    </row>
    <row r="7" spans="22:28">
      <c r="V7" s="464">
        <v>5.9719319199761118</v>
      </c>
      <c r="W7" s="464">
        <v>4.9776007964161275</v>
      </c>
      <c r="X7" s="464">
        <v>12.578616352201259</v>
      </c>
      <c r="Z7" s="464">
        <v>3.76</v>
      </c>
      <c r="AA7" s="464">
        <v>4.55</v>
      </c>
      <c r="AB7" s="464">
        <v>4.5250000000000004</v>
      </c>
    </row>
    <row r="8" spans="22:28">
      <c r="V8" s="464">
        <v>3.1903014834901899</v>
      </c>
      <c r="W8" s="464">
        <v>8.7989441267047948</v>
      </c>
      <c r="X8" s="464">
        <v>8.3752093802345069</v>
      </c>
      <c r="Z8" s="464">
        <v>4.5949999999999998</v>
      </c>
      <c r="AA8" s="464">
        <v>1.9350000000000001</v>
      </c>
      <c r="AB8" s="464">
        <v>10</v>
      </c>
    </row>
    <row r="9" spans="22:28">
      <c r="V9" s="464">
        <v>0</v>
      </c>
      <c r="W9" s="464">
        <v>19.960079840319363</v>
      </c>
      <c r="X9" s="464">
        <v>5.7208237986270021</v>
      </c>
      <c r="Z9" s="464">
        <v>0.04</v>
      </c>
      <c r="AA9" s="464">
        <v>7.67</v>
      </c>
      <c r="AB9" s="464">
        <v>3.58</v>
      </c>
    </row>
    <row r="10" spans="22:28">
      <c r="V10" s="464">
        <v>1.6889039013680121</v>
      </c>
      <c r="W10" s="464">
        <v>3.6297640653357535</v>
      </c>
      <c r="X10" s="464">
        <v>8.2987551867219906</v>
      </c>
      <c r="Z10" s="464">
        <v>0.03</v>
      </c>
      <c r="AA10" s="464">
        <v>35.479999999999997</v>
      </c>
      <c r="AB10" s="464">
        <v>7.05</v>
      </c>
    </row>
    <row r="11" spans="22:28">
      <c r="V11" s="464">
        <v>1.9357336430507164</v>
      </c>
      <c r="W11" s="464">
        <v>14.641288433382138</v>
      </c>
      <c r="X11" s="464">
        <v>6.5146579804560263</v>
      </c>
      <c r="Z11" s="464">
        <v>-2.6</v>
      </c>
      <c r="AA11" s="464">
        <v>1.5049999999999999</v>
      </c>
      <c r="AB11" s="464">
        <v>6.3150000000000004</v>
      </c>
    </row>
    <row r="12" spans="22:28">
      <c r="V12" s="464">
        <v>1.5067048365225251</v>
      </c>
      <c r="W12" s="464">
        <v>28.985507246376812</v>
      </c>
      <c r="X12" s="464">
        <v>0</v>
      </c>
      <c r="Z12" s="464">
        <v>-9.56</v>
      </c>
      <c r="AA12" s="464">
        <v>9.56</v>
      </c>
      <c r="AB12" s="464">
        <v>0.76</v>
      </c>
    </row>
    <row r="13" spans="22:28">
      <c r="V13" s="464">
        <v>1.6349219324777242</v>
      </c>
      <c r="W13" s="464">
        <v>10.810810810810811</v>
      </c>
      <c r="X13" s="464">
        <v>7.9051383399209492</v>
      </c>
      <c r="Z13" s="464">
        <v>-0.02</v>
      </c>
      <c r="AA13" s="464">
        <v>1.63</v>
      </c>
      <c r="AB13" s="464">
        <v>4.59</v>
      </c>
    </row>
    <row r="14" spans="22:28">
      <c r="V14" s="464">
        <v>1.6270745200130166</v>
      </c>
      <c r="W14" s="464">
        <v>19.267822736030826</v>
      </c>
      <c r="X14" s="464">
        <v>10.615711252653929</v>
      </c>
      <c r="Z14" s="464">
        <v>0.11</v>
      </c>
      <c r="AA14" s="464">
        <v>14.9</v>
      </c>
      <c r="AB14" s="464">
        <v>8.4</v>
      </c>
    </row>
    <row r="15" spans="22:28">
      <c r="V15" s="464">
        <v>0</v>
      </c>
      <c r="W15" s="464">
        <v>8.481764206955047</v>
      </c>
      <c r="X15" s="464">
        <v>11.600928074245941</v>
      </c>
      <c r="Z15" s="464">
        <v>-11.36</v>
      </c>
      <c r="AA15" s="464">
        <v>4.18</v>
      </c>
      <c r="AB15" s="464">
        <v>4.1749999999999998</v>
      </c>
    </row>
    <row r="16" spans="22:28">
      <c r="V16" s="464">
        <v>1.8782870022539442</v>
      </c>
      <c r="W16" s="464">
        <v>0</v>
      </c>
      <c r="X16" s="464">
        <v>14.306151645207438</v>
      </c>
      <c r="Z16" s="464">
        <v>0.42</v>
      </c>
      <c r="AA16" s="464">
        <v>5.84</v>
      </c>
      <c r="AB16" s="464">
        <v>-0.45</v>
      </c>
    </row>
    <row r="17" spans="22:28">
      <c r="V17" s="464">
        <v>1.6786973308712438</v>
      </c>
      <c r="W17" s="464">
        <v>20.325203252032519</v>
      </c>
      <c r="X17" s="464">
        <v>2.6766595289079231</v>
      </c>
      <c r="Z17" s="464">
        <v>0.06</v>
      </c>
      <c r="AA17" s="464">
        <v>5</v>
      </c>
      <c r="AB17" s="464">
        <v>11.91</v>
      </c>
    </row>
    <row r="18" spans="22:28">
      <c r="V18" s="464">
        <v>1.5287013681877244</v>
      </c>
      <c r="W18" s="464">
        <v>13.495276653171389</v>
      </c>
      <c r="X18" s="464">
        <v>7.6161462300076161</v>
      </c>
      <c r="Z18" s="464">
        <v>-6.0449999999999999</v>
      </c>
      <c r="AA18" s="464">
        <v>0.2</v>
      </c>
      <c r="AB18" s="464">
        <v>3.97</v>
      </c>
    </row>
    <row r="19" spans="22:28">
      <c r="V19" s="464">
        <v>1.7593244194229414</v>
      </c>
      <c r="W19" s="464">
        <v>6.7613252197430693</v>
      </c>
      <c r="X19" s="464">
        <v>8.745080891998251</v>
      </c>
      <c r="Z19" s="464">
        <v>0.39</v>
      </c>
      <c r="AA19" s="464">
        <v>0.47499999999999998</v>
      </c>
      <c r="AB19" s="464">
        <v>10.74</v>
      </c>
    </row>
    <row r="20" spans="22:28">
      <c r="V20" s="464">
        <v>3.2133676092544987</v>
      </c>
      <c r="W20" s="464">
        <v>7.0126227208976157</v>
      </c>
      <c r="X20" s="464">
        <v>11.111111111111111</v>
      </c>
      <c r="Z20" s="464">
        <v>3.95</v>
      </c>
      <c r="AA20" s="464">
        <v>3.77</v>
      </c>
      <c r="AB20" s="464">
        <v>-0.56000000000000005</v>
      </c>
    </row>
    <row r="21" spans="22:28">
      <c r="V21" s="464">
        <v>2.0064205457463884</v>
      </c>
      <c r="W21" s="464">
        <v>3.4989503149055285</v>
      </c>
      <c r="X21" s="464">
        <v>11.695906432748536</v>
      </c>
      <c r="Z21" s="464">
        <v>8.51</v>
      </c>
      <c r="AA21" s="464">
        <v>6.0949999999999998</v>
      </c>
      <c r="AB21" s="464">
        <v>14.34</v>
      </c>
    </row>
    <row r="22" spans="22:28">
      <c r="V22" s="464">
        <v>1.5460729746444031</v>
      </c>
      <c r="W22" s="464">
        <v>3.0816640986132509</v>
      </c>
      <c r="X22" s="464">
        <v>5.3333333333333339</v>
      </c>
      <c r="Z22" s="464">
        <v>-0.19</v>
      </c>
      <c r="AA22" s="464">
        <v>3.37</v>
      </c>
      <c r="AB22" s="464">
        <v>2.4900000000000002</v>
      </c>
    </row>
    <row r="23" spans="22:28">
      <c r="V23" s="464">
        <v>1.7969451931716083</v>
      </c>
      <c r="W23" s="464">
        <v>5.0301810865191152</v>
      </c>
      <c r="X23" s="464">
        <v>8.3194675540765406</v>
      </c>
      <c r="Z23" s="464">
        <v>0.06</v>
      </c>
      <c r="AA23" s="464">
        <v>-0.28000000000000003</v>
      </c>
      <c r="AB23" s="464">
        <v>5.64</v>
      </c>
    </row>
    <row r="24" spans="22:28" s="214" customFormat="1">
      <c r="V24" s="465">
        <v>2.1231422505307855</v>
      </c>
      <c r="W24" s="465">
        <v>0</v>
      </c>
      <c r="X24" s="465">
        <v>8.3612040133779271</v>
      </c>
      <c r="Z24" s="465">
        <v>0.02</v>
      </c>
      <c r="AA24" s="465">
        <v>0.14000000000000001</v>
      </c>
      <c r="AB24" s="465">
        <v>4.26</v>
      </c>
    </row>
    <row r="25" spans="22:28">
      <c r="V25" s="464">
        <v>1.2278978388998036</v>
      </c>
      <c r="W25" s="464">
        <v>3.5612535612535612</v>
      </c>
      <c r="X25" s="464">
        <v>12.445550715619166</v>
      </c>
      <c r="Z25" s="464">
        <v>-8.1199999999999992</v>
      </c>
      <c r="AA25" s="464">
        <v>4.0599999999999996</v>
      </c>
      <c r="AB25" s="464">
        <v>4.0449999999999999</v>
      </c>
    </row>
    <row r="26" spans="22:28">
      <c r="V26" s="464">
        <v>1.9669551534225018</v>
      </c>
      <c r="W26" s="464">
        <v>129.87012987012986</v>
      </c>
      <c r="X26" s="464">
        <v>7.9872204472843444</v>
      </c>
      <c r="Z26" s="464">
        <v>0.93</v>
      </c>
      <c r="AA26" s="464">
        <v>8.8149999999999995</v>
      </c>
      <c r="AB26" s="464">
        <v>11.7</v>
      </c>
    </row>
    <row r="27" spans="22:28">
      <c r="V27" s="464">
        <v>2.1473051320592655</v>
      </c>
      <c r="W27" s="464">
        <v>5.5772448410485227</v>
      </c>
      <c r="X27" s="464">
        <v>15.408320493066254</v>
      </c>
      <c r="Z27" s="464">
        <v>-4.34</v>
      </c>
      <c r="AA27" s="464">
        <v>19.649999999999999</v>
      </c>
      <c r="AB27" s="464">
        <v>11.82</v>
      </c>
    </row>
    <row r="28" spans="22:28">
      <c r="V28" s="464">
        <v>3.1918289179699975</v>
      </c>
      <c r="W28" s="464">
        <v>2.8968713789107761</v>
      </c>
      <c r="X28" s="464">
        <v>12.360939431396787</v>
      </c>
      <c r="Z28" s="464">
        <v>-2.06</v>
      </c>
      <c r="AA28" s="464">
        <v>0.6</v>
      </c>
      <c r="AB28" s="464">
        <v>2.83</v>
      </c>
    </row>
    <row r="29" spans="22:28">
      <c r="V29" s="464">
        <v>2.1734405564007826</v>
      </c>
      <c r="W29" s="464">
        <v>4.1946308724832218</v>
      </c>
      <c r="X29" s="464">
        <v>9.115770282588878</v>
      </c>
      <c r="Z29" s="464">
        <v>0.36</v>
      </c>
      <c r="AA29" s="464">
        <v>0.17</v>
      </c>
      <c r="AB29" s="464">
        <v>7.29</v>
      </c>
    </row>
    <row r="30" spans="22:28">
      <c r="V30" s="464">
        <v>1.6462260268334843</v>
      </c>
      <c r="W30" s="464">
        <v>3.035822707953856</v>
      </c>
      <c r="X30" s="464">
        <v>8.4674005080440296</v>
      </c>
      <c r="Z30" s="464">
        <v>0.02</v>
      </c>
      <c r="AA30" s="464">
        <v>9.52</v>
      </c>
      <c r="AB30" s="464">
        <v>15.4</v>
      </c>
    </row>
    <row r="31" spans="22:28">
      <c r="V31" s="464">
        <v>1.6933367200067735</v>
      </c>
      <c r="W31" s="464">
        <v>35.335689045936398</v>
      </c>
      <c r="X31" s="464">
        <v>13.513513513513512</v>
      </c>
      <c r="Z31" s="464">
        <v>0.58499999999999996</v>
      </c>
      <c r="AA31" s="464">
        <v>5.335</v>
      </c>
      <c r="AB31" s="464">
        <v>4.88</v>
      </c>
    </row>
    <row r="32" spans="22:28">
      <c r="V32" s="464">
        <v>0</v>
      </c>
      <c r="W32" s="464">
        <v>3.5435861091424519</v>
      </c>
      <c r="X32" s="464">
        <v>13.550135501355015</v>
      </c>
      <c r="Z32" s="464">
        <v>-17.295000000000002</v>
      </c>
      <c r="AA32" s="464">
        <v>0.86</v>
      </c>
      <c r="AB32" s="464">
        <v>19.824999999999999</v>
      </c>
    </row>
    <row r="33" spans="22:28">
      <c r="V33" s="464">
        <v>1.9129603060736491</v>
      </c>
      <c r="W33" s="464">
        <v>3.0021014710297207</v>
      </c>
      <c r="X33" s="464">
        <v>12.1654501216545</v>
      </c>
      <c r="Z33" s="464">
        <v>1.27</v>
      </c>
      <c r="AA33" s="464">
        <v>2.06</v>
      </c>
      <c r="AB33" s="464">
        <v>5.26</v>
      </c>
    </row>
    <row r="34" spans="22:28">
      <c r="V34" s="464">
        <v>1.9436345966958213</v>
      </c>
      <c r="W34" s="464">
        <v>4.2034468263976468</v>
      </c>
      <c r="X34" s="464">
        <v>5.9154096421177167</v>
      </c>
      <c r="Z34" s="464">
        <v>7.0000000000000007E-2</v>
      </c>
      <c r="AA34" s="464">
        <v>4.1100000000000003</v>
      </c>
      <c r="AB34" s="464">
        <v>4.54</v>
      </c>
    </row>
    <row r="35" spans="22:28">
      <c r="V35" s="464">
        <v>1.9681165124975399</v>
      </c>
      <c r="W35" s="464">
        <v>2.7624309392265194</v>
      </c>
      <c r="X35" s="464">
        <v>12.594458438287154</v>
      </c>
      <c r="Z35" s="464">
        <v>8.15</v>
      </c>
      <c r="AA35" s="464">
        <v>32.479999999999997</v>
      </c>
      <c r="AB35" s="464">
        <v>2.5499999999999998</v>
      </c>
    </row>
    <row r="36" spans="22:28">
      <c r="V36" s="464">
        <v>1.4859945018203433</v>
      </c>
      <c r="W36" s="464">
        <v>6.3331222292590255</v>
      </c>
      <c r="X36" s="464">
        <v>11.547344110854503</v>
      </c>
      <c r="Z36" s="464">
        <v>-0.16500000000000001</v>
      </c>
      <c r="AA36" s="464">
        <v>17.975000000000001</v>
      </c>
      <c r="AB36" s="464">
        <v>8.67</v>
      </c>
    </row>
    <row r="37" spans="22:28">
      <c r="V37" s="464">
        <v>1.6728002676480429</v>
      </c>
      <c r="W37" s="464">
        <v>6.0827250608272498</v>
      </c>
      <c r="X37" s="464">
        <v>14.409221902017292</v>
      </c>
      <c r="Z37" s="464">
        <v>0.14000000000000001</v>
      </c>
      <c r="AA37" s="464">
        <v>11.58</v>
      </c>
      <c r="AB37" s="464">
        <v>-5.86</v>
      </c>
    </row>
    <row r="38" spans="22:28">
      <c r="V38" s="464">
        <v>2.0050125313283207</v>
      </c>
      <c r="W38" s="464">
        <v>52.083333333333336</v>
      </c>
      <c r="X38" s="464">
        <v>11.737089201877934</v>
      </c>
      <c r="Z38" s="464">
        <v>2.54</v>
      </c>
      <c r="AA38" s="464">
        <v>2.35</v>
      </c>
      <c r="AB38" s="464">
        <v>5.58</v>
      </c>
    </row>
    <row r="39" spans="22:28">
      <c r="V39" s="464">
        <v>1.6462260268334843</v>
      </c>
      <c r="W39" s="464">
        <v>4.2408821034775235</v>
      </c>
      <c r="X39" s="464">
        <v>6.0386473429951693</v>
      </c>
      <c r="Z39" s="464">
        <v>0.29499999999999998</v>
      </c>
      <c r="AA39" s="464">
        <v>0.59</v>
      </c>
      <c r="AB39" s="464">
        <v>22.8</v>
      </c>
    </row>
    <row r="40" spans="22:28">
      <c r="V40" s="464">
        <v>1.671681711802073</v>
      </c>
      <c r="W40" s="464">
        <v>5.5679287305122491</v>
      </c>
      <c r="X40" s="464">
        <v>12.65022137887413</v>
      </c>
      <c r="Z40" s="464">
        <v>0</v>
      </c>
      <c r="AA40" s="464">
        <v>2.34</v>
      </c>
      <c r="AB40" s="464">
        <v>2.89</v>
      </c>
    </row>
    <row r="41" spans="22:28">
      <c r="V41" s="464">
        <v>1.5837820715869495</v>
      </c>
      <c r="W41" s="464">
        <v>4.021717273275689</v>
      </c>
      <c r="X41" s="464">
        <v>13.614703880190607</v>
      </c>
      <c r="Z41" s="464">
        <v>0.8</v>
      </c>
      <c r="AA41" s="464">
        <v>13.595000000000001</v>
      </c>
      <c r="AB41" s="464">
        <v>10.119999999999999</v>
      </c>
    </row>
    <row r="42" spans="22:28">
      <c r="V42" s="464">
        <v>1.682227268904029</v>
      </c>
      <c r="W42" s="464">
        <v>2.4189646831156262</v>
      </c>
      <c r="X42" s="464">
        <v>7.8988941548183256</v>
      </c>
      <c r="Z42" s="464">
        <v>0.26500000000000001</v>
      </c>
      <c r="AA42" s="464">
        <v>0.53</v>
      </c>
      <c r="AB42" s="464">
        <v>14.06</v>
      </c>
    </row>
    <row r="43" spans="22:28">
      <c r="V43" s="464">
        <v>0</v>
      </c>
      <c r="W43" s="464">
        <v>2.5813113061435207</v>
      </c>
      <c r="X43" s="464">
        <v>5.4495912806539506</v>
      </c>
      <c r="Z43" s="464">
        <v>-37.35</v>
      </c>
      <c r="AA43" s="464">
        <v>1.21</v>
      </c>
      <c r="AB43" s="464">
        <v>6.19</v>
      </c>
    </row>
    <row r="44" spans="22:28">
      <c r="V44" s="464">
        <v>2.8417163967036094</v>
      </c>
      <c r="W44" s="464">
        <v>3.0039050765995796</v>
      </c>
      <c r="X44" s="464">
        <v>8.1037277147487838</v>
      </c>
      <c r="Z44" s="464">
        <v>3.29</v>
      </c>
      <c r="AA44" s="464">
        <v>6.31</v>
      </c>
      <c r="AB44" s="464">
        <v>5.34</v>
      </c>
    </row>
    <row r="45" spans="22:28">
      <c r="V45" s="464">
        <v>2.5933609958506221</v>
      </c>
      <c r="W45" s="464">
        <v>2.9590176061547564</v>
      </c>
      <c r="X45" s="464">
        <v>12.771392081736909</v>
      </c>
      <c r="Z45" s="464">
        <v>4.83</v>
      </c>
      <c r="AA45" s="464">
        <v>1.45</v>
      </c>
      <c r="AB45" s="464">
        <v>4.3250000000000002</v>
      </c>
    </row>
    <row r="46" spans="22:28">
      <c r="V46" s="464">
        <v>2.4521824423737124</v>
      </c>
      <c r="W46" s="464">
        <v>5.5555555555555554</v>
      </c>
      <c r="X46" s="464">
        <v>4.6168051708217908</v>
      </c>
      <c r="Z46" s="464">
        <v>9.8800000000000008</v>
      </c>
      <c r="AA46" s="464">
        <v>5.125</v>
      </c>
      <c r="AB46" s="464">
        <v>9.4</v>
      </c>
    </row>
    <row r="47" spans="22:28">
      <c r="V47" s="464">
        <v>2.0316944331572535</v>
      </c>
      <c r="W47" s="464">
        <v>4.1946308724832218</v>
      </c>
      <c r="X47" s="464">
        <v>13.477088948787062</v>
      </c>
      <c r="Z47" s="464">
        <v>0.44500000000000001</v>
      </c>
      <c r="AA47" s="464">
        <v>1.99</v>
      </c>
      <c r="AB47" s="464">
        <v>12.645</v>
      </c>
    </row>
    <row r="48" spans="22:28">
      <c r="V48" s="464">
        <v>2.164970772894566</v>
      </c>
      <c r="W48" s="464">
        <v>4.0832993058391187</v>
      </c>
      <c r="X48" s="464">
        <v>12.642225031605561</v>
      </c>
      <c r="Z48" s="464">
        <v>1.155</v>
      </c>
      <c r="AA48" s="464">
        <v>8.57</v>
      </c>
      <c r="AB48" s="464">
        <v>5.03</v>
      </c>
    </row>
    <row r="49" spans="22:28">
      <c r="V49" s="464">
        <v>3.4188034188034191</v>
      </c>
      <c r="W49" s="464">
        <v>9.0090090090090094</v>
      </c>
      <c r="X49" s="464">
        <v>5.2700922266139658</v>
      </c>
      <c r="Z49" s="464">
        <v>7.0000000000000007E-2</v>
      </c>
      <c r="AA49" s="464">
        <v>2</v>
      </c>
      <c r="AB49" s="464">
        <v>2.1850000000000001</v>
      </c>
    </row>
    <row r="50" spans="22:28">
      <c r="V50" s="464">
        <v>1.9922303018228906</v>
      </c>
      <c r="W50" s="464">
        <v>5.5309734513274336</v>
      </c>
      <c r="X50" s="464">
        <v>7.0696359137504423</v>
      </c>
      <c r="Z50" s="464">
        <v>-1.2949999999999999</v>
      </c>
      <c r="AA50" s="464">
        <v>3.5</v>
      </c>
      <c r="AB50" s="464">
        <v>4.1150000000000002</v>
      </c>
    </row>
    <row r="51" spans="22:28">
      <c r="V51" s="464">
        <v>2.7151778441487915</v>
      </c>
      <c r="W51" s="464">
        <v>3.3829499323410013</v>
      </c>
      <c r="X51" s="464">
        <v>9.2807424593967518</v>
      </c>
      <c r="Z51" s="464">
        <v>2.85</v>
      </c>
      <c r="AA51" s="464">
        <v>0.44</v>
      </c>
      <c r="AB51" s="464">
        <v>0.115</v>
      </c>
    </row>
    <row r="52" spans="22:28">
      <c r="V52" s="464">
        <v>1.6934801016088061</v>
      </c>
      <c r="W52" s="464">
        <v>0</v>
      </c>
      <c r="X52" s="464">
        <v>7.1633237822349569</v>
      </c>
      <c r="Z52" s="464">
        <v>-13.23</v>
      </c>
      <c r="AA52" s="464">
        <v>1.02</v>
      </c>
      <c r="AB52" s="464">
        <v>4.71</v>
      </c>
    </row>
    <row r="53" spans="22:28">
      <c r="V53" s="464">
        <v>3.1570639305445938</v>
      </c>
      <c r="W53" s="464">
        <v>6.1274509803921564</v>
      </c>
      <c r="X53" s="464">
        <v>4.79156684235745</v>
      </c>
      <c r="Z53" s="464">
        <v>1.96</v>
      </c>
      <c r="AA53" s="464">
        <v>8.77</v>
      </c>
      <c r="AB53" s="464">
        <v>10.824999999999999</v>
      </c>
    </row>
    <row r="54" spans="22:28">
      <c r="V54" s="464">
        <v>0</v>
      </c>
      <c r="W54" s="464">
        <v>5.1033426894615976</v>
      </c>
      <c r="X54" s="464">
        <v>7.6277650648360034</v>
      </c>
      <c r="Z54" s="464">
        <v>-4.6100000000000003</v>
      </c>
      <c r="AA54" s="464">
        <v>2.5249999999999999</v>
      </c>
      <c r="AB54" s="464">
        <v>5.64</v>
      </c>
    </row>
    <row r="55" spans="22:28">
      <c r="V55" s="464">
        <v>0</v>
      </c>
      <c r="W55" s="464">
        <v>3.3145508783559827</v>
      </c>
      <c r="X55" s="464">
        <v>7.4850299401197615</v>
      </c>
      <c r="Z55" s="464">
        <v>2.52</v>
      </c>
      <c r="AA55" s="464">
        <v>-3.7949999999999999</v>
      </c>
      <c r="AB55" s="464">
        <v>4.4249999999999998</v>
      </c>
    </row>
    <row r="56" spans="22:28">
      <c r="V56" s="464">
        <v>0</v>
      </c>
      <c r="W56" s="464">
        <v>4.34593654932638</v>
      </c>
      <c r="X56" s="464">
        <v>14.556040756914118</v>
      </c>
      <c r="Z56" s="464">
        <v>-3.43</v>
      </c>
      <c r="AA56" s="464">
        <v>24.91</v>
      </c>
      <c r="AB56" s="464">
        <v>14.83</v>
      </c>
    </row>
    <row r="57" spans="22:28">
      <c r="V57" s="464">
        <v>0</v>
      </c>
      <c r="W57" s="464">
        <v>1.6366612111292964</v>
      </c>
      <c r="X57" s="464">
        <v>8.7719298245614024</v>
      </c>
      <c r="Z57" s="464">
        <v>2.37</v>
      </c>
      <c r="AA57" s="464">
        <v>0.87</v>
      </c>
      <c r="AB57" s="464">
        <v>10.83</v>
      </c>
    </row>
    <row r="58" spans="22:28">
      <c r="V58" s="464">
        <v>0</v>
      </c>
      <c r="W58" s="464">
        <v>5.4884742041712409</v>
      </c>
      <c r="X58" s="464">
        <v>215.05376344086019</v>
      </c>
      <c r="Z58" s="464">
        <v>2.1</v>
      </c>
      <c r="AA58" s="464">
        <v>5.3</v>
      </c>
      <c r="AB58" s="464">
        <v>8.0250000000000004</v>
      </c>
    </row>
    <row r="59" spans="22:28">
      <c r="V59" s="464">
        <v>0</v>
      </c>
      <c r="W59" s="464">
        <v>2.1805494984736153</v>
      </c>
      <c r="X59" s="464">
        <v>10.330578512396695</v>
      </c>
      <c r="Z59" s="464">
        <v>0.32</v>
      </c>
      <c r="AA59" s="464">
        <v>2.8250000000000002</v>
      </c>
      <c r="AB59" s="464">
        <v>5.84</v>
      </c>
    </row>
    <row r="60" spans="22:28">
      <c r="V60" s="464">
        <v>0</v>
      </c>
      <c r="W60" s="464">
        <v>3.284072249589491</v>
      </c>
      <c r="X60" s="464">
        <v>7.8926598263614842</v>
      </c>
      <c r="Z60" s="464">
        <v>4.75</v>
      </c>
      <c r="AA60" s="464">
        <v>2.44</v>
      </c>
      <c r="AB60" s="464">
        <v>6.05</v>
      </c>
    </row>
    <row r="61" spans="22:28">
      <c r="V61" s="464">
        <v>0</v>
      </c>
      <c r="W61" s="464">
        <v>5.1413881748071981</v>
      </c>
      <c r="X61" s="464">
        <v>8.1900081900081894</v>
      </c>
      <c r="Z61" s="464">
        <v>3.05</v>
      </c>
      <c r="AA61" s="464">
        <v>9.0050000000000008</v>
      </c>
      <c r="AB61" s="464">
        <v>11.715</v>
      </c>
    </row>
    <row r="62" spans="22:28">
      <c r="V62" s="464">
        <v>2.774309890414759</v>
      </c>
      <c r="W62" s="464">
        <v>2.7196083763937993</v>
      </c>
      <c r="X62" s="464">
        <v>14.673514306676449</v>
      </c>
      <c r="Z62" s="464">
        <v>1.125</v>
      </c>
      <c r="AA62" s="464">
        <v>3.03</v>
      </c>
      <c r="AB62" s="464">
        <v>2.7250000000000001</v>
      </c>
    </row>
    <row r="63" spans="22:28">
      <c r="V63" s="464">
        <v>3.0143180105501135</v>
      </c>
      <c r="W63" s="464">
        <v>3.2425421530479901</v>
      </c>
      <c r="X63" s="464">
        <v>95.238095238095227</v>
      </c>
      <c r="Z63" s="464">
        <v>0.46</v>
      </c>
      <c r="AA63" s="464">
        <v>4.3600000000000003</v>
      </c>
      <c r="AB63" s="464">
        <v>5.51</v>
      </c>
    </row>
    <row r="64" spans="22:28">
      <c r="V64" s="464">
        <v>1.5351550506601166</v>
      </c>
      <c r="W64" s="464">
        <v>4.6959380136182203</v>
      </c>
      <c r="X64" s="464">
        <v>5.8445353594389244</v>
      </c>
      <c r="Z64" s="464">
        <v>0.63</v>
      </c>
      <c r="AA64" s="464">
        <v>10.73</v>
      </c>
      <c r="AB64" s="464">
        <v>7.67</v>
      </c>
    </row>
    <row r="65" spans="22:28">
      <c r="V65" s="464">
        <v>1.5781582892764143</v>
      </c>
      <c r="W65" s="464">
        <v>3.1191515907673111</v>
      </c>
      <c r="X65" s="464">
        <v>9.8765432098765427</v>
      </c>
      <c r="Z65" s="464">
        <v>-1.3</v>
      </c>
      <c r="AA65" s="464">
        <v>4.16</v>
      </c>
      <c r="AB65" s="464">
        <v>8.5050000000000008</v>
      </c>
    </row>
    <row r="66" spans="22:28">
      <c r="V66" s="464">
        <v>1.9223375624759707</v>
      </c>
      <c r="W66" s="464">
        <v>3.9808917197452227</v>
      </c>
      <c r="X66" s="464">
        <v>4.6992481203007515</v>
      </c>
      <c r="Z66" s="464">
        <v>-3.2</v>
      </c>
      <c r="AA66" s="464">
        <v>0.27</v>
      </c>
      <c r="AB66" s="464">
        <v>0.92</v>
      </c>
    </row>
    <row r="67" spans="22:28">
      <c r="V67" s="464">
        <v>2.1094821221390148</v>
      </c>
      <c r="W67" s="464">
        <v>2.2522522522522523</v>
      </c>
      <c r="X67" s="464">
        <v>18.148820326678766</v>
      </c>
      <c r="Z67" s="464">
        <v>-1.61</v>
      </c>
      <c r="AA67" s="464">
        <v>4.3899999999999997</v>
      </c>
      <c r="AB67" s="464">
        <v>9.07</v>
      </c>
    </row>
    <row r="68" spans="22:28">
      <c r="V68" s="464">
        <v>1.9214141608223652</v>
      </c>
      <c r="W68" s="464">
        <v>2.1317416329140912</v>
      </c>
      <c r="X68" s="464">
        <v>7.0052539404553418</v>
      </c>
      <c r="Z68" s="464">
        <v>0.39</v>
      </c>
      <c r="AA68" s="464">
        <v>1.35</v>
      </c>
      <c r="AB68" s="464">
        <v>8.11</v>
      </c>
    </row>
    <row r="69" spans="22:28">
      <c r="V69" s="464">
        <v>2.204585537918871</v>
      </c>
      <c r="W69" s="464">
        <v>3.3978933061501868</v>
      </c>
      <c r="X69" s="464">
        <v>10.395010395010395</v>
      </c>
      <c r="Z69" s="464">
        <v>-3.95</v>
      </c>
      <c r="AA69" s="464">
        <v>4.55</v>
      </c>
      <c r="AB69" s="464">
        <v>8.2200000000000006</v>
      </c>
    </row>
    <row r="70" spans="22:28">
      <c r="V70" s="464">
        <v>1.7310022503029252</v>
      </c>
      <c r="W70" s="464">
        <v>5.5263885051119095</v>
      </c>
      <c r="X70" s="464">
        <v>7.1275837491090526</v>
      </c>
      <c r="Z70" s="464">
        <v>0.09</v>
      </c>
      <c r="AA70" s="464">
        <v>-0.11</v>
      </c>
      <c r="AB70" s="464">
        <v>8.9600000000000009</v>
      </c>
    </row>
    <row r="71" spans="22:28">
      <c r="V71" s="464">
        <v>1.7798344753937883</v>
      </c>
      <c r="W71" s="464">
        <v>3.7091988130563793</v>
      </c>
      <c r="X71" s="464">
        <v>4.3898156277436344</v>
      </c>
      <c r="Z71" s="464">
        <v>-12.82</v>
      </c>
      <c r="AA71" s="464">
        <v>1.46</v>
      </c>
      <c r="AB71" s="464">
        <v>1.68</v>
      </c>
    </row>
    <row r="72" spans="22:28">
      <c r="V72" s="464">
        <v>1.8705574261129816</v>
      </c>
      <c r="W72" s="464">
        <v>3.9808917197452227</v>
      </c>
      <c r="X72" s="464">
        <v>6.5231572080887146</v>
      </c>
      <c r="Z72" s="464">
        <v>0.185</v>
      </c>
      <c r="AA72" s="464">
        <v>1.54</v>
      </c>
      <c r="AB72" s="464">
        <v>6.3650000000000002</v>
      </c>
    </row>
    <row r="73" spans="22:28">
      <c r="V73" s="464">
        <v>2.1222410865874366</v>
      </c>
      <c r="W73" s="464">
        <v>7.4460163812360385</v>
      </c>
      <c r="X73" s="464">
        <v>4.2936882782310004</v>
      </c>
      <c r="Z73" s="464">
        <v>0.39</v>
      </c>
      <c r="AA73" s="464">
        <v>3.28</v>
      </c>
      <c r="AB73" s="464">
        <v>5.38</v>
      </c>
    </row>
    <row r="74" spans="22:28">
      <c r="V74" s="464">
        <v>1.8256503879507076</v>
      </c>
      <c r="W74" s="464">
        <v>7.1022727272727275</v>
      </c>
      <c r="X74" s="464">
        <v>7.6161462300076161</v>
      </c>
      <c r="Z74" s="464">
        <v>-1.01</v>
      </c>
      <c r="AA74" s="464">
        <v>0.15</v>
      </c>
      <c r="AB74" s="464">
        <v>0.56499999999999995</v>
      </c>
    </row>
    <row r="75" spans="22:28">
      <c r="V75" s="464">
        <v>1.6576875259013677</v>
      </c>
      <c r="W75" s="464">
        <v>3.979307600477517</v>
      </c>
      <c r="X75" s="464">
        <v>7.8003120124804992</v>
      </c>
      <c r="Z75" s="464">
        <v>0.24</v>
      </c>
      <c r="AA75" s="464">
        <v>7.43</v>
      </c>
      <c r="AB75" s="464">
        <v>4.97</v>
      </c>
    </row>
    <row r="76" spans="22:28">
      <c r="V76" s="464">
        <v>2.2985863693828295</v>
      </c>
      <c r="W76" s="464">
        <v>2.5940337224383918</v>
      </c>
      <c r="X76" s="464">
        <v>11.750881316098708</v>
      </c>
      <c r="Z76" s="464">
        <v>0.79500000000000004</v>
      </c>
      <c r="AA76" s="464">
        <v>2.4700000000000002</v>
      </c>
      <c r="AB76" s="464">
        <v>5.42</v>
      </c>
    </row>
    <row r="77" spans="22:28">
      <c r="V77" s="464">
        <v>2.0076289901626176</v>
      </c>
      <c r="W77" s="464">
        <v>2.7416038382453736</v>
      </c>
      <c r="X77" s="464">
        <v>18.761726078799249</v>
      </c>
      <c r="Z77" s="464">
        <v>0.17</v>
      </c>
      <c r="AA77" s="464">
        <v>-1.9650000000000001</v>
      </c>
      <c r="AB77" s="464">
        <v>16.175000000000001</v>
      </c>
    </row>
    <row r="78" spans="22:28">
      <c r="V78" s="464">
        <v>1.9168104274487254</v>
      </c>
      <c r="W78" s="464">
        <v>2.5157232704402519</v>
      </c>
      <c r="X78" s="464">
        <v>14.265335235378032</v>
      </c>
      <c r="Z78" s="464">
        <v>-4.7249999999999996</v>
      </c>
      <c r="AA78" s="464">
        <v>15.95</v>
      </c>
      <c r="AB78" s="464">
        <v>7.66</v>
      </c>
    </row>
    <row r="79" spans="22:28">
      <c r="V79" s="464">
        <v>2.1687269572760788</v>
      </c>
      <c r="W79" s="464">
        <v>2.5458248472505089</v>
      </c>
      <c r="X79" s="464">
        <v>7.6132470498667688</v>
      </c>
      <c r="Z79" s="464">
        <v>-0.66500000000000004</v>
      </c>
      <c r="AA79" s="464">
        <v>6.8449999999999998</v>
      </c>
      <c r="AB79" s="464">
        <v>-4.6900000000000004</v>
      </c>
    </row>
    <row r="80" spans="22:28">
      <c r="V80" s="464">
        <v>1.9438235008261251</v>
      </c>
      <c r="W80" s="464">
        <v>3.5842293906810041</v>
      </c>
      <c r="X80" s="464">
        <v>12.121212121212121</v>
      </c>
      <c r="Z80" s="464">
        <v>-1.4999999999999999E-2</v>
      </c>
      <c r="AA80" s="464">
        <v>0.48</v>
      </c>
      <c r="AB80" s="464">
        <v>6.1550000000000002</v>
      </c>
    </row>
    <row r="81" spans="22:28">
      <c r="V81" s="464">
        <v>2.5987525987525988</v>
      </c>
      <c r="W81" s="464">
        <v>4.3402777777777777</v>
      </c>
      <c r="X81" s="464">
        <v>4.3252595155709344</v>
      </c>
      <c r="Z81" s="464">
        <v>-4.09</v>
      </c>
      <c r="AA81" s="464">
        <v>8.39</v>
      </c>
      <c r="AB81" s="464">
        <v>8.06</v>
      </c>
    </row>
    <row r="82" spans="22:28">
      <c r="V82" s="464">
        <v>2.2732439190725167</v>
      </c>
      <c r="W82" s="464">
        <v>3.3806626098715347</v>
      </c>
      <c r="X82" s="464">
        <v>12.210012210012211</v>
      </c>
      <c r="Z82" s="464">
        <v>0.36</v>
      </c>
      <c r="AA82" s="464">
        <v>-0.60499999999999998</v>
      </c>
      <c r="AB82" s="464">
        <v>5.9249999999999998</v>
      </c>
    </row>
    <row r="83" spans="22:28">
      <c r="V83" s="464">
        <v>3.874467260751647</v>
      </c>
      <c r="W83" s="464">
        <v>6.0368246302444906</v>
      </c>
      <c r="X83" s="464">
        <v>7.8431372549019605</v>
      </c>
      <c r="Z83" s="464">
        <v>0.05</v>
      </c>
      <c r="AA83" s="464">
        <v>8.7149999999999999</v>
      </c>
      <c r="AB83" s="464">
        <v>3.73</v>
      </c>
    </row>
    <row r="84" spans="22:28">
      <c r="V84" s="464">
        <v>2.7367268746579092</v>
      </c>
      <c r="W84" s="464">
        <v>2.4280684715308971</v>
      </c>
      <c r="X84" s="464">
        <v>4.6533271288971623</v>
      </c>
      <c r="Z84" s="464">
        <v>1.29</v>
      </c>
      <c r="AA84" s="464">
        <v>11.85</v>
      </c>
      <c r="AB84" s="464">
        <v>3.06</v>
      </c>
    </row>
    <row r="85" spans="22:28">
      <c r="V85" s="464">
        <v>2.6563952716164163</v>
      </c>
      <c r="W85" s="464">
        <v>3.2289312237649339</v>
      </c>
      <c r="X85" s="464">
        <v>10.030090270812437</v>
      </c>
      <c r="Z85" s="464">
        <v>-4.6500000000000004</v>
      </c>
      <c r="AA85" s="464">
        <v>7.48</v>
      </c>
      <c r="AB85" s="464">
        <v>13.64</v>
      </c>
    </row>
    <row r="86" spans="22:28">
      <c r="V86" s="464">
        <v>3.0562347188264063</v>
      </c>
      <c r="W86" s="464">
        <v>1.6833599865331199</v>
      </c>
      <c r="X86" s="464">
        <v>9.1701054562127471</v>
      </c>
      <c r="Z86" s="464">
        <v>-3.625</v>
      </c>
      <c r="AA86" s="464">
        <v>2.83</v>
      </c>
      <c r="AB86" s="464">
        <v>8.8000000000000007</v>
      </c>
    </row>
    <row r="87" spans="22:28">
      <c r="V87" s="464">
        <v>2.0790020790020787</v>
      </c>
      <c r="W87" s="464">
        <v>2.7188689505165851</v>
      </c>
      <c r="X87" s="464">
        <v>47.393364928909953</v>
      </c>
      <c r="Z87" s="464">
        <v>4.0599999999999996</v>
      </c>
      <c r="AA87" s="464">
        <v>0.99</v>
      </c>
      <c r="AB87" s="464">
        <v>5.29</v>
      </c>
    </row>
    <row r="88" spans="22:28">
      <c r="V88" s="464">
        <v>2.9291154071470418</v>
      </c>
      <c r="W88" s="464">
        <v>3.9968025579536373</v>
      </c>
      <c r="X88" s="464">
        <v>3.1877590054191907</v>
      </c>
      <c r="Z88" s="464">
        <v>-0.84</v>
      </c>
      <c r="AA88" s="464">
        <v>27.3</v>
      </c>
      <c r="AB88" s="464">
        <v>-3.5</v>
      </c>
    </row>
    <row r="89" spans="22:28">
      <c r="V89" s="464">
        <v>2.6427061310782238</v>
      </c>
      <c r="W89" s="464">
        <v>2.8571428571428572</v>
      </c>
      <c r="X89" s="464">
        <v>5.0994390617032126</v>
      </c>
      <c r="Z89" s="464">
        <v>-5.1100000000000003</v>
      </c>
      <c r="AA89" s="464">
        <v>2.6</v>
      </c>
      <c r="AB89" s="464">
        <v>0.04</v>
      </c>
    </row>
    <row r="90" spans="22:28">
      <c r="V90" s="464">
        <v>1.6614055490945339</v>
      </c>
      <c r="W90" s="464">
        <v>2.8034763106251752</v>
      </c>
      <c r="X90" s="464">
        <v>9.9601593625498008</v>
      </c>
      <c r="Z90" s="464">
        <v>-10.58</v>
      </c>
      <c r="AA90" s="464">
        <v>-0.5</v>
      </c>
      <c r="AB90" s="464">
        <v>3.0550000000000002</v>
      </c>
    </row>
    <row r="91" spans="22:28">
      <c r="V91" s="464">
        <v>2.7670171555063643</v>
      </c>
      <c r="W91" s="464">
        <v>2.6592208482914508</v>
      </c>
      <c r="X91" s="464">
        <v>18.399264029438825</v>
      </c>
      <c r="Z91" s="464">
        <v>0.02</v>
      </c>
      <c r="AA91" s="464">
        <v>3.76</v>
      </c>
      <c r="AB91" s="464">
        <v>13.48</v>
      </c>
    </row>
    <row r="92" spans="22:28">
      <c r="V92" s="464">
        <v>2.4832381425378691</v>
      </c>
      <c r="W92" s="464">
        <v>4.2517006802721085</v>
      </c>
      <c r="X92" s="464">
        <v>0</v>
      </c>
      <c r="Z92" s="464">
        <v>-15.86</v>
      </c>
      <c r="AA92" s="464">
        <v>11.21</v>
      </c>
      <c r="AB92" s="464">
        <v>3.51</v>
      </c>
    </row>
    <row r="93" spans="22:28">
      <c r="V93" s="464">
        <v>1.7563888644945989</v>
      </c>
      <c r="W93" s="464">
        <v>2.5246149962130775</v>
      </c>
      <c r="X93" s="464">
        <v>3.2992411745298584</v>
      </c>
      <c r="Z93" s="464">
        <v>-18.23</v>
      </c>
      <c r="AA93" s="464">
        <v>27.18</v>
      </c>
      <c r="AB93" s="464">
        <v>4.7249999999999996</v>
      </c>
    </row>
    <row r="94" spans="22:28">
      <c r="V94" s="464">
        <v>2.9726516052318668</v>
      </c>
      <c r="W94" s="464">
        <v>2.466091245376079</v>
      </c>
      <c r="X94" s="464">
        <v>11.148272017837234</v>
      </c>
      <c r="Z94" s="464">
        <v>-3.5049999999999999</v>
      </c>
      <c r="AA94" s="464">
        <v>6.79</v>
      </c>
      <c r="AB94" s="464">
        <v>19.399999999999999</v>
      </c>
    </row>
    <row r="95" spans="22:28">
      <c r="V95" s="464">
        <v>1.6342539630658606</v>
      </c>
      <c r="W95" s="464">
        <v>6.9468565474122963</v>
      </c>
      <c r="X95" s="464">
        <v>28.818443804034583</v>
      </c>
      <c r="Z95" s="464">
        <v>-14.17</v>
      </c>
      <c r="AA95" s="464">
        <v>2.56</v>
      </c>
      <c r="AB95" s="464">
        <v>13.03</v>
      </c>
    </row>
    <row r="96" spans="22:28">
      <c r="V96" s="464">
        <v>3.2647730982696701</v>
      </c>
      <c r="W96" s="464">
        <v>1.6121231662098983</v>
      </c>
      <c r="X96" s="464">
        <v>9.9700897308075778</v>
      </c>
      <c r="Z96" s="464">
        <v>-6.32</v>
      </c>
      <c r="AA96" s="464">
        <v>7.58</v>
      </c>
      <c r="AB96" s="464">
        <v>10.69</v>
      </c>
    </row>
    <row r="97" spans="22:28">
      <c r="V97" s="464">
        <v>2.8288543140028288</v>
      </c>
      <c r="W97" s="464">
        <v>10.576414595452141</v>
      </c>
      <c r="X97" s="464">
        <v>5.3163211057947901</v>
      </c>
      <c r="Z97" s="464">
        <v>-0.16</v>
      </c>
      <c r="AA97" s="464">
        <v>26.67</v>
      </c>
      <c r="AB97" s="464">
        <v>-4.07</v>
      </c>
    </row>
    <row r="98" spans="22:28">
      <c r="V98" s="464">
        <v>1.5103458692040479</v>
      </c>
      <c r="W98" s="464">
        <v>2.855511136493432</v>
      </c>
      <c r="X98" s="464">
        <v>2.0885547201336676</v>
      </c>
      <c r="Z98" s="464">
        <v>-1.69</v>
      </c>
      <c r="AA98" s="464">
        <v>0.81</v>
      </c>
      <c r="AB98" s="464">
        <v>2.4700000000000002</v>
      </c>
    </row>
    <row r="99" spans="22:28">
      <c r="V99" s="464">
        <v>2.2899015342340281</v>
      </c>
      <c r="W99" s="464">
        <v>5.2137643378519289</v>
      </c>
      <c r="X99" s="464">
        <v>16.556291390728479</v>
      </c>
      <c r="Z99" s="464">
        <v>-7.66</v>
      </c>
      <c r="AA99" s="464">
        <v>-1.34</v>
      </c>
      <c r="AB99" s="464">
        <v>15.5</v>
      </c>
    </row>
    <row r="100" spans="22:28">
      <c r="V100" s="464">
        <v>1.2995451591942819</v>
      </c>
      <c r="W100" s="464">
        <v>2.8710881424059718</v>
      </c>
      <c r="X100" s="464">
        <v>7.2072072072072073</v>
      </c>
      <c r="Z100" s="464">
        <v>-9.01</v>
      </c>
      <c r="AA100" s="464">
        <v>4.0949999999999998</v>
      </c>
      <c r="AB100" s="464">
        <v>6.375</v>
      </c>
    </row>
    <row r="101" spans="22:28">
      <c r="V101" s="464">
        <v>3.6062026685899742</v>
      </c>
      <c r="W101" s="464">
        <v>2.4691358024691357</v>
      </c>
      <c r="X101" s="464">
        <v>9.7276264591439698</v>
      </c>
      <c r="Z101" s="464">
        <v>-4.08</v>
      </c>
      <c r="AA101" s="464">
        <v>9.68</v>
      </c>
      <c r="AB101" s="464">
        <v>2.9449999999999998</v>
      </c>
    </row>
    <row r="102" spans="22:28">
      <c r="V102" s="464">
        <v>4.2158516020236094</v>
      </c>
      <c r="W102" s="464">
        <v>4.9115913555992146</v>
      </c>
      <c r="X102" s="464">
        <v>15.479876160990713</v>
      </c>
      <c r="Z102" s="464">
        <v>6.81</v>
      </c>
      <c r="AA102" s="464">
        <v>19.670000000000002</v>
      </c>
      <c r="AB102" s="464">
        <v>-5.52</v>
      </c>
    </row>
    <row r="103" spans="22:28">
      <c r="V103" s="464">
        <v>1.9195700163163452</v>
      </c>
      <c r="W103" s="464">
        <v>5.9737156511350067</v>
      </c>
      <c r="X103" s="464">
        <v>0</v>
      </c>
      <c r="Z103" s="464">
        <v>-6.31</v>
      </c>
      <c r="AA103" s="464">
        <v>12.85</v>
      </c>
      <c r="AB103" s="464">
        <v>2</v>
      </c>
    </row>
    <row r="104" spans="22:28">
      <c r="V104" s="464">
        <v>4.0088194026859094</v>
      </c>
      <c r="W104" s="464">
        <v>2.5700334104343359</v>
      </c>
      <c r="X104" s="464">
        <v>9.8619329388560146</v>
      </c>
      <c r="Z104" s="464">
        <v>1.4</v>
      </c>
      <c r="AA104" s="464">
        <v>7.39</v>
      </c>
      <c r="AB104" s="464">
        <v>8.74</v>
      </c>
    </row>
    <row r="105" spans="22:28">
      <c r="V105" s="464">
        <v>3.8971161340607949</v>
      </c>
      <c r="W105" s="464">
        <v>5.1975051975051976</v>
      </c>
      <c r="X105" s="464">
        <v>25.806451612903224</v>
      </c>
      <c r="Z105" s="464">
        <v>-3.32</v>
      </c>
      <c r="AA105" s="464">
        <v>11.39</v>
      </c>
      <c r="AB105" s="464">
        <v>3.99</v>
      </c>
    </row>
    <row r="106" spans="22:28">
      <c r="V106" s="464">
        <v>2.0161290322580645</v>
      </c>
      <c r="W106" s="464">
        <v>3.1104199066874028</v>
      </c>
      <c r="X106" s="464">
        <v>9.6899224806201545</v>
      </c>
      <c r="Z106" s="464">
        <v>-12.5</v>
      </c>
      <c r="AA106" s="464">
        <v>2.27</v>
      </c>
      <c r="AB106" s="464">
        <v>-14.38</v>
      </c>
    </row>
    <row r="107" spans="22:28">
      <c r="V107" s="464">
        <v>1.8301610541727673</v>
      </c>
      <c r="W107" s="464">
        <v>2.8490028490028489</v>
      </c>
      <c r="X107" s="464">
        <v>5.4347826086956523</v>
      </c>
      <c r="Z107" s="464">
        <v>-19.91</v>
      </c>
      <c r="AA107" s="464">
        <v>1.7450000000000001</v>
      </c>
      <c r="AB107" s="464">
        <v>9.81</v>
      </c>
    </row>
    <row r="108" spans="22:28">
      <c r="V108" s="464">
        <v>2.8702640642939148</v>
      </c>
      <c r="W108" s="464">
        <v>7.2833211944646763</v>
      </c>
      <c r="X108" s="464">
        <v>8.5287846481876333</v>
      </c>
      <c r="Z108" s="464">
        <v>-6.47</v>
      </c>
      <c r="AA108" s="464">
        <v>2.84</v>
      </c>
      <c r="AB108" s="464">
        <v>4.16</v>
      </c>
    </row>
    <row r="109" spans="22:28">
      <c r="V109" s="464">
        <v>1.9443904335990667</v>
      </c>
      <c r="W109" s="464">
        <v>4.3802014892685062</v>
      </c>
      <c r="X109" s="464">
        <v>12.360939431396787</v>
      </c>
      <c r="Z109" s="464">
        <v>-15.42</v>
      </c>
      <c r="AA109" s="464">
        <v>5.37</v>
      </c>
      <c r="AB109" s="464">
        <v>9.6349999999999998</v>
      </c>
    </row>
    <row r="110" spans="22:28">
      <c r="V110" s="464">
        <v>2.7322404371584699</v>
      </c>
      <c r="W110" s="464">
        <v>2.7434842249657065</v>
      </c>
      <c r="X110" s="464">
        <v>8.0096115338406086</v>
      </c>
      <c r="Z110" s="464">
        <v>-3.54</v>
      </c>
      <c r="AA110" s="464">
        <v>2.15</v>
      </c>
      <c r="AB110" s="464">
        <v>13.46</v>
      </c>
    </row>
    <row r="111" spans="22:28">
      <c r="V111" s="464">
        <v>2.2036139268400174</v>
      </c>
      <c r="W111" s="464">
        <v>4.0306328093510677</v>
      </c>
      <c r="X111" s="464">
        <v>4.3898156277436344</v>
      </c>
      <c r="Z111" s="464">
        <v>-9.27</v>
      </c>
      <c r="AA111" s="464">
        <v>1.335</v>
      </c>
      <c r="AB111" s="464">
        <v>2.92</v>
      </c>
    </row>
    <row r="112" spans="22:28">
      <c r="V112" s="464">
        <v>1.7160017160017158</v>
      </c>
      <c r="W112" s="464">
        <v>1.5037593984962405</v>
      </c>
      <c r="X112" s="464">
        <v>16.129032258064516</v>
      </c>
      <c r="Z112" s="464">
        <v>-4.3</v>
      </c>
      <c r="AA112" s="464">
        <v>0.09</v>
      </c>
      <c r="AB112" s="464">
        <v>6.53</v>
      </c>
    </row>
    <row r="113" spans="22:28">
      <c r="V113" s="464">
        <v>2.9342723004694835</v>
      </c>
      <c r="W113" s="464">
        <v>2.2212350066637048</v>
      </c>
      <c r="X113" s="464">
        <v>7.7429345722028655</v>
      </c>
      <c r="Z113" s="464">
        <v>-1.3</v>
      </c>
      <c r="AA113" s="464">
        <v>0.03</v>
      </c>
      <c r="AB113" s="464">
        <v>8.9849999999999994</v>
      </c>
    </row>
    <row r="114" spans="22:28">
      <c r="V114" s="464">
        <v>1.5609146960118629</v>
      </c>
      <c r="W114" s="464">
        <v>4.2480883602378929</v>
      </c>
      <c r="X114" s="464">
        <v>8.5324232081911262</v>
      </c>
      <c r="Z114" s="464">
        <v>9.18</v>
      </c>
      <c r="AA114" s="464">
        <v>1.62</v>
      </c>
      <c r="AB114" s="464">
        <v>4.7</v>
      </c>
    </row>
    <row r="115" spans="22:28">
      <c r="V115" s="464">
        <v>2.1805494984736153</v>
      </c>
      <c r="W115" s="464">
        <v>4.2863266180882986</v>
      </c>
      <c r="X115" s="464">
        <v>6.4745872450631268</v>
      </c>
      <c r="Z115" s="464">
        <v>-28.56</v>
      </c>
      <c r="AA115" s="464">
        <v>-2.78</v>
      </c>
      <c r="AB115" s="464">
        <v>-2.57</v>
      </c>
    </row>
    <row r="116" spans="22:28">
      <c r="V116" s="464">
        <v>2.1829294913774286</v>
      </c>
      <c r="W116" s="464">
        <v>3.8925652004671072</v>
      </c>
      <c r="X116" s="464">
        <v>17.921146953405017</v>
      </c>
      <c r="Z116" s="464">
        <v>-15.34</v>
      </c>
      <c r="AA116" s="464">
        <v>13.76</v>
      </c>
      <c r="AB116" s="464">
        <v>11.25</v>
      </c>
    </row>
    <row r="117" spans="22:28">
      <c r="V117" s="464">
        <v>2.9524653085326249</v>
      </c>
      <c r="W117" s="464">
        <v>4.8875855327468232</v>
      </c>
      <c r="X117" s="464">
        <v>9.3370681605975712</v>
      </c>
      <c r="Z117" s="464">
        <v>-15.2</v>
      </c>
      <c r="AA117" s="464">
        <v>0.91</v>
      </c>
      <c r="AB117" s="464">
        <v>3.81</v>
      </c>
    </row>
    <row r="118" spans="22:28">
      <c r="V118" s="464">
        <v>1.9409937888198756</v>
      </c>
      <c r="W118" s="464">
        <v>5.1867219917012441</v>
      </c>
      <c r="X118" s="464">
        <v>10.224948875255624</v>
      </c>
      <c r="Z118" s="464">
        <v>-4.4800000000000004</v>
      </c>
      <c r="AA118" s="464">
        <v>0.69499999999999995</v>
      </c>
      <c r="AB118" s="464">
        <v>4.17</v>
      </c>
    </row>
    <row r="119" spans="22:28">
      <c r="V119" s="464">
        <v>1.9018638265500192</v>
      </c>
      <c r="W119" s="464">
        <v>2.7616680475006903</v>
      </c>
      <c r="X119" s="464">
        <v>7.7429345722028655</v>
      </c>
      <c r="Z119" s="464">
        <v>-4.03</v>
      </c>
      <c r="AA119" s="464">
        <v>-1.78</v>
      </c>
      <c r="AB119" s="464">
        <v>5.91</v>
      </c>
    </row>
    <row r="120" spans="22:28">
      <c r="V120" s="464">
        <v>2.6567481402763016</v>
      </c>
      <c r="W120" s="464">
        <v>6.7888662593346911</v>
      </c>
      <c r="X120" s="464">
        <v>4.3516100957354222</v>
      </c>
      <c r="Z120" s="464">
        <v>-2.19</v>
      </c>
      <c r="AA120" s="464">
        <v>8.26</v>
      </c>
      <c r="AB120" s="464">
        <v>-5.415</v>
      </c>
    </row>
    <row r="121" spans="22:28">
      <c r="V121" s="464">
        <v>0</v>
      </c>
      <c r="W121" s="464">
        <v>3.2669062397909183</v>
      </c>
      <c r="X121" s="464">
        <v>6.8212824010914055</v>
      </c>
      <c r="Z121" s="464">
        <v>3.86</v>
      </c>
      <c r="AA121" s="464">
        <v>12.855</v>
      </c>
      <c r="AB121" s="464">
        <v>13.99</v>
      </c>
    </row>
    <row r="122" spans="22:28">
      <c r="V122" s="464">
        <v>1.8942981625307824</v>
      </c>
      <c r="W122" s="464">
        <v>5.9737156511350067</v>
      </c>
      <c r="X122" s="464">
        <v>14.792899408284024</v>
      </c>
      <c r="Z122" s="464">
        <v>0.97</v>
      </c>
      <c r="AA122" s="464">
        <v>9.0299999999999994</v>
      </c>
      <c r="AB122" s="464">
        <v>3.93</v>
      </c>
    </row>
    <row r="123" spans="22:28">
      <c r="V123" s="464">
        <v>2.0464545175483475</v>
      </c>
      <c r="W123" s="464">
        <v>12.180267965895249</v>
      </c>
      <c r="X123" s="464">
        <v>14.04494382022472</v>
      </c>
      <c r="Z123" s="464">
        <v>-12.215</v>
      </c>
      <c r="AA123" s="464">
        <v>-9.6449999999999996</v>
      </c>
      <c r="AB123" s="464">
        <v>10.42</v>
      </c>
    </row>
    <row r="124" spans="22:28">
      <c r="V124" s="464">
        <v>2.4366471734892792</v>
      </c>
      <c r="W124" s="464">
        <v>6.2578222778473096</v>
      </c>
      <c r="X124" s="464">
        <v>15.96169193934557</v>
      </c>
      <c r="Z124" s="464">
        <v>-7.38</v>
      </c>
      <c r="AA124" s="464">
        <v>28.8</v>
      </c>
      <c r="AB124" s="464">
        <v>18.135000000000002</v>
      </c>
    </row>
    <row r="125" spans="22:28">
      <c r="V125" s="464">
        <v>1.8932222642938281</v>
      </c>
      <c r="W125" s="464">
        <v>8.1699346405228752</v>
      </c>
      <c r="X125" s="464">
        <v>3.6010082823190492</v>
      </c>
      <c r="Z125" s="464">
        <v>0.71</v>
      </c>
      <c r="AA125" s="464">
        <v>20.68</v>
      </c>
      <c r="AB125" s="464">
        <v>0.1</v>
      </c>
    </row>
    <row r="126" spans="22:28">
      <c r="V126" s="464">
        <v>2.0358306188925082</v>
      </c>
      <c r="W126" s="464">
        <v>6.25</v>
      </c>
      <c r="X126" s="464">
        <v>9.7608589555880911</v>
      </c>
      <c r="Z126" s="464">
        <v>-12.22</v>
      </c>
      <c r="AA126" s="464">
        <v>-5.87</v>
      </c>
      <c r="AB126" s="464">
        <v>4.0199999999999996</v>
      </c>
    </row>
    <row r="127" spans="22:28">
      <c r="V127" s="464">
        <v>1.4858841010401189</v>
      </c>
      <c r="W127" s="464">
        <v>4.3215211754537597</v>
      </c>
      <c r="X127" s="464">
        <v>12.012012012012013</v>
      </c>
      <c r="Z127" s="464">
        <v>7.0000000000000007E-2</v>
      </c>
      <c r="AA127" s="464">
        <v>1.47</v>
      </c>
      <c r="AB127" s="464">
        <v>17.504999999999999</v>
      </c>
    </row>
    <row r="128" spans="22:28">
      <c r="V128" s="464">
        <v>1.547269070091289</v>
      </c>
      <c r="W128" s="464">
        <v>3.4246575342465753</v>
      </c>
      <c r="X128" s="464">
        <v>4.5207956600361667</v>
      </c>
      <c r="Z128" s="464">
        <v>-6.81</v>
      </c>
      <c r="AA128" s="464">
        <v>16.57</v>
      </c>
      <c r="AB128" s="464">
        <v>1.95</v>
      </c>
    </row>
    <row r="129" spans="22:28">
      <c r="V129" s="464">
        <v>2.1853146853146854</v>
      </c>
      <c r="W129" s="464">
        <v>0</v>
      </c>
      <c r="X129" s="464">
        <v>8.3647009619406099</v>
      </c>
      <c r="Z129" s="464">
        <v>-3.12</v>
      </c>
      <c r="AA129" s="464">
        <v>-1.8</v>
      </c>
      <c r="AB129" s="464">
        <v>5.5049999999999999</v>
      </c>
    </row>
    <row r="130" spans="22:28">
      <c r="V130" s="464">
        <v>1.8818216033120061</v>
      </c>
      <c r="W130" s="464">
        <v>2.0894274968658588</v>
      </c>
      <c r="X130" s="464">
        <v>7.1994240460763139</v>
      </c>
      <c r="Z130" s="464">
        <v>-6.4450000000000003</v>
      </c>
      <c r="AA130" s="464">
        <v>-0.45500000000000002</v>
      </c>
      <c r="AB130" s="464">
        <v>15.43</v>
      </c>
    </row>
    <row r="131" spans="22:28">
      <c r="V131" s="464">
        <v>1.668195846192343</v>
      </c>
      <c r="W131" s="464">
        <v>2.9158769499927102</v>
      </c>
      <c r="X131" s="464">
        <v>16.863406408094438</v>
      </c>
      <c r="Z131" s="464">
        <v>-8.4499999999999993</v>
      </c>
      <c r="AA131" s="464">
        <v>2.2549999999999999</v>
      </c>
      <c r="AB131" s="464">
        <v>10.82</v>
      </c>
    </row>
    <row r="132" spans="22:28">
      <c r="V132" s="464">
        <v>3.1026993484331373</v>
      </c>
      <c r="W132" s="464">
        <v>2.9647198339756895</v>
      </c>
      <c r="X132" s="464">
        <v>10.515247108307046</v>
      </c>
      <c r="Z132" s="464">
        <v>-27.35</v>
      </c>
      <c r="AA132" s="464">
        <v>0.85</v>
      </c>
      <c r="AB132" s="464">
        <v>14.115</v>
      </c>
    </row>
    <row r="133" spans="22:28">
      <c r="V133" s="464">
        <v>3.834355828220859</v>
      </c>
      <c r="W133" s="464">
        <v>3.3863867253640363</v>
      </c>
      <c r="X133" s="464">
        <v>9.8863074641621349</v>
      </c>
      <c r="Z133" s="464">
        <v>-37.96</v>
      </c>
      <c r="AA133" s="464">
        <v>-8.17</v>
      </c>
      <c r="AB133" s="464">
        <v>14.04</v>
      </c>
    </row>
    <row r="134" spans="22:28">
      <c r="V134" s="464">
        <v>2.5207965717166623</v>
      </c>
      <c r="W134" s="464">
        <v>3.7327360955580446</v>
      </c>
      <c r="X134" s="464">
        <v>17.699115044247787</v>
      </c>
      <c r="Z134" s="464">
        <v>-0.48499999999999999</v>
      </c>
      <c r="AA134" s="464">
        <v>-16.559999999999999</v>
      </c>
      <c r="AB134" s="464">
        <v>2.4</v>
      </c>
    </row>
    <row r="135" spans="22:28">
      <c r="V135" s="464">
        <v>1.558117793705204</v>
      </c>
      <c r="W135" s="464">
        <v>3.4088972217487643</v>
      </c>
      <c r="X135" s="464">
        <v>8.2440230832646328</v>
      </c>
      <c r="Z135" s="464">
        <v>-5.44</v>
      </c>
      <c r="AA135" s="464">
        <v>0.26</v>
      </c>
      <c r="AB135" s="464">
        <v>-0.13500000000000001</v>
      </c>
    </row>
    <row r="136" spans="22:28">
      <c r="V136" s="464">
        <v>2.1743857360295715</v>
      </c>
      <c r="W136" s="464">
        <v>2.7940765576976809</v>
      </c>
      <c r="X136" s="464">
        <v>6.2344139650872821</v>
      </c>
      <c r="Z136" s="464">
        <v>-3.25</v>
      </c>
      <c r="AA136" s="464">
        <v>-0.26</v>
      </c>
      <c r="AB136" s="464">
        <v>9.42</v>
      </c>
    </row>
    <row r="137" spans="22:28">
      <c r="V137" s="464">
        <v>3.1660598385309484</v>
      </c>
      <c r="W137" s="464">
        <v>3.6297640653357535</v>
      </c>
      <c r="X137" s="464">
        <v>7.7911959485781059</v>
      </c>
      <c r="Z137" s="464">
        <v>1.57</v>
      </c>
      <c r="AA137" s="464">
        <v>0.24</v>
      </c>
      <c r="AB137" s="464">
        <v>15.765000000000001</v>
      </c>
    </row>
    <row r="138" spans="22:28">
      <c r="V138" s="464">
        <v>1.622981416862777</v>
      </c>
      <c r="W138" s="464">
        <v>3.2701111837802483</v>
      </c>
      <c r="X138" s="464">
        <v>8.3892617449664435</v>
      </c>
      <c r="Z138" s="464">
        <v>-1.595</v>
      </c>
      <c r="AA138" s="464">
        <v>0.04</v>
      </c>
      <c r="AB138" s="464">
        <v>7.18</v>
      </c>
    </row>
    <row r="139" spans="22:28">
      <c r="V139" s="464">
        <v>2.4301336573511545</v>
      </c>
      <c r="W139" s="464">
        <v>2.4925224327018944</v>
      </c>
      <c r="X139" s="464">
        <v>8.6617583369423983</v>
      </c>
      <c r="Z139" s="464">
        <v>5.8849999999999998</v>
      </c>
      <c r="AA139" s="464">
        <v>0.62</v>
      </c>
      <c r="AB139" s="464">
        <v>5.2350000000000003</v>
      </c>
    </row>
    <row r="140" spans="22:28">
      <c r="V140" s="464">
        <v>0</v>
      </c>
      <c r="W140" s="464">
        <v>1.7274140611504576</v>
      </c>
      <c r="X140" s="464">
        <v>6.3856960408684547</v>
      </c>
      <c r="Z140" s="464">
        <v>-5.84</v>
      </c>
      <c r="AA140" s="464">
        <v>20.02</v>
      </c>
      <c r="AB140" s="464">
        <v>4.8499999999999996</v>
      </c>
    </row>
    <row r="141" spans="22:28">
      <c r="V141" s="464">
        <v>0</v>
      </c>
      <c r="W141" s="464">
        <v>3.8714672861014328</v>
      </c>
      <c r="X141" s="464">
        <v>7.6248570339306143</v>
      </c>
      <c r="Z141" s="464">
        <v>0.19</v>
      </c>
      <c r="AA141" s="464">
        <v>0.39</v>
      </c>
      <c r="AB141" s="464">
        <v>11.195</v>
      </c>
    </row>
    <row r="142" spans="22:28">
      <c r="V142" s="464">
        <v>1.9774569903104606</v>
      </c>
      <c r="W142" s="464">
        <v>2.1436227224008575</v>
      </c>
      <c r="X142" s="464">
        <v>0</v>
      </c>
      <c r="Z142" s="464">
        <v>-0.53500000000000003</v>
      </c>
      <c r="AA142" s="464">
        <v>0.15</v>
      </c>
      <c r="AB142" s="464">
        <v>-2.5449999999999999</v>
      </c>
    </row>
    <row r="143" spans="22:28">
      <c r="V143" s="464">
        <v>2.2972662531587411</v>
      </c>
      <c r="W143" s="464">
        <v>2.2060445621001548</v>
      </c>
      <c r="X143" s="464">
        <v>5.4436581382689164</v>
      </c>
      <c r="Z143" s="464">
        <v>-0.21</v>
      </c>
      <c r="AA143" s="464">
        <v>0</v>
      </c>
      <c r="AB143" s="464">
        <v>2.34</v>
      </c>
    </row>
    <row r="144" spans="22:28">
      <c r="V144" s="464">
        <v>2.254283137962128</v>
      </c>
      <c r="W144" s="464">
        <v>2.97000297000297</v>
      </c>
      <c r="X144" s="464">
        <v>8.3998320033599327</v>
      </c>
      <c r="Z144" s="464">
        <v>-0.47</v>
      </c>
      <c r="AA144" s="464">
        <v>-0.14000000000000001</v>
      </c>
      <c r="AB144" s="464">
        <v>9.84</v>
      </c>
    </row>
    <row r="145" spans="22:28">
      <c r="V145" s="464">
        <v>2.666666666666667</v>
      </c>
      <c r="W145" s="464">
        <v>2.3880597014925375</v>
      </c>
      <c r="X145" s="464">
        <v>9.033423667570009</v>
      </c>
      <c r="Z145" s="464">
        <v>-5.335</v>
      </c>
      <c r="AA145" s="464">
        <v>0.80500000000000005</v>
      </c>
      <c r="AB145" s="464">
        <v>24.41</v>
      </c>
    </row>
    <row r="146" spans="22:28">
      <c r="V146" s="464">
        <v>2.8336639274582036</v>
      </c>
      <c r="W146" s="464">
        <v>2.346866932644919</v>
      </c>
      <c r="X146" s="464">
        <v>9.2421441774491679</v>
      </c>
      <c r="Z146" s="464">
        <v>-22.24</v>
      </c>
      <c r="AA146" s="464">
        <v>-6.5449999999999999</v>
      </c>
      <c r="AB146" s="464">
        <v>5.27</v>
      </c>
    </row>
    <row r="147" spans="22:28">
      <c r="V147" s="464">
        <v>2.1186440677966099</v>
      </c>
      <c r="W147" s="464">
        <v>2.680605816914623</v>
      </c>
      <c r="X147" s="464">
        <v>8.1234768480909825</v>
      </c>
      <c r="Z147" s="464">
        <v>-0.97499999999999998</v>
      </c>
      <c r="AA147" s="464">
        <v>7.0000000000000007E-2</v>
      </c>
      <c r="AB147" s="464">
        <v>12.15</v>
      </c>
    </row>
    <row r="148" spans="22:28">
      <c r="V148" s="464">
        <v>1.7229496898690559</v>
      </c>
      <c r="W148" s="464">
        <v>2.4801587301587302</v>
      </c>
      <c r="X148" s="464">
        <v>8.1566068515497552</v>
      </c>
      <c r="Z148" s="464">
        <v>-18.48</v>
      </c>
      <c r="AA148" s="464">
        <v>0.66</v>
      </c>
      <c r="AB148" s="464">
        <v>-0.66</v>
      </c>
    </row>
    <row r="149" spans="22:28">
      <c r="V149" s="464">
        <v>1.7803097739006586</v>
      </c>
      <c r="W149" s="464">
        <v>2.9682398337785694</v>
      </c>
      <c r="X149" s="464">
        <v>15.797788309636651</v>
      </c>
      <c r="Z149" s="464">
        <v>0.78500000000000003</v>
      </c>
      <c r="AA149" s="464">
        <v>4.2149999999999999</v>
      </c>
      <c r="AB149" s="464">
        <v>8.14</v>
      </c>
    </row>
    <row r="150" spans="22:28">
      <c r="V150" s="464">
        <v>2.0464545175483475</v>
      </c>
      <c r="W150" s="464">
        <v>2.4515812699190977</v>
      </c>
      <c r="X150" s="464">
        <v>13.351134846461948</v>
      </c>
      <c r="Z150" s="464">
        <v>-3</v>
      </c>
      <c r="AA150" s="464">
        <v>0.01</v>
      </c>
      <c r="AB150" s="464">
        <v>15.59</v>
      </c>
    </row>
    <row r="151" spans="22:28">
      <c r="V151" s="464">
        <v>3.3178500331785004</v>
      </c>
      <c r="W151" s="464">
        <v>3.3333333333333335</v>
      </c>
      <c r="X151" s="464">
        <v>9.0744101633393832</v>
      </c>
      <c r="Z151" s="464">
        <v>-12.72</v>
      </c>
      <c r="AA151" s="464">
        <v>0.68500000000000005</v>
      </c>
      <c r="AB151" s="464">
        <v>0.7</v>
      </c>
    </row>
    <row r="152" spans="22:28">
      <c r="V152" s="464">
        <v>0</v>
      </c>
      <c r="W152" s="464">
        <v>1.8431480969495897</v>
      </c>
      <c r="X152" s="464">
        <v>12.437810945273634</v>
      </c>
      <c r="Z152" s="464">
        <v>7.7549999999999999</v>
      </c>
      <c r="AA152" s="464">
        <v>4.8849999999999998</v>
      </c>
      <c r="AB152" s="464">
        <v>0.02</v>
      </c>
    </row>
    <row r="153" spans="22:28">
      <c r="V153" s="464">
        <v>0</v>
      </c>
      <c r="W153" s="464">
        <v>1.8034265103697025</v>
      </c>
      <c r="X153" s="464">
        <v>8.9166295140436915</v>
      </c>
      <c r="Z153" s="464">
        <v>8.5399999999999991</v>
      </c>
      <c r="AA153" s="464">
        <v>0.09</v>
      </c>
      <c r="AB153" s="464">
        <v>13.085000000000001</v>
      </c>
    </row>
    <row r="154" spans="22:28">
      <c r="V154" s="464">
        <v>0</v>
      </c>
      <c r="W154" s="464">
        <v>6.4102564102564115</v>
      </c>
      <c r="X154" s="464">
        <v>9.8231827111984291</v>
      </c>
      <c r="Z154" s="464">
        <v>2.2599999999999998</v>
      </c>
      <c r="AA154" s="464">
        <v>7.12</v>
      </c>
      <c r="AB154" s="464">
        <v>4.99</v>
      </c>
    </row>
    <row r="155" spans="22:28">
      <c r="V155" s="464">
        <v>7.4460163812360385</v>
      </c>
      <c r="W155" s="464">
        <v>4.0032025620496396</v>
      </c>
      <c r="X155" s="464">
        <v>12.026458208057727</v>
      </c>
      <c r="Z155" s="464">
        <v>-1.25</v>
      </c>
      <c r="AA155" s="464">
        <v>0.57999999999999996</v>
      </c>
      <c r="AB155" s="464">
        <v>5.6349999999999998</v>
      </c>
    </row>
    <row r="156" spans="22:28">
      <c r="V156" s="464">
        <v>1.4480162177816391</v>
      </c>
      <c r="W156" s="464">
        <v>2.1579628830384117</v>
      </c>
      <c r="X156" s="464">
        <v>12.820512820512823</v>
      </c>
      <c r="Z156" s="464">
        <v>-4.0599999999999996</v>
      </c>
      <c r="AA156" s="464">
        <v>1.96</v>
      </c>
      <c r="AB156" s="464">
        <v>7.21</v>
      </c>
    </row>
    <row r="157" spans="22:28">
      <c r="V157" s="464">
        <v>2.376425855513308</v>
      </c>
      <c r="W157" s="464">
        <v>1.7244352474564579</v>
      </c>
      <c r="X157" s="464">
        <v>18.761726078799249</v>
      </c>
      <c r="Z157" s="464">
        <v>-3.17</v>
      </c>
      <c r="AA157" s="464">
        <v>0.34</v>
      </c>
      <c r="AB157" s="464">
        <v>1.9</v>
      </c>
    </row>
    <row r="158" spans="22:28">
      <c r="V158" s="464">
        <v>2.4679170779861792</v>
      </c>
      <c r="W158" s="464">
        <v>3.3658700774150119</v>
      </c>
      <c r="X158" s="464">
        <v>25.70694087403599</v>
      </c>
      <c r="Z158" s="464">
        <v>-7.45</v>
      </c>
      <c r="AA158" s="464">
        <v>7.5549999999999997</v>
      </c>
      <c r="AB158" s="464">
        <v>-4.99</v>
      </c>
    </row>
    <row r="159" spans="22:28">
      <c r="V159" s="464">
        <v>2.0487604998975621</v>
      </c>
      <c r="W159" s="464">
        <v>3.5198873636043646</v>
      </c>
      <c r="X159" s="464">
        <v>9.4607379375591307</v>
      </c>
      <c r="Z159" s="464">
        <v>-1.46</v>
      </c>
      <c r="AA159" s="464">
        <v>4.8499999999999996</v>
      </c>
      <c r="AB159" s="464">
        <v>1.04</v>
      </c>
    </row>
    <row r="160" spans="22:28">
      <c r="V160" s="464">
        <v>1.7885888034340907</v>
      </c>
      <c r="W160" s="464">
        <v>1.6952025767079166</v>
      </c>
      <c r="X160" s="464">
        <v>12.247397428046542</v>
      </c>
      <c r="Z160" s="464">
        <v>0.15</v>
      </c>
      <c r="AA160" s="464">
        <v>-1.645</v>
      </c>
      <c r="AB160" s="464">
        <v>0</v>
      </c>
    </row>
    <row r="161" spans="22:28">
      <c r="V161" s="464">
        <v>1.9160758766047135</v>
      </c>
      <c r="W161" s="464">
        <v>4.8285852245292125</v>
      </c>
      <c r="X161" s="464">
        <v>14.015416958654519</v>
      </c>
      <c r="Z161" s="464">
        <v>-13.44</v>
      </c>
      <c r="AA161" s="464">
        <v>4.41</v>
      </c>
      <c r="AB161" s="464">
        <v>10.565</v>
      </c>
    </row>
    <row r="162" spans="22:28">
      <c r="V162" s="464">
        <v>1.4723203769140163</v>
      </c>
      <c r="W162" s="464">
        <v>8.0710250201775615</v>
      </c>
      <c r="X162" s="464">
        <v>5.7405281285878296</v>
      </c>
      <c r="Z162" s="464">
        <v>4.12</v>
      </c>
      <c r="AA162" s="464">
        <v>7.0000000000000007E-2</v>
      </c>
      <c r="AB162" s="464">
        <v>11.04</v>
      </c>
    </row>
    <row r="163" spans="22:28">
      <c r="V163" s="464">
        <v>2.1990104452996153</v>
      </c>
      <c r="W163" s="464">
        <v>2.2376370552696354</v>
      </c>
      <c r="X163" s="464">
        <v>4.048582995951417</v>
      </c>
      <c r="Z163" s="464">
        <v>-15.14</v>
      </c>
      <c r="AA163" s="464">
        <v>2.76</v>
      </c>
      <c r="AB163" s="464">
        <v>0.16</v>
      </c>
    </row>
    <row r="164" spans="22:28">
      <c r="V164" s="464">
        <v>0</v>
      </c>
      <c r="W164" s="464">
        <v>1.3015749056358195</v>
      </c>
      <c r="X164" s="464">
        <v>6.7590402162892875</v>
      </c>
      <c r="Z164" s="464">
        <v>3.84</v>
      </c>
      <c r="AA164" s="464">
        <v>0.78</v>
      </c>
      <c r="AB164" s="464">
        <v>6.16</v>
      </c>
    </row>
    <row r="165" spans="22:28">
      <c r="V165" s="464">
        <v>0</v>
      </c>
      <c r="W165" s="464">
        <v>5.5834729201563373</v>
      </c>
      <c r="X165" s="464">
        <v>3.8395085429065077</v>
      </c>
      <c r="Z165" s="464">
        <v>1.5349999999999999</v>
      </c>
      <c r="AA165" s="464">
        <v>1.1399999999999999</v>
      </c>
      <c r="AB165" s="464">
        <v>-3.4350000000000001</v>
      </c>
    </row>
    <row r="166" spans="22:28">
      <c r="V166" s="464">
        <v>0</v>
      </c>
      <c r="W166" s="464">
        <v>2.0356234096692112</v>
      </c>
      <c r="X166" s="464">
        <v>11.350737797956867</v>
      </c>
      <c r="Z166" s="464">
        <v>-2.08</v>
      </c>
      <c r="AA166" s="464">
        <v>0.435</v>
      </c>
      <c r="AB166" s="464">
        <v>0.39</v>
      </c>
    </row>
    <row r="167" spans="22:28">
      <c r="V167" s="464">
        <v>19.417475728155338</v>
      </c>
      <c r="W167" s="464">
        <v>7.7041602465331271</v>
      </c>
      <c r="X167" s="464">
        <v>11.235955056179774</v>
      </c>
      <c r="Z167" s="464">
        <v>15.7</v>
      </c>
      <c r="AA167" s="464">
        <v>5.2350000000000003</v>
      </c>
      <c r="AB167" s="464">
        <v>0.43</v>
      </c>
    </row>
    <row r="168" spans="22:28">
      <c r="V168" s="464">
        <v>10.660980810234541</v>
      </c>
      <c r="W168" s="464">
        <v>4.048582995951417</v>
      </c>
      <c r="X168" s="464">
        <v>4.6317739694302915</v>
      </c>
      <c r="Z168" s="464">
        <v>15.42</v>
      </c>
      <c r="AA168" s="464">
        <v>23.59</v>
      </c>
      <c r="AB168" s="464">
        <v>3.86</v>
      </c>
    </row>
    <row r="169" spans="22:28">
      <c r="V169" s="464">
        <v>2.5806451612903225</v>
      </c>
      <c r="W169" s="464">
        <v>1.8758206715438004</v>
      </c>
      <c r="X169" s="464">
        <v>20.533880903490758</v>
      </c>
      <c r="Z169" s="464">
        <v>0.54</v>
      </c>
      <c r="AA169" s="464">
        <v>8.5749999999999993</v>
      </c>
      <c r="AB169" s="464">
        <v>3.26</v>
      </c>
    </row>
    <row r="170" spans="22:28">
      <c r="V170" s="464">
        <v>1.5511090429657206</v>
      </c>
      <c r="W170" s="464">
        <v>3.4158838599487615</v>
      </c>
      <c r="X170" s="464">
        <v>5.660911406736485</v>
      </c>
      <c r="Z170" s="464">
        <v>4.3499999999999996</v>
      </c>
      <c r="AA170" s="464">
        <v>2.5350000000000001</v>
      </c>
      <c r="AB170" s="464">
        <v>2.7850000000000001</v>
      </c>
    </row>
    <row r="171" spans="22:28">
      <c r="V171" s="464">
        <v>0</v>
      </c>
      <c r="W171" s="464">
        <v>4.6425255338904368</v>
      </c>
      <c r="X171" s="464">
        <v>11.976047904191617</v>
      </c>
      <c r="Z171" s="464">
        <v>0.11</v>
      </c>
      <c r="AA171" s="464">
        <v>-5.59</v>
      </c>
      <c r="AB171" s="464">
        <v>0</v>
      </c>
    </row>
    <row r="172" spans="22:28">
      <c r="V172" s="464">
        <v>1.4302059496567505</v>
      </c>
      <c r="W172" s="464">
        <v>3.2530904359141188</v>
      </c>
      <c r="X172" s="464">
        <v>10.626992561105206</v>
      </c>
      <c r="Z172" s="464">
        <v>-0.49</v>
      </c>
      <c r="AA172" s="464">
        <v>2.8</v>
      </c>
      <c r="AB172" s="464">
        <v>2.9049999999999998</v>
      </c>
    </row>
    <row r="173" spans="22:28">
      <c r="V173" s="464">
        <v>5.2438384897745145</v>
      </c>
      <c r="W173" s="464">
        <v>3.6376864314296111</v>
      </c>
      <c r="X173" s="464">
        <v>8.2576383154417847</v>
      </c>
      <c r="Z173" s="464">
        <v>2.02</v>
      </c>
      <c r="AA173" s="464">
        <v>1.79</v>
      </c>
      <c r="AB173" s="464">
        <v>2.1349999999999998</v>
      </c>
    </row>
    <row r="174" spans="22:28">
      <c r="V174" s="464">
        <v>1.3791201213625706</v>
      </c>
      <c r="W174" s="464">
        <v>1.9982016185433109</v>
      </c>
      <c r="X174" s="464">
        <v>15.625</v>
      </c>
      <c r="Z174" s="464">
        <v>-4.3499999999999996</v>
      </c>
      <c r="AA174" s="464">
        <v>18.100000000000001</v>
      </c>
      <c r="AB174" s="464">
        <v>0</v>
      </c>
    </row>
    <row r="175" spans="22:28">
      <c r="V175" s="464">
        <v>1.504664459825459</v>
      </c>
      <c r="W175" s="464">
        <v>5.7537399309551214</v>
      </c>
      <c r="X175" s="464">
        <v>5.7954216169226314</v>
      </c>
      <c r="Z175" s="464">
        <v>-0.83</v>
      </c>
      <c r="AA175" s="464">
        <v>13.035</v>
      </c>
      <c r="AB175" s="464">
        <v>-0.92</v>
      </c>
    </row>
    <row r="176" spans="22:28">
      <c r="V176" s="464">
        <v>1.7132088401576155</v>
      </c>
      <c r="W176" s="464">
        <v>3.3489618218352315</v>
      </c>
      <c r="X176" s="464">
        <v>4.7505938242280283</v>
      </c>
      <c r="Z176" s="464">
        <v>-0.24</v>
      </c>
      <c r="AA176" s="464">
        <v>14.06</v>
      </c>
      <c r="AB176" s="464">
        <v>9.5000000000000001E-2</v>
      </c>
    </row>
    <row r="177" spans="22:28">
      <c r="V177" s="464">
        <v>2.1326508850501176</v>
      </c>
      <c r="W177" s="464">
        <v>3.3863867253640363</v>
      </c>
      <c r="X177" s="464">
        <v>11.723329425556859</v>
      </c>
      <c r="Z177" s="464">
        <v>-4.49</v>
      </c>
      <c r="AA177" s="464">
        <v>5.2149999999999999</v>
      </c>
      <c r="AB177" s="464">
        <v>11.675000000000001</v>
      </c>
    </row>
    <row r="178" spans="22:28">
      <c r="V178" s="464">
        <v>3.2393909944930357</v>
      </c>
      <c r="W178" s="464">
        <v>4.6522447080716445</v>
      </c>
      <c r="X178" s="464">
        <v>9.7181729834791071</v>
      </c>
      <c r="Z178" s="464">
        <v>12.82</v>
      </c>
      <c r="AA178" s="464">
        <v>4.3099999999999996</v>
      </c>
      <c r="AB178" s="464">
        <v>4.9000000000000004</v>
      </c>
    </row>
    <row r="179" spans="22:28">
      <c r="V179" s="464">
        <v>2.987750224081267</v>
      </c>
      <c r="W179" s="464">
        <v>1.5683814303638646</v>
      </c>
      <c r="X179" s="464">
        <v>15.661707126076744</v>
      </c>
      <c r="Z179" s="464">
        <v>-1.1599999999999999</v>
      </c>
      <c r="AA179" s="464">
        <v>9.25</v>
      </c>
      <c r="AB179" s="464">
        <v>18.73</v>
      </c>
    </row>
    <row r="180" spans="22:28">
      <c r="V180" s="464">
        <v>3.9001560062402496</v>
      </c>
      <c r="W180" s="464">
        <v>4.9763622791739248</v>
      </c>
      <c r="X180" s="464">
        <v>2.9873039581777445</v>
      </c>
      <c r="Z180" s="464">
        <v>19.829999999999998</v>
      </c>
      <c r="AA180" s="464">
        <v>8.1750000000000007</v>
      </c>
      <c r="AB180" s="464">
        <v>5.0250000000000004</v>
      </c>
    </row>
    <row r="181" spans="22:28">
      <c r="V181" s="464">
        <v>1.5617679212868967</v>
      </c>
      <c r="W181" s="464">
        <v>12.033694344163658</v>
      </c>
      <c r="X181" s="464">
        <v>4.1502386387217269</v>
      </c>
      <c r="Z181" s="464">
        <v>-23.27</v>
      </c>
      <c r="AA181" s="464">
        <v>9.6999999999999993</v>
      </c>
      <c r="AB181" s="464">
        <v>4.6349999999999998</v>
      </c>
    </row>
    <row r="182" spans="22:28">
      <c r="V182" s="464">
        <v>0</v>
      </c>
      <c r="W182" s="464">
        <v>6.968641114982578</v>
      </c>
      <c r="X182" s="464">
        <v>3.7481259370314843</v>
      </c>
      <c r="Z182" s="464">
        <v>24.6</v>
      </c>
      <c r="AA182" s="464">
        <v>2.02</v>
      </c>
      <c r="AB182" s="464">
        <v>9.9</v>
      </c>
    </row>
    <row r="183" spans="22:28">
      <c r="V183" s="464">
        <v>0</v>
      </c>
      <c r="W183" s="464">
        <v>3.5050823694356819</v>
      </c>
      <c r="X183" s="464">
        <v>11.933174224343675</v>
      </c>
      <c r="Z183" s="464">
        <v>21.92</v>
      </c>
      <c r="AA183" s="464">
        <v>7.04</v>
      </c>
      <c r="AB183" s="464">
        <v>20.14</v>
      </c>
    </row>
    <row r="184" spans="22:28">
      <c r="V184" s="464">
        <v>0</v>
      </c>
      <c r="W184" s="464">
        <v>9.433962264150944</v>
      </c>
      <c r="X184" s="464">
        <v>4.7014574518100618</v>
      </c>
      <c r="Z184" s="464">
        <v>10.81</v>
      </c>
      <c r="AA184" s="464">
        <v>3.33</v>
      </c>
      <c r="AB184" s="464">
        <v>9.0299999999999994</v>
      </c>
    </row>
    <row r="185" spans="22:28">
      <c r="V185" s="464">
        <v>0</v>
      </c>
      <c r="W185" s="464">
        <v>2.8078056998455705</v>
      </c>
      <c r="X185" s="464">
        <v>3.5100035100035099</v>
      </c>
      <c r="Z185" s="464">
        <v>-23.04</v>
      </c>
      <c r="AA185" s="464">
        <v>2.0950000000000002</v>
      </c>
      <c r="AB185" s="464">
        <v>6.5</v>
      </c>
    </row>
    <row r="186" spans="22:28">
      <c r="V186" s="464">
        <v>0</v>
      </c>
      <c r="W186" s="464">
        <v>4.7812574707147979</v>
      </c>
      <c r="X186" s="464">
        <v>2.3234200743494426</v>
      </c>
      <c r="Z186" s="464">
        <v>3.52</v>
      </c>
      <c r="AA186" s="464">
        <v>-0.73</v>
      </c>
      <c r="AB186" s="464">
        <v>-14.36</v>
      </c>
    </row>
    <row r="187" spans="22:28">
      <c r="V187" s="464">
        <v>0</v>
      </c>
      <c r="W187" s="464">
        <v>3.1031807602792862</v>
      </c>
      <c r="X187" s="464">
        <v>8.1632653061224492</v>
      </c>
      <c r="Z187" s="464">
        <v>6.84</v>
      </c>
      <c r="AA187" s="464">
        <v>10.195</v>
      </c>
      <c r="AB187" s="464">
        <v>7.58</v>
      </c>
    </row>
    <row r="188" spans="22:28">
      <c r="V188" s="464">
        <v>0</v>
      </c>
      <c r="W188" s="464">
        <v>1.9372336303758235</v>
      </c>
      <c r="X188" s="464">
        <v>12.87001287001287</v>
      </c>
      <c r="Z188" s="464">
        <v>26.28</v>
      </c>
      <c r="AA188" s="464">
        <v>1.64</v>
      </c>
      <c r="AB188" s="464">
        <v>13.51</v>
      </c>
    </row>
    <row r="189" spans="22:28">
      <c r="V189" s="464">
        <v>0</v>
      </c>
      <c r="W189" s="464">
        <v>5.2383446830801468</v>
      </c>
      <c r="X189" s="464">
        <v>6.1349693251533743</v>
      </c>
      <c r="Z189" s="464">
        <v>4.18</v>
      </c>
      <c r="AA189" s="464">
        <v>4.6550000000000002</v>
      </c>
      <c r="AB189" s="464">
        <v>9.9649999999999999</v>
      </c>
    </row>
    <row r="190" spans="22:28">
      <c r="V190" s="464">
        <v>0</v>
      </c>
      <c r="W190" s="464">
        <v>1.9260400616332818</v>
      </c>
      <c r="X190" s="464">
        <v>7.1813285457809695</v>
      </c>
      <c r="Z190" s="464">
        <v>21.38</v>
      </c>
      <c r="AA190" s="464">
        <v>1.07</v>
      </c>
      <c r="AB190" s="464">
        <v>10.75</v>
      </c>
    </row>
    <row r="191" spans="22:28">
      <c r="V191" s="464">
        <v>0</v>
      </c>
      <c r="W191" s="464">
        <v>3.4411562284927735</v>
      </c>
      <c r="X191" s="464">
        <v>5.5881531153953619</v>
      </c>
      <c r="Z191" s="464">
        <v>10.79</v>
      </c>
      <c r="AA191" s="464">
        <v>-13.34</v>
      </c>
      <c r="AB191" s="464">
        <v>3.49</v>
      </c>
    </row>
    <row r="192" spans="22:28">
      <c r="V192" s="464">
        <v>0</v>
      </c>
      <c r="W192" s="464">
        <v>4.3233895373973192</v>
      </c>
      <c r="X192" s="464">
        <v>6.5402223675604967</v>
      </c>
      <c r="Z192" s="464">
        <v>15.22</v>
      </c>
      <c r="AA192" s="464">
        <v>11.07</v>
      </c>
      <c r="AB192" s="464">
        <v>10.19</v>
      </c>
    </row>
    <row r="193" spans="22:28">
      <c r="V193" s="464">
        <v>28.011204481792717</v>
      </c>
      <c r="W193" s="464">
        <v>10.857763300760043</v>
      </c>
      <c r="X193" s="464">
        <v>3.9339103068450036</v>
      </c>
      <c r="Z193" s="464">
        <v>22.56</v>
      </c>
      <c r="AA193" s="464">
        <v>9.2799999999999994</v>
      </c>
      <c r="AB193" s="464">
        <v>7.79</v>
      </c>
    </row>
    <row r="194" spans="22:28">
      <c r="V194" s="464">
        <v>13.245033112582782</v>
      </c>
      <c r="W194" s="464">
        <v>1.8134010336385891</v>
      </c>
      <c r="X194" s="464">
        <v>10.706638115631693</v>
      </c>
      <c r="Z194" s="464">
        <v>7.625</v>
      </c>
      <c r="AA194" s="464">
        <v>0.06</v>
      </c>
      <c r="AB194" s="464">
        <v>7.92</v>
      </c>
    </row>
    <row r="195" spans="22:28">
      <c r="V195" s="464">
        <v>17.559262510974538</v>
      </c>
      <c r="W195" s="464">
        <v>1.9256691700365876</v>
      </c>
      <c r="X195" s="464">
        <v>8.0906148867313927</v>
      </c>
      <c r="Z195" s="464">
        <v>24.164999999999999</v>
      </c>
      <c r="AA195" s="464">
        <v>0.56999999999999995</v>
      </c>
      <c r="AB195" s="464">
        <v>9.2899999999999991</v>
      </c>
    </row>
    <row r="196" spans="22:28">
      <c r="V196" s="464">
        <v>3.7085110328203226</v>
      </c>
      <c r="W196" s="464">
        <v>1.582403671176517</v>
      </c>
      <c r="X196" s="464">
        <v>3.3167495854063018</v>
      </c>
      <c r="Z196" s="464">
        <v>4.1449999999999996</v>
      </c>
      <c r="AA196" s="464">
        <v>2.2050000000000001</v>
      </c>
      <c r="AB196" s="464">
        <v>8.6300000000000008</v>
      </c>
    </row>
    <row r="197" spans="22:28">
      <c r="V197" s="464">
        <v>4.3421623968736434</v>
      </c>
      <c r="W197" s="464">
        <v>3.0553009471432939</v>
      </c>
      <c r="X197" s="464">
        <v>6.4350064350064349</v>
      </c>
      <c r="Z197" s="464">
        <v>-3.93</v>
      </c>
      <c r="AA197" s="464">
        <v>17.03</v>
      </c>
      <c r="AB197" s="464">
        <v>5.1100000000000003</v>
      </c>
    </row>
    <row r="198" spans="22:28">
      <c r="V198" s="464">
        <v>3.8080731150038081</v>
      </c>
      <c r="W198" s="464">
        <v>1.8382352941176472</v>
      </c>
      <c r="X198" s="464">
        <v>3.0395136778115504</v>
      </c>
      <c r="Z198" s="464">
        <v>22.07</v>
      </c>
      <c r="AA198" s="464">
        <v>1.21</v>
      </c>
      <c r="AB198" s="464">
        <v>8.61</v>
      </c>
    </row>
    <row r="199" spans="22:28">
      <c r="V199" s="464">
        <v>0</v>
      </c>
      <c r="W199" s="464">
        <v>5.1519835136527563</v>
      </c>
      <c r="X199" s="464">
        <v>0</v>
      </c>
      <c r="Z199" s="464">
        <v>35.450000000000003</v>
      </c>
      <c r="AA199" s="464">
        <v>0.65</v>
      </c>
      <c r="AB199" s="464">
        <v>6.0049999999999999</v>
      </c>
    </row>
    <row r="200" spans="22:28">
      <c r="V200" s="464">
        <v>2.8538812785388128</v>
      </c>
      <c r="W200" s="464">
        <v>21.574973031283712</v>
      </c>
      <c r="X200" s="464">
        <v>6.0734892195566355</v>
      </c>
      <c r="Z200" s="464">
        <v>-11.72</v>
      </c>
      <c r="AA200" s="464">
        <v>3.0249999999999999</v>
      </c>
      <c r="AB200" s="464">
        <v>-3.09</v>
      </c>
    </row>
    <row r="201" spans="22:28">
      <c r="V201" s="464">
        <v>0</v>
      </c>
      <c r="W201" s="464">
        <v>2.1703743895822027</v>
      </c>
      <c r="X201" s="464">
        <v>3.6140224069389228</v>
      </c>
      <c r="AA201" s="215">
        <v>10.725</v>
      </c>
      <c r="AB201" s="215">
        <v>9.56</v>
      </c>
    </row>
    <row r="202" spans="22:28">
      <c r="V202" s="464">
        <v>0</v>
      </c>
      <c r="W202" s="464">
        <v>14.265335235378032</v>
      </c>
      <c r="X202" s="464">
        <v>6.1804697156983934</v>
      </c>
      <c r="AA202" s="215">
        <v>6.16</v>
      </c>
      <c r="AB202" s="215">
        <v>5.23</v>
      </c>
    </row>
    <row r="203" spans="22:28">
      <c r="V203" s="464">
        <v>0</v>
      </c>
      <c r="W203" s="464">
        <v>3.2626427406199023</v>
      </c>
      <c r="X203" s="464">
        <v>8.4602368866328259</v>
      </c>
      <c r="AA203" s="215">
        <v>4.3099999999999996</v>
      </c>
      <c r="AB203" s="215">
        <v>4.0999999999999996</v>
      </c>
    </row>
    <row r="204" spans="22:28">
      <c r="V204" s="464">
        <v>0</v>
      </c>
      <c r="W204" s="464">
        <v>2.6741542987030349</v>
      </c>
      <c r="X204" s="464">
        <v>4.1928721174004187</v>
      </c>
      <c r="AA204" s="215">
        <v>19.52</v>
      </c>
      <c r="AB204" s="215">
        <v>9.19</v>
      </c>
    </row>
    <row r="205" spans="22:28">
      <c r="V205" s="464">
        <v>0</v>
      </c>
      <c r="W205" s="464">
        <v>2.7905678805636946</v>
      </c>
      <c r="X205" s="464">
        <v>4.0799673602611177</v>
      </c>
      <c r="AA205" s="215">
        <v>2.27</v>
      </c>
      <c r="AB205" s="215">
        <v>6.11</v>
      </c>
    </row>
    <row r="206" spans="22:28">
      <c r="V206" s="464">
        <v>0</v>
      </c>
      <c r="W206" s="464">
        <v>3.2133676092544987</v>
      </c>
      <c r="X206" s="464">
        <v>6.6688896298766256</v>
      </c>
      <c r="AA206" s="215">
        <v>1.43</v>
      </c>
      <c r="AB206" s="215">
        <v>12.74</v>
      </c>
    </row>
    <row r="207" spans="22:28">
      <c r="V207" s="464">
        <v>0</v>
      </c>
      <c r="W207" s="464">
        <v>2.6716537536735236</v>
      </c>
      <c r="X207" s="464">
        <v>5.0761421319796955</v>
      </c>
      <c r="AA207" s="215">
        <v>10.53</v>
      </c>
      <c r="AB207" s="215">
        <v>7.49</v>
      </c>
    </row>
    <row r="208" spans="22:28">
      <c r="V208" s="464">
        <v>0</v>
      </c>
      <c r="W208" s="464">
        <v>2.2948938611589211</v>
      </c>
      <c r="X208" s="464">
        <v>4.9043648847474248</v>
      </c>
      <c r="AA208" s="215">
        <v>18.04</v>
      </c>
      <c r="AB208" s="215">
        <v>9.7799999999999994</v>
      </c>
    </row>
    <row r="209" spans="22:28">
      <c r="V209" s="464">
        <v>0</v>
      </c>
      <c r="W209" s="464">
        <v>3.5739814152966405</v>
      </c>
      <c r="X209" s="464">
        <v>6.0350030175015084</v>
      </c>
      <c r="AA209" s="215">
        <v>6.39</v>
      </c>
      <c r="AB209" s="215">
        <v>2.73</v>
      </c>
    </row>
    <row r="210" spans="22:28">
      <c r="V210" s="464">
        <v>0</v>
      </c>
      <c r="W210" s="464">
        <v>5.1813471502590671</v>
      </c>
      <c r="X210" s="464">
        <v>8.7796312554872689</v>
      </c>
      <c r="AA210" s="215">
        <v>11.49</v>
      </c>
      <c r="AB210" s="215">
        <v>11.65</v>
      </c>
    </row>
    <row r="211" spans="22:28">
      <c r="V211" s="464">
        <v>0</v>
      </c>
      <c r="W211" s="464">
        <v>2.6849241508927375</v>
      </c>
      <c r="X211" s="464">
        <v>4.6425255338904368</v>
      </c>
      <c r="AA211" s="215">
        <v>12.85</v>
      </c>
      <c r="AB211" s="215">
        <v>5.67</v>
      </c>
    </row>
    <row r="212" spans="22:28">
      <c r="V212" s="464">
        <v>0</v>
      </c>
      <c r="W212" s="464">
        <v>3.9169604386995691</v>
      </c>
      <c r="X212" s="464">
        <v>7.9522862823061633</v>
      </c>
      <c r="AA212" s="215">
        <v>1.19</v>
      </c>
      <c r="AB212" s="215">
        <v>10.29</v>
      </c>
    </row>
    <row r="213" spans="22:28">
      <c r="V213" s="464">
        <v>0</v>
      </c>
      <c r="W213" s="464">
        <v>3.4328870580157913</v>
      </c>
      <c r="X213" s="464">
        <v>7.0821529745042495</v>
      </c>
      <c r="AA213" s="215">
        <v>8.1199999999999992</v>
      </c>
      <c r="AB213" s="215">
        <v>14.965</v>
      </c>
    </row>
    <row r="214" spans="22:28">
      <c r="V214" s="464">
        <v>0</v>
      </c>
      <c r="W214" s="464">
        <v>1.2646221941195068</v>
      </c>
      <c r="X214" s="464">
        <v>10.183299389002036</v>
      </c>
      <c r="AA214" s="215">
        <v>2.8050000000000002</v>
      </c>
      <c r="AB214" s="215">
        <v>16.829999999999998</v>
      </c>
    </row>
    <row r="215" spans="22:28">
      <c r="V215" s="464">
        <v>0</v>
      </c>
      <c r="W215" s="464">
        <v>2.4679170779861792</v>
      </c>
      <c r="X215" s="464">
        <v>7.5614366729678641</v>
      </c>
      <c r="AA215" s="215">
        <v>-3.87</v>
      </c>
      <c r="AB215" s="215">
        <v>6.67</v>
      </c>
    </row>
    <row r="216" spans="22:28">
      <c r="V216" s="464">
        <v>0</v>
      </c>
      <c r="W216" s="464">
        <v>4.476275738585497</v>
      </c>
      <c r="X216" s="464">
        <v>4.574565416285453</v>
      </c>
      <c r="AA216" s="215">
        <v>0</v>
      </c>
      <c r="AB216" s="215">
        <v>11.785</v>
      </c>
    </row>
    <row r="217" spans="22:28">
      <c r="V217" s="464">
        <v>0</v>
      </c>
      <c r="W217" s="464">
        <v>3.3875338753387538</v>
      </c>
      <c r="X217" s="464">
        <v>10.1010101010101</v>
      </c>
      <c r="AA217" s="215">
        <v>1.0349999999999999</v>
      </c>
      <c r="AB217" s="215">
        <v>10.6</v>
      </c>
    </row>
    <row r="218" spans="22:28">
      <c r="V218" s="464">
        <v>0</v>
      </c>
      <c r="W218" s="464">
        <v>9.3676814988290396</v>
      </c>
      <c r="X218" s="464">
        <v>5.3533190578158463</v>
      </c>
      <c r="AA218" s="215">
        <v>10.83</v>
      </c>
      <c r="AB218" s="215">
        <v>8.86</v>
      </c>
    </row>
    <row r="219" spans="22:28">
      <c r="V219" s="464">
        <v>0</v>
      </c>
      <c r="W219" s="464">
        <v>2.9069767441860463</v>
      </c>
      <c r="X219" s="464">
        <v>3.8468936333910366</v>
      </c>
      <c r="AA219" s="215">
        <v>-10.78</v>
      </c>
      <c r="AB219" s="215">
        <v>12.37</v>
      </c>
    </row>
    <row r="220" spans="22:28">
      <c r="V220" s="464">
        <v>0</v>
      </c>
      <c r="W220" s="464">
        <v>1.5556938394523958</v>
      </c>
      <c r="X220" s="464">
        <v>6.5876152832674579</v>
      </c>
      <c r="AA220" s="215">
        <v>-7.7850000000000001</v>
      </c>
      <c r="AB220" s="215">
        <v>4.9249999999999998</v>
      </c>
    </row>
    <row r="221" spans="22:28">
      <c r="V221" s="464">
        <v>0</v>
      </c>
      <c r="W221" s="464">
        <v>4.0209087253719344</v>
      </c>
      <c r="X221" s="464">
        <v>4.1322314049586781</v>
      </c>
      <c r="AA221" s="215">
        <v>5.875</v>
      </c>
      <c r="AB221" s="215">
        <v>3.15</v>
      </c>
    </row>
    <row r="222" spans="22:28">
      <c r="V222" s="464">
        <v>0</v>
      </c>
      <c r="W222" s="464">
        <v>4.489337822671156</v>
      </c>
      <c r="X222" s="464">
        <v>3.3400133600534399</v>
      </c>
      <c r="AA222" s="215">
        <v>5.8849999999999998</v>
      </c>
      <c r="AB222" s="215">
        <v>5.75</v>
      </c>
    </row>
    <row r="223" spans="22:28">
      <c r="V223" s="464">
        <v>0</v>
      </c>
      <c r="W223" s="464">
        <v>6.2735257214554583</v>
      </c>
      <c r="X223" s="464">
        <v>9.0661831368993653</v>
      </c>
      <c r="AA223" s="215">
        <v>-0.26</v>
      </c>
      <c r="AB223" s="215">
        <v>15.65</v>
      </c>
    </row>
    <row r="224" spans="22:28">
      <c r="V224" s="464">
        <v>0</v>
      </c>
      <c r="W224" s="464">
        <v>2.4295432458697768</v>
      </c>
      <c r="X224" s="464">
        <v>4.9431537320810675</v>
      </c>
      <c r="AA224" s="215">
        <v>8.77</v>
      </c>
      <c r="AB224" s="215">
        <v>7.2350000000000003</v>
      </c>
    </row>
    <row r="225" spans="22:28">
      <c r="V225" s="464">
        <v>0</v>
      </c>
      <c r="W225" s="464">
        <v>9.3545369504209557</v>
      </c>
      <c r="X225" s="464">
        <v>5.0556117290192111</v>
      </c>
      <c r="AA225" s="215">
        <v>17.72</v>
      </c>
      <c r="AB225" s="215">
        <v>3.415</v>
      </c>
    </row>
    <row r="226" spans="22:28">
      <c r="V226" s="464">
        <v>0</v>
      </c>
      <c r="W226" s="464">
        <v>2.0136931131695528</v>
      </c>
      <c r="X226" s="464">
        <v>2.970444081390168</v>
      </c>
      <c r="AA226" s="215">
        <v>2.02</v>
      </c>
      <c r="AB226" s="215">
        <v>1.7</v>
      </c>
    </row>
    <row r="227" spans="22:28">
      <c r="V227" s="464">
        <v>0</v>
      </c>
      <c r="W227" s="464">
        <v>1.7316017316017316</v>
      </c>
      <c r="X227" s="464">
        <v>8.8456435205661208</v>
      </c>
      <c r="AA227" s="215">
        <v>0.93</v>
      </c>
      <c r="AB227" s="215">
        <v>7.65</v>
      </c>
    </row>
    <row r="228" spans="22:28">
      <c r="V228" s="464">
        <v>0</v>
      </c>
      <c r="W228" s="464">
        <v>5.5601890464275785</v>
      </c>
      <c r="X228" s="464">
        <v>7.3099415204678362</v>
      </c>
      <c r="AA228" s="215">
        <v>0.67</v>
      </c>
      <c r="AB228" s="215">
        <v>8.0850000000000009</v>
      </c>
    </row>
    <row r="229" spans="22:28">
      <c r="V229" s="464">
        <v>0</v>
      </c>
      <c r="W229" s="464">
        <v>2.4746349913387777</v>
      </c>
      <c r="X229" s="464">
        <v>6.4850843060959802</v>
      </c>
      <c r="AA229" s="215">
        <v>3.46</v>
      </c>
      <c r="AB229" s="215">
        <v>9.5299999999999994</v>
      </c>
    </row>
    <row r="230" spans="22:28">
      <c r="V230" s="464">
        <v>0</v>
      </c>
      <c r="W230" s="464">
        <v>2.6164311878597593</v>
      </c>
      <c r="X230" s="464">
        <v>5.6673278549164072</v>
      </c>
      <c r="AA230" s="215">
        <v>7.085</v>
      </c>
      <c r="AB230" s="215">
        <v>9.5500000000000007</v>
      </c>
    </row>
    <row r="231" spans="22:28">
      <c r="V231" s="464">
        <v>0</v>
      </c>
      <c r="W231" s="464">
        <v>2.152389151958674</v>
      </c>
      <c r="X231" s="464">
        <v>5.4318305268875617</v>
      </c>
      <c r="AA231" s="215">
        <v>6.39</v>
      </c>
      <c r="AB231" s="215">
        <v>12.59</v>
      </c>
    </row>
    <row r="232" spans="22:28">
      <c r="V232" s="464">
        <v>0</v>
      </c>
      <c r="W232" s="464">
        <v>2.3972192256981897</v>
      </c>
      <c r="X232" s="464">
        <v>6.022282445046673</v>
      </c>
      <c r="AA232" s="215">
        <v>8.7349999999999994</v>
      </c>
      <c r="AB232" s="215">
        <v>5.125</v>
      </c>
    </row>
    <row r="233" spans="22:28">
      <c r="V233" s="464">
        <v>0</v>
      </c>
      <c r="W233" s="464">
        <v>2.7495188342040144</v>
      </c>
      <c r="X233" s="464">
        <v>3.6576444769568397</v>
      </c>
      <c r="AA233" s="215">
        <v>6.2</v>
      </c>
      <c r="AB233" s="215">
        <v>4.165</v>
      </c>
    </row>
    <row r="234" spans="22:28">
      <c r="V234" s="464">
        <v>0</v>
      </c>
      <c r="W234" s="464">
        <v>1.5470297029702971</v>
      </c>
      <c r="X234" s="464">
        <v>4.4984255510571298</v>
      </c>
      <c r="AA234" s="215">
        <v>5.92</v>
      </c>
      <c r="AB234" s="215">
        <v>8.27</v>
      </c>
    </row>
    <row r="235" spans="22:28">
      <c r="V235" s="464">
        <v>0</v>
      </c>
      <c r="W235" s="464">
        <v>2.2401433691756272</v>
      </c>
      <c r="X235" s="464">
        <v>7.1530758226037188</v>
      </c>
      <c r="AA235" s="215">
        <v>-15.775</v>
      </c>
      <c r="AB235" s="215">
        <v>10.515000000000001</v>
      </c>
    </row>
    <row r="236" spans="22:28">
      <c r="V236" s="464">
        <v>0</v>
      </c>
      <c r="W236" s="464">
        <v>3.1836994587710921</v>
      </c>
      <c r="X236" s="464">
        <v>7.0077084793272597</v>
      </c>
      <c r="AA236" s="215">
        <v>0.76500000000000001</v>
      </c>
      <c r="AB236" s="215">
        <v>14.67</v>
      </c>
    </row>
    <row r="237" spans="22:28">
      <c r="V237" s="464">
        <v>0</v>
      </c>
      <c r="W237" s="464">
        <v>3.1938677738741617</v>
      </c>
      <c r="X237" s="464">
        <v>8.8495575221238933</v>
      </c>
      <c r="AA237" s="215">
        <v>0.24</v>
      </c>
      <c r="AB237" s="215">
        <v>11.75</v>
      </c>
    </row>
    <row r="238" spans="22:28">
      <c r="V238" s="464">
        <v>0</v>
      </c>
      <c r="W238" s="464">
        <v>4.0338846308995562</v>
      </c>
      <c r="X238" s="464">
        <v>6.2480474851608871</v>
      </c>
      <c r="AA238" s="215">
        <v>2.59</v>
      </c>
      <c r="AB238" s="215">
        <v>3.27</v>
      </c>
    </row>
    <row r="239" spans="22:28">
      <c r="V239" s="464">
        <v>0</v>
      </c>
      <c r="W239" s="464">
        <v>2.3526643924244204</v>
      </c>
      <c r="X239" s="464">
        <v>0</v>
      </c>
      <c r="AA239" s="215">
        <v>-1.1200000000000001</v>
      </c>
      <c r="AB239" s="215">
        <v>4.84</v>
      </c>
    </row>
    <row r="240" spans="22:28">
      <c r="V240" s="464">
        <v>0</v>
      </c>
      <c r="W240" s="464">
        <v>2.7940765576976809</v>
      </c>
      <c r="X240" s="464">
        <v>4.574565416285453</v>
      </c>
      <c r="AA240" s="215">
        <v>0.83</v>
      </c>
      <c r="AB240" s="215">
        <v>9.43</v>
      </c>
    </row>
    <row r="241" spans="22:28">
      <c r="V241" s="464">
        <v>0</v>
      </c>
      <c r="W241" s="464">
        <v>2.2341376228775691</v>
      </c>
      <c r="X241" s="464">
        <v>8.2884376295068378</v>
      </c>
      <c r="AA241" s="215">
        <v>0.44</v>
      </c>
      <c r="AB241" s="215">
        <v>12.675000000000001</v>
      </c>
    </row>
    <row r="242" spans="22:28">
      <c r="V242" s="464">
        <v>0</v>
      </c>
      <c r="W242" s="464">
        <v>3.1918289179699975</v>
      </c>
      <c r="X242" s="464">
        <v>6.0661207158022448</v>
      </c>
      <c r="AA242" s="215">
        <v>1.56</v>
      </c>
      <c r="AB242" s="215">
        <v>1.36</v>
      </c>
    </row>
    <row r="243" spans="22:28">
      <c r="V243" s="464">
        <v>0</v>
      </c>
      <c r="W243" s="464">
        <v>4.7236655644780345</v>
      </c>
      <c r="X243" s="464">
        <v>5.4229934924078087</v>
      </c>
      <c r="AA243" s="215">
        <v>1.405</v>
      </c>
      <c r="AB243" s="215">
        <v>4.1150000000000002</v>
      </c>
    </row>
    <row r="244" spans="22:28">
      <c r="V244" s="464">
        <v>0</v>
      </c>
      <c r="W244" s="464">
        <v>5.9101654846335689</v>
      </c>
      <c r="X244" s="464">
        <v>4.6882325363338024</v>
      </c>
      <c r="AA244" s="215">
        <v>-1.92</v>
      </c>
      <c r="AB244" s="215">
        <v>16.170000000000002</v>
      </c>
    </row>
    <row r="245" spans="22:28">
      <c r="V245" s="464">
        <v>0</v>
      </c>
      <c r="W245" s="464">
        <v>3.6416605972323381</v>
      </c>
      <c r="X245" s="464">
        <v>7.4101519081141172</v>
      </c>
      <c r="AA245" s="215">
        <v>0.09</v>
      </c>
      <c r="AB245" s="215">
        <v>5.34</v>
      </c>
    </row>
    <row r="246" spans="22:28">
      <c r="V246" s="464">
        <v>0</v>
      </c>
      <c r="W246" s="464">
        <v>3.1133250311332508</v>
      </c>
      <c r="X246" s="464">
        <v>4.7080979284369118</v>
      </c>
      <c r="AA246" s="215">
        <v>0.90500000000000003</v>
      </c>
      <c r="AB246" s="215">
        <v>16.445</v>
      </c>
    </row>
    <row r="247" spans="22:28">
      <c r="V247" s="464">
        <v>0</v>
      </c>
      <c r="W247" s="464">
        <v>0</v>
      </c>
      <c r="X247" s="464">
        <v>3.536067892503536</v>
      </c>
      <c r="AA247" s="215">
        <v>6.1</v>
      </c>
      <c r="AB247" s="215">
        <v>12.44</v>
      </c>
    </row>
    <row r="248" spans="22:28">
      <c r="V248" s="464">
        <v>0</v>
      </c>
      <c r="W248" s="464">
        <v>1.9607843137254901</v>
      </c>
      <c r="X248" s="464">
        <v>6.9348127600554781</v>
      </c>
      <c r="AA248" s="215">
        <v>-5.78</v>
      </c>
      <c r="AB248" s="215">
        <v>21.21</v>
      </c>
    </row>
    <row r="249" spans="22:28">
      <c r="V249" s="464">
        <v>0</v>
      </c>
      <c r="W249" s="464">
        <v>0</v>
      </c>
      <c r="X249" s="464">
        <v>4.2900042900042905</v>
      </c>
      <c r="AA249" s="215">
        <v>0.83</v>
      </c>
      <c r="AB249" s="215">
        <v>9.23</v>
      </c>
    </row>
    <row r="250" spans="22:28">
      <c r="V250" s="464">
        <v>0</v>
      </c>
      <c r="W250" s="464">
        <v>3.3647375504710633</v>
      </c>
      <c r="X250" s="464">
        <v>5.2854122621564477</v>
      </c>
      <c r="AA250" s="215">
        <v>0.6</v>
      </c>
      <c r="AB250" s="215">
        <v>6.57</v>
      </c>
    </row>
    <row r="251" spans="22:28">
      <c r="V251" s="464">
        <v>0</v>
      </c>
      <c r="W251" s="464">
        <v>3.6616623947272062</v>
      </c>
      <c r="X251" s="464">
        <v>4.6718056528848395</v>
      </c>
      <c r="AA251" s="215">
        <v>0.13</v>
      </c>
      <c r="AB251" s="215">
        <v>0.13500000000000001</v>
      </c>
    </row>
    <row r="252" spans="22:28">
      <c r="V252" s="464">
        <v>0</v>
      </c>
      <c r="W252" s="464">
        <v>2.8465698832906345</v>
      </c>
      <c r="X252" s="464">
        <v>3.4867503486750349</v>
      </c>
      <c r="AA252" s="215">
        <v>0.36</v>
      </c>
      <c r="AB252" s="215">
        <v>7.13</v>
      </c>
    </row>
    <row r="253" spans="22:28">
      <c r="V253" s="464">
        <v>0</v>
      </c>
      <c r="W253" s="464">
        <v>0</v>
      </c>
      <c r="X253" s="464">
        <v>4.048582995951417</v>
      </c>
      <c r="AA253" s="215">
        <v>4.4999999999999998E-2</v>
      </c>
      <c r="AB253" s="215">
        <v>22.49</v>
      </c>
    </row>
    <row r="254" spans="22:28">
      <c r="V254" s="464">
        <v>0</v>
      </c>
      <c r="W254" s="464">
        <v>3.5404496371039125</v>
      </c>
      <c r="X254" s="464">
        <v>5.8513750731421883</v>
      </c>
      <c r="AA254" s="215">
        <v>1.53</v>
      </c>
      <c r="AB254" s="215">
        <v>33.96</v>
      </c>
    </row>
    <row r="255" spans="22:28">
      <c r="V255" s="464">
        <v>0</v>
      </c>
      <c r="W255" s="464">
        <v>2.8661507595299516</v>
      </c>
      <c r="X255" s="464">
        <v>7.1530758226037188</v>
      </c>
      <c r="AA255" s="215">
        <v>-5.17</v>
      </c>
      <c r="AB255" s="215">
        <v>7.77</v>
      </c>
    </row>
    <row r="256" spans="22:28">
      <c r="V256" s="464">
        <v>0</v>
      </c>
      <c r="W256" s="464">
        <v>3.164556962025316</v>
      </c>
      <c r="X256" s="464">
        <v>11.135857461024498</v>
      </c>
      <c r="AA256" s="215">
        <v>0.39</v>
      </c>
      <c r="AB256" s="215">
        <v>5.92</v>
      </c>
    </row>
    <row r="257" spans="22:28">
      <c r="V257" s="464">
        <v>0</v>
      </c>
      <c r="W257" s="464">
        <v>0</v>
      </c>
      <c r="X257" s="464">
        <v>8.8183421516754841</v>
      </c>
      <c r="AA257" s="215">
        <v>2.7</v>
      </c>
      <c r="AB257" s="215">
        <v>5.99</v>
      </c>
    </row>
    <row r="258" spans="22:28">
      <c r="V258" s="464">
        <v>0</v>
      </c>
      <c r="W258" s="464">
        <v>3.1938677738741617</v>
      </c>
      <c r="X258" s="464">
        <v>3.0450669914738122</v>
      </c>
      <c r="AA258" s="215">
        <v>0.56999999999999995</v>
      </c>
      <c r="AB258" s="215">
        <v>5.4</v>
      </c>
    </row>
    <row r="259" spans="22:28">
      <c r="V259" s="464">
        <v>0</v>
      </c>
      <c r="W259" s="464">
        <v>3.6483035388544325</v>
      </c>
      <c r="X259" s="464">
        <v>2.9859659599880559</v>
      </c>
      <c r="AA259" s="215">
        <v>-1.0900000000000001</v>
      </c>
      <c r="AB259" s="215">
        <v>3.0649999999999999</v>
      </c>
    </row>
    <row r="260" spans="22:28">
      <c r="V260" s="464">
        <v>0</v>
      </c>
      <c r="W260" s="464">
        <v>3.1786395422759059</v>
      </c>
      <c r="X260" s="464">
        <v>9.5011876484560567</v>
      </c>
      <c r="AA260" s="215">
        <v>0.34</v>
      </c>
      <c r="AB260" s="215">
        <v>4.28</v>
      </c>
    </row>
    <row r="261" spans="22:28">
      <c r="V261" s="464">
        <v>0</v>
      </c>
      <c r="W261" s="464">
        <v>3.0978934324659231</v>
      </c>
      <c r="X261" s="464">
        <v>4.1186161449752881</v>
      </c>
      <c r="AA261" s="215">
        <v>3.11</v>
      </c>
      <c r="AB261" s="215">
        <v>37.799999999999997</v>
      </c>
    </row>
    <row r="262" spans="22:28">
      <c r="V262" s="464">
        <v>0</v>
      </c>
      <c r="W262" s="464">
        <v>4.1911148365465216</v>
      </c>
      <c r="X262" s="464">
        <v>8.7032201914708445</v>
      </c>
      <c r="AA262" s="215">
        <v>0.43</v>
      </c>
      <c r="AB262" s="215">
        <v>6.21</v>
      </c>
    </row>
    <row r="263" spans="22:28">
      <c r="V263" s="464">
        <v>0</v>
      </c>
      <c r="W263" s="464">
        <v>5.6053811659192831</v>
      </c>
      <c r="X263" s="464">
        <v>117.64705882352942</v>
      </c>
      <c r="AA263" s="215">
        <v>5.18</v>
      </c>
      <c r="AB263" s="215">
        <v>5.4550000000000001</v>
      </c>
    </row>
    <row r="264" spans="22:28">
      <c r="V264" s="464">
        <v>0</v>
      </c>
      <c r="W264" s="464">
        <v>3.330557868442964</v>
      </c>
      <c r="X264" s="464">
        <v>2.6574541589157583</v>
      </c>
      <c r="AA264" s="215">
        <v>2.5049999999999999</v>
      </c>
      <c r="AB264" s="215">
        <v>8.2550000000000008</v>
      </c>
    </row>
    <row r="265" spans="22:28">
      <c r="V265" s="464">
        <v>0</v>
      </c>
      <c r="W265" s="464">
        <v>2.7510316368638237</v>
      </c>
      <c r="X265" s="464">
        <v>9.3327111525898268</v>
      </c>
      <c r="AA265" s="215">
        <v>0.47</v>
      </c>
      <c r="AB265" s="215">
        <v>4.0750000000000002</v>
      </c>
    </row>
    <row r="266" spans="22:28">
      <c r="V266" s="464">
        <v>0</v>
      </c>
      <c r="W266" s="464">
        <v>3.9177277179236047</v>
      </c>
      <c r="X266" s="464">
        <v>2.9455081001472752</v>
      </c>
      <c r="AA266" s="215">
        <v>-3.5000000000000003E-2</v>
      </c>
      <c r="AB266" s="215">
        <v>7.42</v>
      </c>
    </row>
    <row r="267" spans="22:28">
      <c r="V267" s="464">
        <v>0</v>
      </c>
      <c r="W267" s="464">
        <v>3.1279324366593682</v>
      </c>
      <c r="X267" s="464">
        <v>9.4876660341555983</v>
      </c>
      <c r="AA267" s="215">
        <v>1.84</v>
      </c>
      <c r="AB267" s="215">
        <v>6.2850000000000001</v>
      </c>
    </row>
    <row r="268" spans="22:28">
      <c r="V268" s="464">
        <v>0</v>
      </c>
      <c r="W268" s="464">
        <v>4.056795131845842</v>
      </c>
      <c r="X268" s="464">
        <v>6.8775790921595608</v>
      </c>
      <c r="AA268" s="215">
        <v>3.9</v>
      </c>
      <c r="AB268" s="215">
        <v>0.23</v>
      </c>
    </row>
    <row r="269" spans="22:28">
      <c r="V269" s="464">
        <v>0</v>
      </c>
      <c r="W269" s="464">
        <v>4.2363905952128782</v>
      </c>
      <c r="X269" s="464">
        <v>1.7924359204158451</v>
      </c>
      <c r="AA269" s="215">
        <v>0.53500000000000003</v>
      </c>
      <c r="AB269" s="215">
        <v>17.8</v>
      </c>
    </row>
    <row r="270" spans="22:28">
      <c r="V270" s="464">
        <v>0</v>
      </c>
      <c r="W270" s="464">
        <v>3.7355248412401938</v>
      </c>
      <c r="X270" s="464">
        <v>2.9550827423167845</v>
      </c>
      <c r="AA270" s="215">
        <v>0.4</v>
      </c>
      <c r="AB270" s="215">
        <v>17.47</v>
      </c>
    </row>
    <row r="271" spans="22:28">
      <c r="V271" s="464">
        <v>0</v>
      </c>
      <c r="W271" s="464">
        <v>0</v>
      </c>
      <c r="X271" s="464">
        <v>5.4054054054054053</v>
      </c>
      <c r="AA271" s="215">
        <v>-2.6749999999999998</v>
      </c>
      <c r="AB271" s="215">
        <v>1.65</v>
      </c>
    </row>
    <row r="272" spans="22:28">
      <c r="V272" s="464">
        <v>0</v>
      </c>
      <c r="W272" s="464">
        <v>3.0284675953967293</v>
      </c>
      <c r="X272" s="464">
        <v>3.0959752321981426</v>
      </c>
      <c r="AA272" s="215">
        <v>0.52</v>
      </c>
      <c r="AB272" s="215">
        <v>16.954999999999998</v>
      </c>
    </row>
    <row r="273" spans="22:28">
      <c r="V273" s="464">
        <v>0</v>
      </c>
      <c r="W273" s="464">
        <v>3.8167938931297711</v>
      </c>
      <c r="X273" s="464">
        <v>12.523481527864746</v>
      </c>
      <c r="AA273" s="215">
        <v>1.01</v>
      </c>
      <c r="AB273" s="215">
        <v>2.5299999999999998</v>
      </c>
    </row>
    <row r="274" spans="22:28">
      <c r="V274" s="464">
        <v>0</v>
      </c>
      <c r="W274" s="464">
        <v>3.2383419689119175</v>
      </c>
      <c r="X274" s="464">
        <v>6.6181336863004629</v>
      </c>
      <c r="AA274" s="215">
        <v>0.03</v>
      </c>
      <c r="AB274" s="215">
        <v>0.16</v>
      </c>
    </row>
    <row r="275" spans="22:28">
      <c r="V275" s="464">
        <v>0</v>
      </c>
      <c r="W275" s="464">
        <v>2.7582402427251411</v>
      </c>
      <c r="X275" s="464">
        <v>2.4148756339048538</v>
      </c>
      <c r="AA275" s="215">
        <v>-0.99</v>
      </c>
      <c r="AB275" s="215">
        <v>-5.23</v>
      </c>
    </row>
    <row r="276" spans="22:28">
      <c r="V276" s="464">
        <v>0</v>
      </c>
      <c r="W276" s="464">
        <v>3.6376864314296111</v>
      </c>
      <c r="X276" s="464">
        <v>4.4883303411131061</v>
      </c>
      <c r="AA276" s="215">
        <v>5.24</v>
      </c>
      <c r="AB276" s="215">
        <v>3.08</v>
      </c>
    </row>
    <row r="277" spans="22:28">
      <c r="V277" s="464">
        <v>0</v>
      </c>
      <c r="W277" s="464">
        <v>2.9437739181630849</v>
      </c>
      <c r="X277" s="464">
        <v>3.9619651347068152</v>
      </c>
      <c r="AA277" s="215">
        <v>0.91</v>
      </c>
      <c r="AB277" s="215">
        <v>15.01</v>
      </c>
    </row>
    <row r="278" spans="22:28">
      <c r="V278" s="464">
        <v>0</v>
      </c>
      <c r="W278" s="464">
        <v>0</v>
      </c>
      <c r="X278" s="464">
        <v>10.1010101010101</v>
      </c>
      <c r="AA278" s="215">
        <v>1.82</v>
      </c>
      <c r="AB278" s="215">
        <v>9.33</v>
      </c>
    </row>
    <row r="279" spans="22:28">
      <c r="V279" s="464">
        <v>0</v>
      </c>
      <c r="W279" s="464">
        <v>5.608524957936063</v>
      </c>
      <c r="X279" s="464">
        <v>4.2517006802721085</v>
      </c>
      <c r="AA279" s="215">
        <v>0.61</v>
      </c>
      <c r="AB279" s="215">
        <v>2.97</v>
      </c>
    </row>
    <row r="280" spans="22:28">
      <c r="V280" s="464">
        <v>0</v>
      </c>
      <c r="W280" s="464">
        <v>2.6191723415400734</v>
      </c>
      <c r="X280" s="464">
        <v>2.2177866489243732</v>
      </c>
      <c r="AA280" s="215">
        <v>1.79</v>
      </c>
      <c r="AB280" s="215">
        <v>8.3049999999999997</v>
      </c>
    </row>
    <row r="281" spans="22:28">
      <c r="V281" s="464">
        <v>0</v>
      </c>
      <c r="W281" s="464">
        <v>0</v>
      </c>
      <c r="X281" s="464">
        <v>11.641443538998836</v>
      </c>
      <c r="AA281" s="215">
        <v>8.08</v>
      </c>
      <c r="AB281" s="215">
        <v>10.17</v>
      </c>
    </row>
    <row r="282" spans="22:28">
      <c r="V282" s="464">
        <v>0</v>
      </c>
      <c r="W282" s="464">
        <v>2.3124060585038735</v>
      </c>
      <c r="X282" s="464">
        <v>7.727975270479134</v>
      </c>
      <c r="AA282" s="215">
        <v>0.1</v>
      </c>
      <c r="AB282" s="215">
        <v>7.62</v>
      </c>
    </row>
    <row r="283" spans="22:28">
      <c r="V283" s="464">
        <v>0</v>
      </c>
      <c r="W283" s="464">
        <v>3.3405712376816434</v>
      </c>
      <c r="X283" s="464">
        <v>6.7430883344571813</v>
      </c>
      <c r="AA283" s="215">
        <v>2.61</v>
      </c>
      <c r="AB283" s="215">
        <v>7.79</v>
      </c>
    </row>
    <row r="284" spans="22:28">
      <c r="V284" s="464">
        <v>0</v>
      </c>
      <c r="W284" s="464">
        <v>4.6019328117809479</v>
      </c>
      <c r="X284" s="464">
        <v>3.3046926635822862</v>
      </c>
      <c r="AA284" s="215">
        <v>4.47</v>
      </c>
      <c r="AB284" s="215">
        <v>1.1599999999999999</v>
      </c>
    </row>
    <row r="285" spans="22:28">
      <c r="V285" s="464">
        <v>0</v>
      </c>
      <c r="W285" s="464">
        <v>2.9788501638367588</v>
      </c>
      <c r="X285" s="464">
        <v>2.7517886626307098</v>
      </c>
      <c r="AA285" s="215">
        <v>0.66</v>
      </c>
      <c r="AB285" s="215">
        <v>0.79</v>
      </c>
    </row>
    <row r="286" spans="22:28">
      <c r="V286" s="464">
        <v>0</v>
      </c>
      <c r="W286" s="464">
        <v>3.5486160397444997</v>
      </c>
      <c r="X286" s="464">
        <v>2.3359028264424198</v>
      </c>
      <c r="AA286" s="215">
        <v>-0.39</v>
      </c>
      <c r="AB286" s="215">
        <v>1.39</v>
      </c>
    </row>
    <row r="287" spans="22:28">
      <c r="V287" s="464">
        <v>0</v>
      </c>
      <c r="W287" s="464">
        <v>2.5290844714213456</v>
      </c>
      <c r="X287" s="464">
        <v>8.7950747581354438</v>
      </c>
      <c r="AA287" s="215">
        <v>0.75</v>
      </c>
      <c r="AB287" s="215">
        <v>11.4</v>
      </c>
    </row>
    <row r="288" spans="22:28">
      <c r="V288" s="464">
        <v>0</v>
      </c>
      <c r="W288" s="464">
        <v>3.1892840057407112</v>
      </c>
      <c r="X288" s="464">
        <v>16.077170418006432</v>
      </c>
      <c r="AA288" s="215">
        <v>0.81</v>
      </c>
      <c r="AB288" s="215">
        <v>1.135</v>
      </c>
    </row>
    <row r="289" spans="22:28">
      <c r="V289" s="464">
        <v>0</v>
      </c>
      <c r="W289" s="464">
        <v>3.2706459525756335</v>
      </c>
      <c r="X289" s="464">
        <v>3.2647730982696701</v>
      </c>
      <c r="AA289" s="215">
        <v>-1.0149999999999999</v>
      </c>
      <c r="AB289" s="215">
        <v>1.1599999999999999</v>
      </c>
    </row>
    <row r="290" spans="22:28">
      <c r="V290" s="464">
        <v>0</v>
      </c>
      <c r="W290" s="464">
        <v>4.3658589827548573</v>
      </c>
      <c r="X290" s="464">
        <v>4.0176777822418641</v>
      </c>
      <c r="AA290" s="215">
        <v>0.63500000000000001</v>
      </c>
      <c r="AB290" s="215">
        <v>5.22</v>
      </c>
    </row>
    <row r="291" spans="22:28">
      <c r="V291" s="464">
        <v>0</v>
      </c>
      <c r="W291" s="464">
        <v>3.8993955936829789</v>
      </c>
      <c r="X291" s="464">
        <v>3.7202380952380953</v>
      </c>
      <c r="AA291" s="215">
        <v>7.58</v>
      </c>
      <c r="AB291" s="215">
        <v>0.72</v>
      </c>
    </row>
    <row r="292" spans="22:28">
      <c r="V292" s="464">
        <v>0</v>
      </c>
      <c r="W292" s="464">
        <v>2.0787859889824345</v>
      </c>
      <c r="X292" s="464">
        <v>2.8563267637817766</v>
      </c>
      <c r="AA292" s="215">
        <v>2.16</v>
      </c>
      <c r="AB292" s="215">
        <v>17.579999999999998</v>
      </c>
    </row>
    <row r="293" spans="22:28">
      <c r="V293" s="464">
        <v>0</v>
      </c>
      <c r="W293" s="464">
        <v>3.8662284941040017</v>
      </c>
      <c r="X293" s="464">
        <v>5.3333333333333339</v>
      </c>
      <c r="AA293" s="215">
        <v>6.5000000000000002E-2</v>
      </c>
      <c r="AB293" s="215">
        <v>0.53</v>
      </c>
    </row>
    <row r="294" spans="22:28">
      <c r="V294" s="464">
        <v>0</v>
      </c>
      <c r="W294" s="464">
        <v>0</v>
      </c>
      <c r="X294" s="464">
        <v>10.626992561105206</v>
      </c>
      <c r="AA294" s="215">
        <v>0.23</v>
      </c>
      <c r="AB294" s="215">
        <v>9.98</v>
      </c>
    </row>
    <row r="295" spans="22:28">
      <c r="V295" s="464">
        <v>0</v>
      </c>
      <c r="W295" s="464">
        <v>3.2351989647363313</v>
      </c>
      <c r="X295" s="464">
        <v>259.74025974025972</v>
      </c>
      <c r="AA295" s="215">
        <v>17.829999999999998</v>
      </c>
      <c r="AB295" s="215">
        <v>4.3499999999999996</v>
      </c>
    </row>
    <row r="296" spans="22:28">
      <c r="V296" s="464">
        <v>0</v>
      </c>
      <c r="W296" s="464">
        <v>3.9424403705893951</v>
      </c>
      <c r="X296" s="464">
        <v>10.834236186348862</v>
      </c>
      <c r="AA296" s="215">
        <v>0.64500000000000002</v>
      </c>
      <c r="AB296" s="215">
        <v>3.6549999999999998</v>
      </c>
    </row>
    <row r="297" spans="22:28">
      <c r="V297" s="464">
        <v>0</v>
      </c>
      <c r="W297" s="464">
        <v>3.7064492216456637</v>
      </c>
      <c r="X297" s="464">
        <v>2.1285653469561518</v>
      </c>
      <c r="AA297" s="215">
        <v>-1.71</v>
      </c>
      <c r="AB297" s="215">
        <v>22.24</v>
      </c>
    </row>
    <row r="298" spans="22:28">
      <c r="V298" s="464">
        <v>0</v>
      </c>
      <c r="W298" s="464">
        <v>2.3854961832061066</v>
      </c>
      <c r="X298" s="464">
        <v>4.0716612377850163</v>
      </c>
      <c r="AA298" s="215">
        <v>-17.39</v>
      </c>
      <c r="AB298" s="215">
        <v>11</v>
      </c>
    </row>
    <row r="299" spans="22:28">
      <c r="V299" s="464">
        <v>0</v>
      </c>
      <c r="W299" s="464">
        <v>2.2119000221189999</v>
      </c>
      <c r="X299" s="464">
        <v>156.25</v>
      </c>
      <c r="AA299" s="215">
        <v>0.62</v>
      </c>
      <c r="AB299" s="215">
        <v>4.17</v>
      </c>
    </row>
    <row r="300" spans="22:28">
      <c r="V300" s="464">
        <v>0</v>
      </c>
      <c r="W300" s="464">
        <v>0</v>
      </c>
      <c r="X300" s="464">
        <v>3.5746201966041107</v>
      </c>
      <c r="AA300" s="215">
        <v>-0.01</v>
      </c>
      <c r="AB300" s="215">
        <v>13.21</v>
      </c>
    </row>
    <row r="301" spans="22:28">
      <c r="V301" s="464">
        <v>0</v>
      </c>
      <c r="W301" s="464">
        <v>3.2061558191728117</v>
      </c>
      <c r="X301" s="464">
        <v>3.4083162917518748</v>
      </c>
      <c r="AA301" s="215">
        <v>-2.5</v>
      </c>
      <c r="AB301" s="215">
        <v>0.77500000000000002</v>
      </c>
    </row>
    <row r="302" spans="22:28">
      <c r="V302" s="464">
        <v>0</v>
      </c>
      <c r="W302" s="464">
        <v>3.1535793125197094</v>
      </c>
      <c r="X302" s="464">
        <v>4.1271151465125877</v>
      </c>
      <c r="AA302" s="215">
        <v>0.22</v>
      </c>
      <c r="AB302" s="215">
        <v>23.04</v>
      </c>
    </row>
    <row r="303" spans="22:28">
      <c r="V303" s="464">
        <v>0</v>
      </c>
      <c r="W303" s="464">
        <v>5.6980056980056979</v>
      </c>
      <c r="X303" s="464">
        <v>9.2592592592592595</v>
      </c>
      <c r="AA303" s="215">
        <v>6.78</v>
      </c>
      <c r="AB303" s="215">
        <v>8.9700000000000006</v>
      </c>
    </row>
    <row r="304" spans="22:28">
      <c r="V304" s="464">
        <v>0</v>
      </c>
      <c r="W304" s="464">
        <v>6.0606060606060606</v>
      </c>
      <c r="X304" s="464">
        <v>7.2886297376093285</v>
      </c>
      <c r="AA304" s="215">
        <v>-0.49</v>
      </c>
      <c r="AB304" s="215">
        <v>2.5150000000000001</v>
      </c>
    </row>
    <row r="305" spans="22:28">
      <c r="V305" s="464">
        <v>0</v>
      </c>
      <c r="W305" s="464">
        <v>6.1881188118811883</v>
      </c>
      <c r="X305" s="464">
        <v>5.4333061668024989</v>
      </c>
      <c r="AA305" s="215">
        <v>-5.24</v>
      </c>
      <c r="AB305" s="215">
        <v>-6.04</v>
      </c>
    </row>
    <row r="306" spans="22:28">
      <c r="V306" s="464">
        <v>0</v>
      </c>
      <c r="W306" s="464">
        <v>2.6659557451346307</v>
      </c>
      <c r="X306" s="464">
        <v>4.6970408642555199</v>
      </c>
      <c r="AA306" s="215">
        <v>0.43</v>
      </c>
      <c r="AB306" s="215">
        <v>20.66</v>
      </c>
    </row>
    <row r="307" spans="22:28">
      <c r="V307" s="464">
        <v>0</v>
      </c>
      <c r="W307" s="464">
        <v>3.9238767902687854</v>
      </c>
      <c r="X307" s="464">
        <v>5.0327126321087068</v>
      </c>
      <c r="AA307" s="215">
        <v>0.39</v>
      </c>
      <c r="AB307" s="215">
        <v>6.44</v>
      </c>
    </row>
    <row r="308" spans="22:28">
      <c r="V308" s="464">
        <v>0</v>
      </c>
      <c r="W308" s="464">
        <v>3.0854674483184206</v>
      </c>
      <c r="X308" s="464">
        <v>4.1867280720117224</v>
      </c>
      <c r="AA308" s="215">
        <v>1.36</v>
      </c>
      <c r="AB308" s="215">
        <v>4.17</v>
      </c>
    </row>
    <row r="309" spans="22:28">
      <c r="V309" s="464">
        <v>0</v>
      </c>
      <c r="W309" s="464">
        <v>0</v>
      </c>
      <c r="X309" s="464">
        <v>2.5793139025019345</v>
      </c>
      <c r="AA309" s="215">
        <v>-1.58</v>
      </c>
      <c r="AB309" s="215">
        <v>16.920000000000002</v>
      </c>
    </row>
    <row r="310" spans="22:28">
      <c r="V310" s="464">
        <v>0</v>
      </c>
      <c r="W310" s="464">
        <v>2.5893319523562925</v>
      </c>
      <c r="X310" s="464">
        <v>2.3829381627546766</v>
      </c>
      <c r="AA310" s="215">
        <v>1.1100000000000001</v>
      </c>
      <c r="AB310" s="215">
        <v>24.765000000000001</v>
      </c>
    </row>
    <row r="311" spans="22:28">
      <c r="V311" s="464">
        <v>0</v>
      </c>
      <c r="W311" s="464">
        <v>3.0873726458783572</v>
      </c>
      <c r="X311" s="464">
        <v>3.556187766714082</v>
      </c>
      <c r="AA311" s="215">
        <v>1.01</v>
      </c>
      <c r="AB311" s="215">
        <v>4.17</v>
      </c>
    </row>
    <row r="312" spans="22:28">
      <c r="V312" s="464">
        <v>0</v>
      </c>
      <c r="W312" s="464">
        <v>0</v>
      </c>
      <c r="X312" s="464">
        <v>3.3200531208499333</v>
      </c>
      <c r="AA312" s="215">
        <v>1.58</v>
      </c>
      <c r="AB312" s="215">
        <v>6.2149999999999999</v>
      </c>
    </row>
    <row r="313" spans="22:28">
      <c r="V313" s="464">
        <v>0</v>
      </c>
      <c r="W313" s="464">
        <v>3.7147102526002973</v>
      </c>
      <c r="X313" s="464">
        <v>3.9556962025316453</v>
      </c>
      <c r="AA313" s="215">
        <v>0.68</v>
      </c>
      <c r="AB313" s="215">
        <v>14.53</v>
      </c>
    </row>
    <row r="314" spans="22:28">
      <c r="V314" s="464">
        <v>0</v>
      </c>
      <c r="W314" s="464">
        <v>4.1237113402061851</v>
      </c>
      <c r="X314" s="464">
        <v>2.2371364653243844</v>
      </c>
      <c r="AA314" s="215">
        <v>7.11</v>
      </c>
      <c r="AB314" s="215">
        <v>0.6</v>
      </c>
    </row>
    <row r="315" spans="22:28">
      <c r="V315" s="464">
        <v>0</v>
      </c>
      <c r="W315" s="464">
        <v>3.4989503149055285</v>
      </c>
      <c r="X315" s="464">
        <v>2.8977108084613157</v>
      </c>
      <c r="AA315" s="215">
        <v>1.34</v>
      </c>
      <c r="AB315" s="215">
        <v>12.695</v>
      </c>
    </row>
    <row r="316" spans="22:28">
      <c r="V316" s="464">
        <v>0</v>
      </c>
      <c r="W316" s="464">
        <v>0</v>
      </c>
      <c r="X316" s="464">
        <v>5.2826201796090864</v>
      </c>
      <c r="AA316" s="215">
        <v>-2.4300000000000002</v>
      </c>
      <c r="AB316" s="215">
        <v>0.13500000000000001</v>
      </c>
    </row>
    <row r="317" spans="22:28">
      <c r="V317" s="464">
        <v>0</v>
      </c>
      <c r="W317" s="464">
        <v>3.3557046979865772</v>
      </c>
      <c r="X317" s="464">
        <v>3.8986354775828467</v>
      </c>
      <c r="AA317" s="215">
        <v>19.66</v>
      </c>
      <c r="AB317" s="215">
        <v>1.75</v>
      </c>
    </row>
    <row r="318" spans="22:28">
      <c r="V318" s="464">
        <v>0</v>
      </c>
      <c r="W318" s="464">
        <v>2.637826431020839</v>
      </c>
      <c r="X318" s="464">
        <v>7.6628352490421454</v>
      </c>
      <c r="AA318" s="215">
        <v>-10.98</v>
      </c>
      <c r="AB318" s="215">
        <v>4.63</v>
      </c>
    </row>
    <row r="319" spans="22:28">
      <c r="V319" s="464">
        <v>0</v>
      </c>
      <c r="W319" s="464">
        <v>3.4608063678837166</v>
      </c>
      <c r="X319" s="464">
        <v>0</v>
      </c>
      <c r="AA319" s="215">
        <v>0.08</v>
      </c>
      <c r="AB319" s="215">
        <v>12.44</v>
      </c>
    </row>
    <row r="320" spans="22:28">
      <c r="V320" s="464">
        <v>0</v>
      </c>
      <c r="W320" s="464">
        <v>4.3677658877484173</v>
      </c>
      <c r="X320" s="464">
        <v>4.9261083743842358</v>
      </c>
      <c r="AA320" s="215">
        <v>-3.8450000000000002</v>
      </c>
      <c r="AB320" s="215">
        <v>0.35</v>
      </c>
    </row>
    <row r="321" spans="22:28">
      <c r="V321" s="464">
        <v>0</v>
      </c>
      <c r="W321" s="464">
        <v>3.2530904359141188</v>
      </c>
      <c r="X321" s="464">
        <v>6.0882800608828003</v>
      </c>
      <c r="AA321" s="215">
        <v>1.21</v>
      </c>
      <c r="AB321" s="215">
        <v>1.1100000000000001</v>
      </c>
    </row>
    <row r="322" spans="22:28">
      <c r="V322" s="464">
        <v>0</v>
      </c>
      <c r="W322" s="464">
        <v>3.2030749519538757</v>
      </c>
      <c r="X322" s="464">
        <v>8.9928057553956844</v>
      </c>
      <c r="AA322" s="215">
        <v>2.5099999999999998</v>
      </c>
      <c r="AB322" s="215">
        <v>-0.25</v>
      </c>
    </row>
    <row r="323" spans="22:28">
      <c r="V323" s="464">
        <v>0</v>
      </c>
      <c r="W323" s="464">
        <v>3.3057851239669422</v>
      </c>
      <c r="X323" s="464">
        <v>4.7393364928909953</v>
      </c>
      <c r="AA323" s="215">
        <v>8.4499999999999993</v>
      </c>
      <c r="AB323" s="215">
        <v>0.86</v>
      </c>
    </row>
    <row r="324" spans="22:28">
      <c r="V324" s="464">
        <v>0</v>
      </c>
      <c r="W324" s="464">
        <v>2.2891152569531874</v>
      </c>
      <c r="X324" s="464">
        <v>3.6409976333515384</v>
      </c>
      <c r="AA324" s="215">
        <v>-0.17499999999999999</v>
      </c>
      <c r="AB324" s="215">
        <v>9.375</v>
      </c>
    </row>
    <row r="325" spans="22:28">
      <c r="V325" s="464">
        <v>0</v>
      </c>
      <c r="W325" s="464">
        <v>6.4557779212395099</v>
      </c>
      <c r="X325" s="464">
        <v>4.0666937779585197</v>
      </c>
      <c r="AA325" s="215">
        <v>0.11</v>
      </c>
      <c r="AB325" s="215">
        <v>4.5</v>
      </c>
    </row>
    <row r="326" spans="22:28">
      <c r="V326" s="464">
        <v>0</v>
      </c>
      <c r="W326" s="464">
        <v>0</v>
      </c>
      <c r="X326" s="464">
        <v>0</v>
      </c>
      <c r="AA326" s="215">
        <v>0.31</v>
      </c>
      <c r="AB326" s="215">
        <v>1.9</v>
      </c>
    </row>
    <row r="327" spans="22:28">
      <c r="V327" s="464">
        <v>0</v>
      </c>
      <c r="W327" s="464">
        <v>3.1084861672365558</v>
      </c>
      <c r="X327" s="464">
        <v>5.192107995846313</v>
      </c>
      <c r="AA327" s="215">
        <v>0.05</v>
      </c>
      <c r="AB327" s="215">
        <v>1.57</v>
      </c>
    </row>
    <row r="328" spans="22:28">
      <c r="V328" s="464">
        <v>0</v>
      </c>
      <c r="W328" s="464">
        <v>4.574565416285453</v>
      </c>
      <c r="X328" s="464">
        <v>4.3535045711797995</v>
      </c>
      <c r="AA328" s="215">
        <v>4.2</v>
      </c>
      <c r="AB328" s="215">
        <v>0.69</v>
      </c>
    </row>
    <row r="329" spans="22:28">
      <c r="V329" s="464">
        <v>0</v>
      </c>
      <c r="W329" s="464">
        <v>3.793626707132018</v>
      </c>
      <c r="X329" s="464">
        <v>3.0061626333984668</v>
      </c>
      <c r="AA329" s="215">
        <v>4.0449999999999999</v>
      </c>
      <c r="AB329" s="215">
        <v>2.5049999999999999</v>
      </c>
    </row>
    <row r="330" spans="22:28">
      <c r="V330" s="464">
        <v>0</v>
      </c>
      <c r="W330" s="464">
        <v>3.9261876717707112</v>
      </c>
      <c r="X330" s="464">
        <v>2.7785495971103082</v>
      </c>
      <c r="AA330" s="215">
        <v>0.56999999999999995</v>
      </c>
      <c r="AB330" s="215">
        <v>5.07</v>
      </c>
    </row>
    <row r="331" spans="22:28">
      <c r="V331" s="464">
        <v>0</v>
      </c>
      <c r="W331" s="464">
        <v>9.3066542577943245</v>
      </c>
      <c r="X331" s="464">
        <v>4.0866366979975481</v>
      </c>
      <c r="AA331" s="215">
        <v>0.65500000000000003</v>
      </c>
      <c r="AB331" s="215">
        <v>0.19</v>
      </c>
    </row>
    <row r="332" spans="22:28">
      <c r="V332" s="464">
        <v>0</v>
      </c>
      <c r="W332" s="464">
        <v>5.3504547886570348</v>
      </c>
      <c r="X332" s="464">
        <v>0</v>
      </c>
      <c r="AA332" s="215">
        <v>2.42</v>
      </c>
      <c r="AB332" s="215">
        <v>8.39</v>
      </c>
    </row>
    <row r="333" spans="22:28">
      <c r="V333" s="464">
        <v>0</v>
      </c>
      <c r="W333" s="464">
        <v>4.2435815828559296</v>
      </c>
      <c r="X333" s="464">
        <v>6.2656641604010019</v>
      </c>
      <c r="AA333" s="215">
        <v>0.43</v>
      </c>
      <c r="AB333" s="215">
        <v>0.22</v>
      </c>
    </row>
    <row r="334" spans="22:28">
      <c r="V334" s="464">
        <v>0</v>
      </c>
      <c r="W334" s="464">
        <v>0</v>
      </c>
      <c r="X334" s="464">
        <v>3.3079722130334104</v>
      </c>
      <c r="AA334" s="215">
        <v>0.84499999999999997</v>
      </c>
      <c r="AB334" s="215">
        <v>3.92</v>
      </c>
    </row>
    <row r="335" spans="22:28">
      <c r="V335" s="464">
        <v>0</v>
      </c>
      <c r="W335" s="464">
        <v>3.4423407917383817</v>
      </c>
      <c r="X335" s="464">
        <v>5.1666236114699045</v>
      </c>
      <c r="AA335" s="215">
        <v>-0.28000000000000003</v>
      </c>
      <c r="AB335" s="215">
        <v>5.0000000000000001E-3</v>
      </c>
    </row>
    <row r="336" spans="22:28">
      <c r="V336" s="464">
        <v>0</v>
      </c>
      <c r="W336" s="464">
        <v>0</v>
      </c>
      <c r="X336" s="464">
        <v>3.8461538461538463</v>
      </c>
      <c r="AA336" s="215">
        <v>-0.61</v>
      </c>
      <c r="AB336" s="215">
        <v>8.69</v>
      </c>
    </row>
    <row r="337" spans="22:28">
      <c r="V337" s="464">
        <v>0</v>
      </c>
      <c r="W337" s="464">
        <v>0</v>
      </c>
      <c r="X337" s="464">
        <v>6.8259385665529013</v>
      </c>
      <c r="AA337" s="215">
        <v>-1.54</v>
      </c>
      <c r="AB337" s="215">
        <v>-0.38</v>
      </c>
    </row>
    <row r="338" spans="22:28">
      <c r="V338" s="464">
        <v>0</v>
      </c>
      <c r="W338" s="464">
        <v>3.3795201081446438</v>
      </c>
      <c r="X338" s="464">
        <v>3.2878513891172121</v>
      </c>
      <c r="AA338" s="215">
        <v>1.1200000000000001</v>
      </c>
      <c r="AB338" s="215">
        <v>0.54</v>
      </c>
    </row>
    <row r="339" spans="22:28">
      <c r="V339" s="464">
        <v>0</v>
      </c>
      <c r="W339" s="464">
        <v>4.7630388187663728</v>
      </c>
      <c r="X339" s="464">
        <v>5.3191489361702127</v>
      </c>
      <c r="AA339" s="215">
        <v>0.41</v>
      </c>
      <c r="AB339" s="215">
        <v>0.31</v>
      </c>
    </row>
    <row r="340" spans="22:28">
      <c r="V340" s="464">
        <v>0</v>
      </c>
      <c r="W340" s="464">
        <v>2.6136957658128597</v>
      </c>
      <c r="X340" s="464">
        <v>4.5475216007276043</v>
      </c>
      <c r="AA340" s="215">
        <v>0.09</v>
      </c>
      <c r="AB340" s="215">
        <v>0.01</v>
      </c>
    </row>
    <row r="341" spans="22:28">
      <c r="V341" s="464">
        <v>0</v>
      </c>
      <c r="W341" s="464">
        <v>2.8506271379703536</v>
      </c>
      <c r="X341" s="464">
        <v>4.1416442327604059</v>
      </c>
      <c r="AA341" s="215">
        <v>1.2350000000000001</v>
      </c>
      <c r="AB341" s="215">
        <v>-0.73499999999999999</v>
      </c>
    </row>
    <row r="342" spans="22:28">
      <c r="V342" s="464">
        <v>0</v>
      </c>
      <c r="W342" s="464">
        <v>5.3561863952865547</v>
      </c>
      <c r="X342" s="464">
        <v>4.9127978383689515</v>
      </c>
      <c r="AA342" s="215">
        <v>0.65</v>
      </c>
      <c r="AB342" s="215">
        <v>-3.8050000000000002</v>
      </c>
    </row>
    <row r="343" spans="22:28">
      <c r="V343" s="464">
        <v>0</v>
      </c>
      <c r="W343" s="464">
        <v>2.335084646818447</v>
      </c>
      <c r="X343" s="464">
        <v>4.2283298097251585</v>
      </c>
      <c r="AA343" s="215">
        <v>1.5649999999999999</v>
      </c>
      <c r="AB343" s="215">
        <v>0.435</v>
      </c>
    </row>
    <row r="344" spans="22:28">
      <c r="V344" s="464">
        <v>0</v>
      </c>
      <c r="W344" s="464">
        <v>3.2754667540124469</v>
      </c>
      <c r="X344" s="464">
        <v>3.1007751937984498</v>
      </c>
      <c r="AA344" s="215">
        <v>-4.29</v>
      </c>
      <c r="AB344" s="215">
        <v>-3.37</v>
      </c>
    </row>
    <row r="345" spans="22:28">
      <c r="V345" s="464">
        <v>0</v>
      </c>
      <c r="W345" s="464">
        <v>3.1715826197272436</v>
      </c>
      <c r="X345" s="464">
        <v>4.3402777777777777</v>
      </c>
      <c r="AA345" s="215">
        <v>0.16</v>
      </c>
      <c r="AB345" s="215">
        <v>-1.21</v>
      </c>
    </row>
    <row r="346" spans="22:28">
      <c r="V346" s="464">
        <v>0</v>
      </c>
      <c r="W346" s="464">
        <v>0</v>
      </c>
      <c r="X346" s="464">
        <v>7.7041602465331271</v>
      </c>
      <c r="AA346" s="215">
        <v>6.5000000000000002E-2</v>
      </c>
      <c r="AB346" s="215">
        <v>0.9</v>
      </c>
    </row>
    <row r="347" spans="22:28">
      <c r="V347" s="464">
        <v>0</v>
      </c>
      <c r="W347" s="464">
        <v>0</v>
      </c>
      <c r="X347" s="464">
        <v>4.4424700133274095</v>
      </c>
      <c r="AA347" s="215">
        <v>2.21</v>
      </c>
      <c r="AB347" s="215">
        <v>0.62</v>
      </c>
    </row>
    <row r="348" spans="22:28">
      <c r="V348" s="464">
        <v>0</v>
      </c>
      <c r="W348" s="464">
        <v>2.9806259314456041</v>
      </c>
      <c r="X348" s="464">
        <v>4.6860356138706658</v>
      </c>
      <c r="AA348" s="215">
        <v>0.72499999999999998</v>
      </c>
      <c r="AB348" s="215">
        <v>4.57</v>
      </c>
    </row>
    <row r="349" spans="22:28">
      <c r="V349" s="464">
        <v>0</v>
      </c>
      <c r="W349" s="464">
        <v>3.696857670979667</v>
      </c>
      <c r="X349" s="464">
        <v>2.6581605528973951</v>
      </c>
      <c r="AA349" s="215">
        <v>0.09</v>
      </c>
      <c r="AB349" s="215">
        <v>-2.5000000000000001E-2</v>
      </c>
    </row>
    <row r="350" spans="22:28">
      <c r="V350" s="464">
        <v>0</v>
      </c>
      <c r="W350" s="464">
        <v>3.8446751249519413</v>
      </c>
      <c r="X350" s="464">
        <v>3.1897926634768736</v>
      </c>
      <c r="AA350" s="215">
        <v>0.1</v>
      </c>
      <c r="AB350" s="215">
        <v>-0.77</v>
      </c>
    </row>
    <row r="351" spans="22:28">
      <c r="V351" s="464">
        <v>0</v>
      </c>
      <c r="W351" s="464">
        <v>0</v>
      </c>
      <c r="X351" s="464">
        <v>6.3897763578274756</v>
      </c>
      <c r="AA351" s="215">
        <v>5.59</v>
      </c>
      <c r="AB351" s="215">
        <v>3.23</v>
      </c>
    </row>
    <row r="352" spans="22:28">
      <c r="V352" s="464">
        <v>0</v>
      </c>
      <c r="W352" s="464">
        <v>4.7236655644780345</v>
      </c>
      <c r="X352" s="464">
        <v>4.3802014892685062</v>
      </c>
      <c r="AA352" s="215">
        <v>1.55</v>
      </c>
      <c r="AB352" s="215">
        <v>1.645</v>
      </c>
    </row>
    <row r="353" spans="22:28">
      <c r="V353" s="464">
        <v>0</v>
      </c>
      <c r="W353" s="464">
        <v>3.21853878339234</v>
      </c>
      <c r="X353" s="464">
        <v>3.081189339084887</v>
      </c>
      <c r="AA353" s="215">
        <v>1.385</v>
      </c>
      <c r="AB353" s="215">
        <v>-0.85</v>
      </c>
    </row>
    <row r="354" spans="22:28">
      <c r="V354" s="464">
        <v>0</v>
      </c>
      <c r="W354" s="464">
        <v>4.3936731107205622</v>
      </c>
      <c r="X354" s="464">
        <v>12.239902080783354</v>
      </c>
      <c r="AA354" s="215">
        <v>14.37</v>
      </c>
      <c r="AB354" s="215">
        <v>0</v>
      </c>
    </row>
    <row r="355" spans="22:28">
      <c r="V355" s="464">
        <v>0</v>
      </c>
      <c r="W355" s="464">
        <v>4.9407114624505937</v>
      </c>
      <c r="X355" s="464">
        <v>7.0274068868587491</v>
      </c>
      <c r="AA355" s="215">
        <v>1.075</v>
      </c>
      <c r="AB355" s="215">
        <v>20.079999999999998</v>
      </c>
    </row>
    <row r="356" spans="22:28">
      <c r="V356" s="464">
        <v>0</v>
      </c>
      <c r="W356" s="464">
        <v>0</v>
      </c>
      <c r="X356" s="464">
        <v>3.536067892503536</v>
      </c>
      <c r="AA356" s="215">
        <v>0.70499999999999996</v>
      </c>
      <c r="AB356" s="215">
        <v>2.4500000000000002</v>
      </c>
    </row>
    <row r="357" spans="22:28">
      <c r="V357" s="464">
        <v>0</v>
      </c>
      <c r="W357" s="464">
        <v>2.7654867256637168</v>
      </c>
      <c r="X357" s="464">
        <v>3.9502271380604381</v>
      </c>
      <c r="AA357" s="215">
        <v>0.51</v>
      </c>
      <c r="AB357" s="215">
        <v>2.74</v>
      </c>
    </row>
    <row r="358" spans="22:28">
      <c r="V358" s="464">
        <v>0</v>
      </c>
      <c r="W358" s="464">
        <v>4.3122035360068995</v>
      </c>
      <c r="X358" s="464">
        <v>5.2438384897745145</v>
      </c>
      <c r="AA358" s="215">
        <v>-1.01</v>
      </c>
      <c r="AB358" s="215">
        <v>-0.04</v>
      </c>
    </row>
    <row r="359" spans="22:28">
      <c r="V359" s="464">
        <v>0</v>
      </c>
      <c r="W359" s="464">
        <v>3.4340659340659339</v>
      </c>
      <c r="X359" s="464">
        <v>3.0248033877797944</v>
      </c>
      <c r="AA359" s="215">
        <v>0.14000000000000001</v>
      </c>
      <c r="AB359" s="215">
        <v>3.59</v>
      </c>
    </row>
    <row r="360" spans="22:28">
      <c r="V360" s="464">
        <v>0</v>
      </c>
      <c r="W360" s="464">
        <v>0</v>
      </c>
      <c r="X360" s="464">
        <v>4.4603033006244424</v>
      </c>
      <c r="AA360" s="215">
        <v>1.39</v>
      </c>
      <c r="AB360" s="215">
        <v>14.55</v>
      </c>
    </row>
    <row r="361" spans="22:28">
      <c r="V361" s="464">
        <v>0</v>
      </c>
      <c r="W361" s="464">
        <v>3.3818058843422385</v>
      </c>
      <c r="X361" s="464">
        <v>9.7465886939571167</v>
      </c>
      <c r="AA361" s="215">
        <v>2.68</v>
      </c>
      <c r="AB361" s="215">
        <v>12.22</v>
      </c>
    </row>
    <row r="362" spans="22:28">
      <c r="V362" s="464">
        <v>0</v>
      </c>
      <c r="W362" s="464">
        <v>4.2900042900042905</v>
      </c>
      <c r="X362" s="464">
        <v>2.272985566541653</v>
      </c>
      <c r="AA362" s="215">
        <v>0.64500000000000002</v>
      </c>
      <c r="AB362" s="215">
        <v>0.15</v>
      </c>
    </row>
    <row r="363" spans="22:28">
      <c r="V363" s="464">
        <v>0</v>
      </c>
      <c r="W363" s="464">
        <v>5.0942435048395316</v>
      </c>
      <c r="X363" s="464">
        <v>9.1996320147194126</v>
      </c>
      <c r="AA363" s="215">
        <v>0.04</v>
      </c>
      <c r="AB363" s="215">
        <v>1.03</v>
      </c>
    </row>
    <row r="364" spans="22:28">
      <c r="V364" s="464">
        <v>0</v>
      </c>
      <c r="W364" s="464">
        <v>3.4971148802238159</v>
      </c>
      <c r="X364" s="464">
        <v>6.3131313131313131</v>
      </c>
      <c r="AA364" s="215">
        <v>0.44500000000000001</v>
      </c>
      <c r="AB364" s="215">
        <v>6.1</v>
      </c>
    </row>
    <row r="365" spans="22:28">
      <c r="V365" s="464">
        <v>0</v>
      </c>
      <c r="W365" s="464">
        <v>4.0916530278232406</v>
      </c>
      <c r="X365" s="464">
        <v>5.0075112669003508</v>
      </c>
      <c r="AA365" s="215">
        <v>1.24</v>
      </c>
      <c r="AB365" s="215">
        <v>4.99</v>
      </c>
    </row>
    <row r="366" spans="22:28">
      <c r="V366" s="464">
        <v>0</v>
      </c>
      <c r="W366" s="464">
        <v>3.0797659377887281</v>
      </c>
      <c r="X366" s="464">
        <v>3.6643459142543056</v>
      </c>
      <c r="AA366" s="215">
        <v>3.6349999999999998</v>
      </c>
      <c r="AB366" s="215">
        <v>3.05</v>
      </c>
    </row>
    <row r="367" spans="22:28">
      <c r="V367" s="464">
        <v>0</v>
      </c>
      <c r="W367" s="464">
        <v>3.1796502384737675</v>
      </c>
      <c r="X367" s="464">
        <v>6.476683937823835</v>
      </c>
      <c r="AA367" s="215">
        <v>0.84</v>
      </c>
      <c r="AB367" s="215">
        <v>2.54</v>
      </c>
    </row>
    <row r="368" spans="22:28">
      <c r="V368" s="464">
        <v>0</v>
      </c>
      <c r="W368" s="464">
        <v>0</v>
      </c>
      <c r="X368" s="464">
        <v>6.6269052352551361</v>
      </c>
      <c r="AA368" s="215">
        <v>3.86</v>
      </c>
      <c r="AB368" s="215">
        <v>10.95</v>
      </c>
    </row>
    <row r="369" spans="22:28">
      <c r="V369" s="464">
        <v>0</v>
      </c>
      <c r="W369" s="464">
        <v>3.3233632436025258</v>
      </c>
      <c r="X369" s="464">
        <v>3.6483035388544325</v>
      </c>
      <c r="AA369" s="215">
        <v>0.56999999999999995</v>
      </c>
      <c r="AB369" s="215">
        <v>-14.31</v>
      </c>
    </row>
    <row r="370" spans="22:28">
      <c r="V370" s="464">
        <v>0</v>
      </c>
      <c r="W370" s="464">
        <v>3.2573289902280131</v>
      </c>
      <c r="X370" s="464">
        <v>3.2808398950131235</v>
      </c>
      <c r="AA370" s="215">
        <v>0.38</v>
      </c>
      <c r="AB370" s="215">
        <v>5.17</v>
      </c>
    </row>
    <row r="371" spans="22:28">
      <c r="V371" s="464">
        <v>0</v>
      </c>
      <c r="W371" s="464">
        <v>7.0323488045007032</v>
      </c>
      <c r="X371" s="464">
        <v>3.3156498673740056</v>
      </c>
      <c r="AA371" s="215">
        <v>2.84</v>
      </c>
      <c r="AB371" s="215">
        <v>5.33</v>
      </c>
    </row>
    <row r="372" spans="22:28">
      <c r="V372" s="464">
        <v>0</v>
      </c>
      <c r="W372" s="464">
        <v>4.5766590389016013</v>
      </c>
      <c r="X372" s="464">
        <v>5.3908355795148246</v>
      </c>
      <c r="AA372" s="215">
        <v>0.66</v>
      </c>
      <c r="AB372" s="215">
        <v>20.100000000000001</v>
      </c>
    </row>
    <row r="373" spans="22:28">
      <c r="V373" s="464">
        <v>0</v>
      </c>
      <c r="W373" s="464">
        <v>0</v>
      </c>
      <c r="X373" s="464">
        <v>0</v>
      </c>
      <c r="AA373" s="215">
        <v>0.56999999999999995</v>
      </c>
      <c r="AB373" s="215">
        <v>37.630000000000003</v>
      </c>
    </row>
    <row r="374" spans="22:28">
      <c r="V374" s="464">
        <v>0</v>
      </c>
      <c r="W374" s="464">
        <v>4.1442188147534189</v>
      </c>
      <c r="X374" s="464">
        <v>9.3940817285110398</v>
      </c>
      <c r="AA374" s="215">
        <v>0.92</v>
      </c>
      <c r="AB374" s="215">
        <v>3.3849999999999998</v>
      </c>
    </row>
    <row r="375" spans="22:28">
      <c r="V375" s="464">
        <v>0</v>
      </c>
      <c r="W375" s="464">
        <v>3.4399724802201583</v>
      </c>
      <c r="X375" s="464">
        <v>1.6337199803953601</v>
      </c>
      <c r="AA375" s="215">
        <v>0.11</v>
      </c>
      <c r="AB375" s="215">
        <v>3.08</v>
      </c>
    </row>
    <row r="376" spans="22:28">
      <c r="V376" s="464">
        <v>0</v>
      </c>
      <c r="W376" s="464">
        <v>10.277492291880781</v>
      </c>
      <c r="X376" s="464">
        <v>2.8514399771884804</v>
      </c>
      <c r="AA376" s="215">
        <v>6.82</v>
      </c>
      <c r="AB376" s="215">
        <v>2.91</v>
      </c>
    </row>
    <row r="377" spans="22:28">
      <c r="V377" s="464">
        <v>0</v>
      </c>
      <c r="W377" s="464">
        <v>5.3533190578158463</v>
      </c>
      <c r="X377" s="464">
        <v>2.862458852154</v>
      </c>
      <c r="AA377" s="215">
        <v>0.39500000000000002</v>
      </c>
      <c r="AB377" s="215">
        <v>1.9</v>
      </c>
    </row>
    <row r="378" spans="22:28">
      <c r="V378" s="464">
        <v>0</v>
      </c>
      <c r="W378" s="464">
        <v>0</v>
      </c>
      <c r="X378" s="464">
        <v>2.2053148086889403</v>
      </c>
      <c r="AA378" s="215">
        <v>3.16</v>
      </c>
      <c r="AB378" s="215">
        <v>4.38</v>
      </c>
    </row>
    <row r="379" spans="22:28">
      <c r="V379" s="464">
        <v>0</v>
      </c>
      <c r="W379" s="464">
        <v>3.0764497769573911</v>
      </c>
      <c r="X379" s="464">
        <v>1.9855058076044869</v>
      </c>
      <c r="AA379" s="215">
        <v>1.7749999999999999</v>
      </c>
      <c r="AB379" s="215">
        <v>4.2300000000000004</v>
      </c>
    </row>
    <row r="380" spans="22:28">
      <c r="V380" s="464">
        <v>0</v>
      </c>
      <c r="W380" s="464">
        <v>3.7821482602118</v>
      </c>
      <c r="X380" s="464">
        <v>1.7424638438752396</v>
      </c>
      <c r="AA380" s="215">
        <v>0.6</v>
      </c>
      <c r="AB380" s="215">
        <v>-1.2</v>
      </c>
    </row>
    <row r="381" spans="22:28">
      <c r="V381" s="464">
        <v>0</v>
      </c>
      <c r="W381" s="464">
        <v>0</v>
      </c>
      <c r="X381" s="464">
        <v>1.9721920915097131</v>
      </c>
      <c r="AA381" s="215">
        <v>0.2</v>
      </c>
      <c r="AB381" s="215">
        <v>11.185</v>
      </c>
    </row>
    <row r="382" spans="22:28">
      <c r="V382" s="464">
        <v>0</v>
      </c>
      <c r="W382" s="464">
        <v>3.0156815440289511</v>
      </c>
      <c r="X382" s="464">
        <v>2.2639800769753227</v>
      </c>
      <c r="AA382" s="215">
        <v>-1.29</v>
      </c>
      <c r="AB382" s="215">
        <v>-2.95</v>
      </c>
    </row>
    <row r="383" spans="22:28">
      <c r="V383" s="464">
        <v>0</v>
      </c>
      <c r="W383" s="464">
        <v>0</v>
      </c>
      <c r="X383" s="464">
        <v>1.8066847335140017</v>
      </c>
      <c r="AA383" s="215">
        <v>0.32</v>
      </c>
      <c r="AB383" s="215">
        <v>1.32</v>
      </c>
    </row>
    <row r="384" spans="22:28">
      <c r="V384" s="464">
        <v>0</v>
      </c>
      <c r="W384" s="464">
        <v>3.50938761186173</v>
      </c>
      <c r="X384" s="464">
        <v>3.957261574990107</v>
      </c>
      <c r="AA384" s="215">
        <v>15.6</v>
      </c>
      <c r="AB384" s="215">
        <v>0.53</v>
      </c>
    </row>
    <row r="385" spans="22:28">
      <c r="V385" s="464">
        <v>0</v>
      </c>
      <c r="W385" s="464">
        <v>4.8496605237633359</v>
      </c>
      <c r="X385" s="464">
        <v>2.8176951253874329</v>
      </c>
      <c r="AA385" s="215">
        <v>-0.28000000000000003</v>
      </c>
      <c r="AB385" s="215">
        <v>12.02</v>
      </c>
    </row>
    <row r="386" spans="22:28">
      <c r="V386" s="464">
        <v>0</v>
      </c>
      <c r="W386" s="464">
        <v>3.9872408293460926</v>
      </c>
      <c r="X386" s="464">
        <v>1.9982016185433109</v>
      </c>
      <c r="AA386" s="215">
        <v>3.125</v>
      </c>
      <c r="AB386" s="215">
        <v>2.7050000000000001</v>
      </c>
    </row>
    <row r="387" spans="22:28">
      <c r="V387" s="464">
        <v>0</v>
      </c>
      <c r="W387" s="464">
        <v>3.6982248520710059</v>
      </c>
      <c r="X387" s="464">
        <v>1.8460402436773122</v>
      </c>
      <c r="AA387" s="215">
        <v>5.85</v>
      </c>
      <c r="AB387" s="215">
        <v>-24.335000000000001</v>
      </c>
    </row>
    <row r="388" spans="22:28">
      <c r="V388" s="464">
        <v>0</v>
      </c>
      <c r="W388" s="464">
        <v>4.4385264092321348</v>
      </c>
      <c r="X388" s="464">
        <v>1.8115942028985508</v>
      </c>
      <c r="AA388" s="215">
        <v>1.21</v>
      </c>
      <c r="AB388" s="215">
        <v>15.29</v>
      </c>
    </row>
    <row r="389" spans="22:28">
      <c r="V389" s="464">
        <v>0</v>
      </c>
      <c r="W389" s="464">
        <v>3.6370249136206581</v>
      </c>
      <c r="X389" s="464">
        <v>2.0648358455502787</v>
      </c>
      <c r="AA389" s="215">
        <v>5.15</v>
      </c>
      <c r="AB389" s="215">
        <v>0.46</v>
      </c>
    </row>
    <row r="390" spans="22:28">
      <c r="V390" s="464">
        <v>0</v>
      </c>
      <c r="W390" s="464">
        <v>3.3025099075297222</v>
      </c>
      <c r="X390" s="464">
        <v>2.8661507595299516</v>
      </c>
      <c r="AA390" s="215">
        <v>5.2450000000000001</v>
      </c>
      <c r="AB390" s="215">
        <v>2.71</v>
      </c>
    </row>
    <row r="391" spans="22:28">
      <c r="V391" s="464">
        <v>0</v>
      </c>
      <c r="W391" s="464">
        <v>2.6560424966799467</v>
      </c>
      <c r="X391" s="464">
        <v>3.0106879421947914</v>
      </c>
      <c r="AA391" s="215">
        <v>3.3</v>
      </c>
      <c r="AB391" s="215">
        <v>4.7300000000000004</v>
      </c>
    </row>
    <row r="392" spans="22:28">
      <c r="V392" s="464">
        <v>0</v>
      </c>
      <c r="W392" s="464">
        <v>3.6683785766691122</v>
      </c>
      <c r="X392" s="464">
        <v>1.9833399444664814</v>
      </c>
      <c r="AA392" s="215">
        <v>4.6349999999999998</v>
      </c>
      <c r="AB392" s="215">
        <v>-0.72</v>
      </c>
    </row>
    <row r="393" spans="22:28">
      <c r="V393" s="464">
        <v>0</v>
      </c>
      <c r="W393" s="464">
        <v>3.3647375504710633</v>
      </c>
      <c r="X393" s="464">
        <v>2.0794343938448741</v>
      </c>
      <c r="AA393" s="215">
        <v>-2.5</v>
      </c>
      <c r="AB393" s="215">
        <v>0.36</v>
      </c>
    </row>
    <row r="394" spans="22:28">
      <c r="V394" s="464">
        <v>0</v>
      </c>
      <c r="W394" s="464">
        <v>3.4662045060658579</v>
      </c>
      <c r="X394" s="464">
        <v>1.9238168526356292</v>
      </c>
      <c r="AA394" s="215">
        <v>3.1949999999999998</v>
      </c>
      <c r="AB394" s="215">
        <v>6.21</v>
      </c>
    </row>
    <row r="395" spans="22:28">
      <c r="V395" s="464">
        <v>0</v>
      </c>
      <c r="W395" s="464">
        <v>2.6870885395673785</v>
      </c>
      <c r="X395" s="464">
        <v>2.1767522855898997</v>
      </c>
      <c r="AA395" s="215">
        <v>-0.24</v>
      </c>
      <c r="AB395" s="215">
        <v>0.89</v>
      </c>
    </row>
    <row r="396" spans="22:28">
      <c r="V396" s="464">
        <v>0</v>
      </c>
      <c r="W396" s="464">
        <v>0</v>
      </c>
      <c r="X396" s="464">
        <v>6.0240963855421681</v>
      </c>
      <c r="AA396" s="215">
        <v>-9.92</v>
      </c>
      <c r="AB396" s="215">
        <v>4.4649999999999999</v>
      </c>
    </row>
    <row r="397" spans="22:28">
      <c r="V397" s="464">
        <v>0</v>
      </c>
      <c r="W397" s="464">
        <v>2.9726516052318668</v>
      </c>
      <c r="X397" s="464">
        <v>2.5419420437214031</v>
      </c>
      <c r="AA397" s="215">
        <v>1.05</v>
      </c>
      <c r="AB397" s="215">
        <v>0.78</v>
      </c>
    </row>
    <row r="398" spans="22:28">
      <c r="V398" s="464">
        <v>0</v>
      </c>
      <c r="W398" s="464">
        <v>3.0381285128360931</v>
      </c>
      <c r="X398" s="464">
        <v>3.953350464518679</v>
      </c>
      <c r="AA398" s="215">
        <v>4.4999999999999998E-2</v>
      </c>
      <c r="AB398" s="215">
        <v>3.12</v>
      </c>
    </row>
    <row r="399" spans="22:28">
      <c r="V399" s="464">
        <v>0</v>
      </c>
      <c r="W399" s="464">
        <v>3.8468936333910366</v>
      </c>
      <c r="X399" s="464">
        <v>2.3218017181332713</v>
      </c>
      <c r="AA399" s="215">
        <v>3.84</v>
      </c>
      <c r="AB399" s="215">
        <v>-31.204999999999998</v>
      </c>
    </row>
    <row r="400" spans="22:28">
      <c r="V400" s="464">
        <v>0</v>
      </c>
      <c r="W400" s="464">
        <v>3.6199095022624439</v>
      </c>
      <c r="X400" s="464">
        <v>2.9403116730373422</v>
      </c>
      <c r="AA400" s="215">
        <v>0.435</v>
      </c>
      <c r="AB400" s="215">
        <v>3.6850000000000001</v>
      </c>
    </row>
    <row r="401" spans="22:28">
      <c r="V401" s="464">
        <v>0</v>
      </c>
      <c r="W401" s="464">
        <v>2.8876696505919721</v>
      </c>
      <c r="X401" s="464">
        <v>6.2597809076682314</v>
      </c>
      <c r="AA401" s="215">
        <v>5.1100000000000003</v>
      </c>
      <c r="AB401" s="215">
        <v>6.2249999999999996</v>
      </c>
    </row>
    <row r="402" spans="22:28">
      <c r="V402" s="464">
        <v>0</v>
      </c>
      <c r="W402" s="464">
        <v>3.3852403520649963</v>
      </c>
      <c r="X402" s="464">
        <v>2.9673590504451037</v>
      </c>
      <c r="AA402" s="215">
        <v>2.2149999999999999</v>
      </c>
      <c r="AB402" s="215">
        <v>3.3250000000000002</v>
      </c>
    </row>
    <row r="403" spans="22:28">
      <c r="V403" s="464">
        <v>0</v>
      </c>
      <c r="W403" s="464">
        <v>4.1313778145011364</v>
      </c>
      <c r="X403" s="464">
        <v>1.7053206002728514</v>
      </c>
      <c r="AA403" s="215">
        <v>-2.75</v>
      </c>
      <c r="AB403" s="215">
        <v>-2.2999999999999998</v>
      </c>
    </row>
    <row r="404" spans="22:28">
      <c r="V404" s="464">
        <v>0</v>
      </c>
      <c r="W404" s="464">
        <v>0</v>
      </c>
      <c r="X404" s="464">
        <v>1.9928258270227182</v>
      </c>
      <c r="AA404" s="215">
        <v>-0.11</v>
      </c>
      <c r="AB404" s="215">
        <v>-0.64</v>
      </c>
    </row>
    <row r="405" spans="22:28">
      <c r="V405" s="464">
        <v>0</v>
      </c>
      <c r="W405" s="464">
        <v>2.9612081729345574</v>
      </c>
      <c r="X405" s="464">
        <v>2.9351335485764602</v>
      </c>
      <c r="AA405" s="215">
        <v>5.7549999999999999</v>
      </c>
      <c r="AB405" s="215">
        <v>-0.28000000000000003</v>
      </c>
    </row>
    <row r="406" spans="22:28">
      <c r="V406" s="464">
        <v>0</v>
      </c>
      <c r="W406" s="464">
        <v>4.0600893219650835</v>
      </c>
      <c r="X406" s="464">
        <v>3.4965034965034962</v>
      </c>
      <c r="AA406" s="215">
        <v>2.5499999999999998</v>
      </c>
      <c r="AB406" s="215">
        <v>-7.89</v>
      </c>
    </row>
    <row r="407" spans="22:28">
      <c r="V407" s="464">
        <v>0</v>
      </c>
      <c r="W407" s="464">
        <v>3.6212203512583745</v>
      </c>
      <c r="X407" s="464">
        <v>2.2237046920169004</v>
      </c>
      <c r="AA407" s="215">
        <v>0.51</v>
      </c>
      <c r="AB407" s="215">
        <v>1.57</v>
      </c>
    </row>
    <row r="408" spans="22:28">
      <c r="V408" s="464">
        <v>0</v>
      </c>
      <c r="W408" s="464">
        <v>0</v>
      </c>
      <c r="X408" s="464">
        <v>2.0631318341242006</v>
      </c>
      <c r="AA408" s="215">
        <v>0.59</v>
      </c>
      <c r="AB408" s="215">
        <v>-0.01</v>
      </c>
    </row>
    <row r="409" spans="22:28">
      <c r="V409" s="464">
        <v>0</v>
      </c>
      <c r="W409" s="464">
        <v>5.0735667174023336</v>
      </c>
      <c r="X409" s="464">
        <v>2.154011847065159</v>
      </c>
      <c r="AA409" s="215">
        <v>-0.08</v>
      </c>
      <c r="AB409" s="215">
        <v>0.23499999999999999</v>
      </c>
    </row>
    <row r="410" spans="22:28">
      <c r="V410" s="464">
        <v>0</v>
      </c>
      <c r="W410" s="464">
        <v>2.7670171555063643</v>
      </c>
      <c r="X410" s="464">
        <v>2.150075252633842</v>
      </c>
      <c r="AA410" s="215">
        <v>1.59</v>
      </c>
      <c r="AB410" s="215">
        <v>0.46</v>
      </c>
    </row>
    <row r="411" spans="22:28">
      <c r="V411" s="464">
        <v>0</v>
      </c>
      <c r="W411" s="464">
        <v>3.7878787878787881</v>
      </c>
      <c r="X411" s="464">
        <v>2.6975991367682761</v>
      </c>
      <c r="AA411" s="215">
        <v>0.7</v>
      </c>
      <c r="AB411" s="215">
        <v>25.37</v>
      </c>
    </row>
    <row r="412" spans="22:28">
      <c r="V412" s="464">
        <v>0</v>
      </c>
      <c r="W412" s="464">
        <v>5.0352467270896275</v>
      </c>
      <c r="X412" s="464">
        <v>2.201188641866608</v>
      </c>
      <c r="AA412" s="215">
        <v>0.05</v>
      </c>
      <c r="AB412" s="215">
        <v>9.4700000000000006</v>
      </c>
    </row>
    <row r="413" spans="22:28">
      <c r="V413" s="464">
        <v>0</v>
      </c>
      <c r="W413" s="464">
        <v>0</v>
      </c>
      <c r="X413" s="464">
        <v>3.0039050765995796</v>
      </c>
      <c r="AA413" s="215">
        <v>0.65</v>
      </c>
      <c r="AB413" s="215">
        <v>0.03</v>
      </c>
    </row>
    <row r="414" spans="22:28">
      <c r="V414" s="464">
        <v>0</v>
      </c>
      <c r="W414" s="464">
        <v>2.5967281225655676</v>
      </c>
      <c r="X414" s="464">
        <v>2.9498525073746311</v>
      </c>
      <c r="AA414" s="215">
        <v>0.47499999999999998</v>
      </c>
      <c r="AB414" s="215">
        <v>-3.52</v>
      </c>
    </row>
    <row r="415" spans="22:28">
      <c r="V415" s="464">
        <v>0</v>
      </c>
      <c r="W415" s="464">
        <v>0</v>
      </c>
      <c r="X415" s="464">
        <v>2.2959476523935254</v>
      </c>
      <c r="AA415" s="215">
        <v>-2.74</v>
      </c>
      <c r="AB415" s="215">
        <v>-3.8650000000000002</v>
      </c>
    </row>
    <row r="416" spans="22:28">
      <c r="V416" s="464">
        <v>0</v>
      </c>
      <c r="W416" s="464">
        <v>3.8520801232665636</v>
      </c>
      <c r="X416" s="464">
        <v>2.0489703923778304</v>
      </c>
      <c r="AA416" s="215">
        <v>-1.385</v>
      </c>
      <c r="AB416" s="215">
        <v>0.38</v>
      </c>
    </row>
    <row r="417" spans="22:28">
      <c r="V417" s="464">
        <v>0</v>
      </c>
      <c r="W417" s="464">
        <v>3.4423407917383817</v>
      </c>
      <c r="X417" s="464">
        <v>2.0981955518254303</v>
      </c>
      <c r="AA417" s="215">
        <v>-0.14000000000000001</v>
      </c>
      <c r="AB417" s="215">
        <v>5.21</v>
      </c>
    </row>
    <row r="418" spans="22:28">
      <c r="V418" s="464">
        <v>0</v>
      </c>
      <c r="W418" s="464">
        <v>3.3489618218352315</v>
      </c>
      <c r="X418" s="464">
        <v>2.1021652301870928</v>
      </c>
      <c r="AA418" s="215">
        <v>1.24</v>
      </c>
      <c r="AB418" s="215">
        <v>3.06</v>
      </c>
    </row>
    <row r="419" spans="22:28">
      <c r="V419" s="464">
        <v>0</v>
      </c>
      <c r="W419" s="464">
        <v>4.0225261464199518</v>
      </c>
      <c r="X419" s="464">
        <v>1.9888623707239459</v>
      </c>
      <c r="AA419" s="215">
        <v>1.93</v>
      </c>
      <c r="AB419" s="215">
        <v>-13.36</v>
      </c>
    </row>
    <row r="420" spans="22:28">
      <c r="V420" s="464">
        <v>0</v>
      </c>
      <c r="W420" s="464">
        <v>3.201536737634064</v>
      </c>
      <c r="X420" s="464">
        <v>2.9559562518474731</v>
      </c>
      <c r="AA420" s="215">
        <v>0.56999999999999995</v>
      </c>
      <c r="AB420" s="215">
        <v>9.3450000000000006</v>
      </c>
    </row>
    <row r="421" spans="22:28">
      <c r="V421" s="464">
        <v>0</v>
      </c>
      <c r="W421" s="464">
        <v>2.9282576866764276</v>
      </c>
      <c r="X421" s="464">
        <v>2.1030494216614093</v>
      </c>
      <c r="AA421" s="215">
        <v>0.74</v>
      </c>
      <c r="AB421" s="215">
        <v>-3.9449999999999998</v>
      </c>
    </row>
    <row r="422" spans="22:28">
      <c r="V422" s="464">
        <v>0</v>
      </c>
      <c r="W422" s="464">
        <v>2.4009603841536618</v>
      </c>
      <c r="X422" s="464">
        <v>2.349900129244507</v>
      </c>
      <c r="AA422" s="215">
        <v>1.47</v>
      </c>
      <c r="AB422" s="215">
        <v>0.34</v>
      </c>
    </row>
    <row r="423" spans="22:28">
      <c r="V423" s="464">
        <v>0</v>
      </c>
      <c r="W423" s="464">
        <v>5.3008216273522404</v>
      </c>
      <c r="X423" s="464">
        <v>2.6553372278279341</v>
      </c>
      <c r="AA423" s="215">
        <v>-0.38</v>
      </c>
      <c r="AB423" s="215">
        <v>-1.42</v>
      </c>
    </row>
    <row r="424" spans="22:28">
      <c r="V424" s="464">
        <v>0</v>
      </c>
      <c r="W424" s="464">
        <v>4.0404040404040407</v>
      </c>
      <c r="X424" s="464">
        <v>10.989010989010989</v>
      </c>
      <c r="AA424" s="215">
        <v>0.215</v>
      </c>
      <c r="AB424" s="215">
        <v>4.01</v>
      </c>
    </row>
    <row r="425" spans="22:28">
      <c r="V425" s="464">
        <v>0</v>
      </c>
      <c r="W425" s="464">
        <v>2.9472443265546713</v>
      </c>
      <c r="X425" s="464">
        <v>1.8181818181818181</v>
      </c>
      <c r="AA425" s="215">
        <v>-7.49</v>
      </c>
      <c r="AB425" s="215">
        <v>-7.71</v>
      </c>
    </row>
    <row r="426" spans="22:28">
      <c r="V426" s="464">
        <v>0</v>
      </c>
      <c r="W426" s="464">
        <v>3.2351989647363313</v>
      </c>
      <c r="X426" s="464">
        <v>1.5072725902479462</v>
      </c>
      <c r="AA426" s="215">
        <v>-0.15</v>
      </c>
      <c r="AB426" s="215">
        <v>-14.895</v>
      </c>
    </row>
    <row r="427" spans="22:28">
      <c r="V427" s="464">
        <v>0</v>
      </c>
      <c r="W427" s="464">
        <v>3.1964200095892599</v>
      </c>
      <c r="X427" s="464">
        <v>4.3029259896729783</v>
      </c>
      <c r="AA427" s="215">
        <v>-0.33</v>
      </c>
      <c r="AB427" s="215">
        <v>1.73</v>
      </c>
    </row>
    <row r="428" spans="22:28">
      <c r="V428" s="464">
        <v>0</v>
      </c>
      <c r="W428" s="464">
        <v>3.0854674483184206</v>
      </c>
      <c r="X428" s="464">
        <v>1.7686593562079942</v>
      </c>
      <c r="AA428" s="215">
        <v>0.3</v>
      </c>
      <c r="AB428" s="215">
        <v>15.91</v>
      </c>
    </row>
    <row r="429" spans="22:28">
      <c r="V429" s="464">
        <v>0</v>
      </c>
      <c r="W429" s="464">
        <v>2.6260504201680672</v>
      </c>
      <c r="X429" s="464">
        <v>3.066073892380806</v>
      </c>
      <c r="AA429" s="215">
        <v>-2.3199999999999998</v>
      </c>
      <c r="AB429" s="215">
        <v>-0.42</v>
      </c>
    </row>
    <row r="430" spans="22:28">
      <c r="V430" s="464">
        <v>0</v>
      </c>
      <c r="W430" s="464">
        <v>3.8895371450797356</v>
      </c>
      <c r="X430" s="464">
        <v>5.5005500550055011</v>
      </c>
      <c r="AA430" s="215">
        <v>9.2050000000000001</v>
      </c>
      <c r="AB430" s="215">
        <v>-5.38</v>
      </c>
    </row>
    <row r="431" spans="22:28">
      <c r="V431" s="464">
        <v>0</v>
      </c>
      <c r="W431" s="464">
        <v>13.661202185792348</v>
      </c>
      <c r="X431" s="464">
        <v>1.9364833462432223</v>
      </c>
      <c r="AA431" s="215">
        <v>0.56000000000000005</v>
      </c>
      <c r="AB431" s="215">
        <v>-37.65</v>
      </c>
    </row>
    <row r="432" spans="22:28">
      <c r="V432" s="464">
        <v>0</v>
      </c>
      <c r="W432" s="464">
        <v>0</v>
      </c>
      <c r="X432" s="464">
        <v>3.3489618218352315</v>
      </c>
      <c r="AA432" s="215">
        <v>0.245</v>
      </c>
      <c r="AB432" s="215">
        <v>31.03</v>
      </c>
    </row>
    <row r="433" spans="22:28">
      <c r="V433" s="464">
        <v>0</v>
      </c>
      <c r="W433" s="464">
        <v>3.1746031746031744</v>
      </c>
      <c r="X433" s="464">
        <v>1.9607843137254901</v>
      </c>
      <c r="AA433" s="215">
        <v>1.01</v>
      </c>
      <c r="AB433" s="215">
        <v>0.43</v>
      </c>
    </row>
    <row r="434" spans="22:28">
      <c r="V434" s="464">
        <v>0</v>
      </c>
      <c r="W434" s="464">
        <v>4.1000410004100036</v>
      </c>
      <c r="X434" s="464">
        <v>4.1736227045075127</v>
      </c>
      <c r="AA434" s="215">
        <v>1.02</v>
      </c>
      <c r="AB434" s="215">
        <v>5.66</v>
      </c>
    </row>
    <row r="435" spans="22:28">
      <c r="V435" s="464">
        <v>0</v>
      </c>
      <c r="W435" s="464">
        <v>6.7842605156037985</v>
      </c>
      <c r="X435" s="464">
        <v>3.3760972316002698</v>
      </c>
      <c r="AA435" s="215">
        <v>0.35</v>
      </c>
      <c r="AB435" s="215">
        <v>7.57</v>
      </c>
    </row>
    <row r="436" spans="22:28">
      <c r="V436" s="464">
        <v>0</v>
      </c>
      <c r="W436" s="464">
        <v>2.9334115576415369</v>
      </c>
      <c r="X436" s="464">
        <v>2.6198585276395074</v>
      </c>
      <c r="AA436" s="215">
        <v>0.2</v>
      </c>
      <c r="AB436" s="215">
        <v>37.979999999999997</v>
      </c>
    </row>
    <row r="437" spans="22:28">
      <c r="V437" s="464">
        <v>0</v>
      </c>
      <c r="W437" s="464">
        <v>3.1318509238960228</v>
      </c>
      <c r="X437" s="464">
        <v>2.4295432458697768</v>
      </c>
      <c r="AA437" s="215">
        <v>0.27</v>
      </c>
      <c r="AB437" s="215">
        <v>1.96</v>
      </c>
    </row>
    <row r="438" spans="22:28">
      <c r="V438" s="464">
        <v>0</v>
      </c>
      <c r="W438" s="464">
        <v>2.2794620469569185</v>
      </c>
      <c r="X438" s="464">
        <v>3.5075412136092594</v>
      </c>
      <c r="AA438" s="215">
        <v>-0.49</v>
      </c>
      <c r="AB438" s="215">
        <v>8.9</v>
      </c>
    </row>
    <row r="439" spans="22:28">
      <c r="V439" s="464">
        <v>0</v>
      </c>
      <c r="W439" s="464">
        <v>0</v>
      </c>
      <c r="X439" s="464">
        <v>2.3640661938534282</v>
      </c>
      <c r="AA439" s="215">
        <v>0.79</v>
      </c>
      <c r="AB439" s="215">
        <v>27.46</v>
      </c>
    </row>
    <row r="440" spans="22:28">
      <c r="V440" s="464">
        <v>0</v>
      </c>
      <c r="W440" s="464">
        <v>3.0125018828136767</v>
      </c>
      <c r="X440" s="464">
        <v>3.1555695803092454</v>
      </c>
      <c r="AA440" s="215">
        <v>0.42</v>
      </c>
      <c r="AB440" s="215">
        <v>3.16</v>
      </c>
    </row>
    <row r="441" spans="22:28">
      <c r="V441" s="464">
        <v>0</v>
      </c>
      <c r="W441" s="464">
        <v>4.1382164287192218</v>
      </c>
      <c r="X441" s="464">
        <v>3.3743883921039308</v>
      </c>
      <c r="AA441" s="215">
        <v>-5.38</v>
      </c>
      <c r="AB441" s="215">
        <v>8.9049999999999994</v>
      </c>
    </row>
    <row r="442" spans="22:28">
      <c r="V442" s="464">
        <v>0</v>
      </c>
      <c r="W442" s="464">
        <v>0</v>
      </c>
      <c r="X442" s="464">
        <v>2.2466861379465288</v>
      </c>
      <c r="AA442" s="215">
        <v>0.36</v>
      </c>
      <c r="AB442" s="215">
        <v>-2.11</v>
      </c>
    </row>
    <row r="443" spans="22:28">
      <c r="V443" s="464">
        <v>0</v>
      </c>
      <c r="W443" s="464">
        <v>3.1377470975839343</v>
      </c>
      <c r="X443" s="464">
        <v>11.716461628588167</v>
      </c>
      <c r="AA443" s="215">
        <v>-28.01</v>
      </c>
      <c r="AB443" s="215">
        <v>5.4550000000000001</v>
      </c>
    </row>
    <row r="444" spans="22:28">
      <c r="V444" s="464">
        <v>0</v>
      </c>
      <c r="W444" s="464">
        <v>3.2541490400260331</v>
      </c>
      <c r="X444" s="464">
        <v>4.3346337234503682</v>
      </c>
      <c r="AA444" s="215">
        <v>-8.68</v>
      </c>
      <c r="AB444" s="215">
        <v>8.2100000000000009</v>
      </c>
    </row>
    <row r="445" spans="22:28">
      <c r="V445" s="464">
        <v>0</v>
      </c>
      <c r="W445" s="464">
        <v>5.8997050147492622</v>
      </c>
      <c r="X445" s="464">
        <v>2.8208744710860363</v>
      </c>
      <c r="AA445" s="215">
        <v>0.09</v>
      </c>
      <c r="AB445" s="215">
        <v>9.2799999999999994</v>
      </c>
    </row>
    <row r="446" spans="22:28">
      <c r="V446" s="464">
        <v>0</v>
      </c>
      <c r="W446" s="464">
        <v>4.562043795620438</v>
      </c>
      <c r="X446" s="464">
        <v>4.13393964448119</v>
      </c>
      <c r="AA446" s="215">
        <v>-3.78</v>
      </c>
      <c r="AB446" s="215">
        <v>7.11</v>
      </c>
    </row>
    <row r="447" spans="22:28">
      <c r="V447" s="464">
        <v>0</v>
      </c>
      <c r="W447" s="464">
        <v>2.8058361391694726</v>
      </c>
      <c r="X447" s="464">
        <v>1.6666666666666667</v>
      </c>
      <c r="AA447" s="215">
        <v>0.44</v>
      </c>
      <c r="AB447" s="215">
        <v>0.51</v>
      </c>
    </row>
    <row r="448" spans="22:28">
      <c r="V448" s="464">
        <v>0</v>
      </c>
      <c r="W448" s="464">
        <v>3.0759766225776688</v>
      </c>
      <c r="X448" s="464">
        <v>2.3736055067647754</v>
      </c>
      <c r="AA448" s="215">
        <v>-2.38</v>
      </c>
      <c r="AB448" s="215">
        <v>11.11</v>
      </c>
    </row>
    <row r="449" spans="22:28">
      <c r="V449" s="464">
        <v>0</v>
      </c>
      <c r="W449" s="464">
        <v>0</v>
      </c>
      <c r="X449" s="464">
        <v>1.9432568985619898</v>
      </c>
      <c r="AA449" s="215">
        <v>0.95</v>
      </c>
      <c r="AB449" s="215">
        <v>1.57</v>
      </c>
    </row>
    <row r="450" spans="22:28">
      <c r="V450" s="464">
        <v>0</v>
      </c>
      <c r="W450" s="464">
        <v>2.9824038174768863</v>
      </c>
      <c r="X450" s="464">
        <v>1.9642506383814575</v>
      </c>
      <c r="AA450" s="215">
        <v>0.14499999999999999</v>
      </c>
      <c r="AB450" s="215">
        <v>14.615</v>
      </c>
    </row>
    <row r="451" spans="22:28">
      <c r="V451" s="464">
        <v>0</v>
      </c>
      <c r="W451" s="464">
        <v>4.4943820224719104</v>
      </c>
      <c r="X451" s="464">
        <v>3.1055900621118009</v>
      </c>
      <c r="AA451" s="215">
        <v>5.0599999999999996</v>
      </c>
      <c r="AB451" s="215">
        <v>19.510000000000002</v>
      </c>
    </row>
    <row r="452" spans="22:28">
      <c r="V452" s="464">
        <v>0</v>
      </c>
      <c r="W452" s="464">
        <v>2.9188558085230589</v>
      </c>
      <c r="X452" s="464">
        <v>6.4998375040623984</v>
      </c>
      <c r="AA452" s="215">
        <v>20.13</v>
      </c>
      <c r="AB452" s="215">
        <v>16.399999999999999</v>
      </c>
    </row>
    <row r="453" spans="22:28">
      <c r="V453" s="464">
        <v>0</v>
      </c>
      <c r="W453" s="464">
        <v>3.8314176245210727</v>
      </c>
      <c r="X453" s="464">
        <v>1.845699520118125</v>
      </c>
      <c r="AA453" s="215">
        <v>0.11</v>
      </c>
      <c r="AB453" s="215">
        <v>8.6199999999999992</v>
      </c>
    </row>
    <row r="454" spans="22:28">
      <c r="V454" s="464">
        <v>0</v>
      </c>
      <c r="W454" s="464">
        <v>3.9261876717707112</v>
      </c>
      <c r="X454" s="464">
        <v>1.6767270288397049</v>
      </c>
      <c r="AA454" s="215">
        <v>0.27</v>
      </c>
      <c r="AB454" s="215">
        <v>0.92</v>
      </c>
    </row>
    <row r="455" spans="22:28">
      <c r="V455" s="464">
        <v>0</v>
      </c>
      <c r="W455" s="464">
        <v>2.3196474135931338</v>
      </c>
      <c r="X455" s="464">
        <v>1.8855472800980484</v>
      </c>
      <c r="AA455" s="215">
        <v>-4.21</v>
      </c>
      <c r="AB455" s="215">
        <v>8.3550000000000004</v>
      </c>
    </row>
    <row r="456" spans="22:28">
      <c r="V456" s="464">
        <v>0</v>
      </c>
      <c r="W456" s="464">
        <v>3.7257824143070044</v>
      </c>
      <c r="X456" s="464">
        <v>1.5525539512498059</v>
      </c>
      <c r="AA456" s="215">
        <v>0</v>
      </c>
      <c r="AB456" s="215">
        <v>9.52</v>
      </c>
    </row>
    <row r="457" spans="22:28">
      <c r="V457" s="464">
        <v>0</v>
      </c>
      <c r="W457" s="464">
        <v>3.4989503149055285</v>
      </c>
      <c r="X457" s="464">
        <v>2.284148012791229</v>
      </c>
      <c r="AA457" s="215">
        <v>1.0900000000000001</v>
      </c>
      <c r="AB457" s="215">
        <v>6.54</v>
      </c>
    </row>
    <row r="458" spans="22:28">
      <c r="V458" s="464">
        <v>0</v>
      </c>
      <c r="W458" s="464">
        <v>0</v>
      </c>
      <c r="X458" s="464">
        <v>2.1953896816684964</v>
      </c>
      <c r="AA458" s="215">
        <v>1.385</v>
      </c>
      <c r="AB458" s="215">
        <v>14.99</v>
      </c>
    </row>
    <row r="459" spans="22:28">
      <c r="V459" s="464">
        <v>0</v>
      </c>
      <c r="W459" s="464">
        <v>2.7987685418415902</v>
      </c>
      <c r="X459" s="464">
        <v>1.5748031496062991</v>
      </c>
      <c r="AA459" s="215">
        <v>7.78</v>
      </c>
      <c r="AB459" s="215">
        <v>0.77500000000000002</v>
      </c>
    </row>
    <row r="460" spans="22:28">
      <c r="V460" s="464">
        <v>0</v>
      </c>
      <c r="W460" s="464">
        <v>0</v>
      </c>
      <c r="X460" s="464">
        <v>1.7522340984755562</v>
      </c>
      <c r="AA460" s="215">
        <v>3.93</v>
      </c>
      <c r="AB460" s="215">
        <v>2.6</v>
      </c>
    </row>
    <row r="461" spans="22:28">
      <c r="V461" s="464">
        <v>0</v>
      </c>
      <c r="W461" s="464">
        <v>2.8208744710860363</v>
      </c>
      <c r="X461" s="464">
        <v>0</v>
      </c>
      <c r="AA461" s="215">
        <v>3.48</v>
      </c>
      <c r="AB461" s="215">
        <v>16.684999999999999</v>
      </c>
    </row>
    <row r="462" spans="22:28">
      <c r="V462" s="464">
        <v>0</v>
      </c>
      <c r="W462" s="464">
        <v>2.4260067928190199</v>
      </c>
      <c r="X462" s="464">
        <v>0</v>
      </c>
      <c r="AA462" s="215">
        <v>-1.45</v>
      </c>
      <c r="AB462" s="215">
        <v>6.84</v>
      </c>
    </row>
    <row r="463" spans="22:28">
      <c r="V463" s="464">
        <v>0</v>
      </c>
      <c r="W463" s="464">
        <v>4.048582995951417</v>
      </c>
      <c r="X463" s="464">
        <v>6.3131313131313131</v>
      </c>
      <c r="AA463" s="215">
        <v>0.34</v>
      </c>
      <c r="AB463" s="215">
        <v>20.36</v>
      </c>
    </row>
    <row r="464" spans="22:28">
      <c r="V464" s="464">
        <v>0</v>
      </c>
      <c r="W464" s="464">
        <v>4.4642857142857144</v>
      </c>
      <c r="X464" s="464">
        <v>4.1554124246831501</v>
      </c>
      <c r="AA464" s="215">
        <v>0.3</v>
      </c>
      <c r="AB464" s="215">
        <v>9.1050000000000004</v>
      </c>
    </row>
    <row r="465" spans="22:28">
      <c r="V465" s="464">
        <v>0</v>
      </c>
      <c r="W465" s="464">
        <v>2.6143790849673203</v>
      </c>
      <c r="X465" s="464">
        <v>2.2426553038797934</v>
      </c>
      <c r="AA465" s="215">
        <v>8.18</v>
      </c>
      <c r="AB465" s="215">
        <v>17.32</v>
      </c>
    </row>
    <row r="466" spans="22:28">
      <c r="V466" s="464">
        <v>0</v>
      </c>
      <c r="W466" s="464">
        <v>3.1436655139893119</v>
      </c>
      <c r="X466" s="464">
        <v>2.1602937999567939</v>
      </c>
      <c r="AA466" s="215">
        <v>19.32</v>
      </c>
      <c r="AB466" s="215">
        <v>0.84</v>
      </c>
    </row>
    <row r="467" spans="22:28">
      <c r="V467" s="464">
        <v>0</v>
      </c>
      <c r="W467" s="464">
        <v>4.476275738585497</v>
      </c>
      <c r="X467" s="464">
        <v>2.0412329046744233</v>
      </c>
      <c r="AA467" s="215">
        <v>0.4</v>
      </c>
      <c r="AB467" s="215">
        <v>9.3800000000000008</v>
      </c>
    </row>
    <row r="468" spans="22:28">
      <c r="V468" s="464">
        <v>0</v>
      </c>
      <c r="W468" s="464">
        <v>2.2456770716370986</v>
      </c>
      <c r="X468" s="464">
        <v>1.8436578171091444</v>
      </c>
      <c r="AA468" s="215">
        <v>0.4</v>
      </c>
      <c r="AB468" s="215">
        <v>20.93</v>
      </c>
    </row>
    <row r="469" spans="22:28">
      <c r="V469" s="464">
        <v>0</v>
      </c>
      <c r="W469" s="464">
        <v>3.3534540576794098</v>
      </c>
      <c r="X469" s="464">
        <v>18.903591682419659</v>
      </c>
      <c r="AA469" s="215">
        <v>0.245</v>
      </c>
      <c r="AB469" s="215">
        <v>2.09</v>
      </c>
    </row>
    <row r="470" spans="22:28">
      <c r="V470" s="464">
        <v>0</v>
      </c>
      <c r="W470" s="464">
        <v>3.2797638570022962</v>
      </c>
      <c r="X470" s="464">
        <v>5.4854635216675804</v>
      </c>
      <c r="AA470" s="215">
        <v>0.02</v>
      </c>
      <c r="AB470" s="215">
        <v>1.07</v>
      </c>
    </row>
    <row r="471" spans="22:28">
      <c r="V471" s="464" t="s">
        <v>257</v>
      </c>
      <c r="W471" s="464">
        <v>3.2123353678123995E-2</v>
      </c>
      <c r="X471" s="464"/>
      <c r="AA471" s="215">
        <v>0.27</v>
      </c>
    </row>
    <row r="472" spans="22:28">
      <c r="V472" s="464" t="s">
        <v>257</v>
      </c>
      <c r="W472" s="464">
        <v>4.3535045711797997E-2</v>
      </c>
      <c r="X472" s="464"/>
      <c r="AA472" s="215">
        <v>-2.61</v>
      </c>
    </row>
    <row r="473" spans="22:28">
      <c r="V473" s="464" t="s">
        <v>257</v>
      </c>
      <c r="W473" s="464">
        <v>2.9507229271171435E-2</v>
      </c>
      <c r="X473" s="464"/>
      <c r="AA473" s="215">
        <v>0.96</v>
      </c>
    </row>
    <row r="474" spans="22:28">
      <c r="V474" s="464" t="s">
        <v>257</v>
      </c>
      <c r="W474" s="464">
        <v>0</v>
      </c>
      <c r="X474" s="464"/>
      <c r="AA474" s="215">
        <v>0.7</v>
      </c>
    </row>
    <row r="475" spans="22:28">
      <c r="V475" s="464" t="s">
        <v>257</v>
      </c>
      <c r="W475" s="464">
        <v>2.3557126030624261E-2</v>
      </c>
      <c r="X475" s="464"/>
      <c r="AA475" s="215">
        <v>11.87</v>
      </c>
    </row>
    <row r="476" spans="22:28">
      <c r="V476" s="464" t="s">
        <v>257</v>
      </c>
      <c r="W476" s="464">
        <v>3.4638032559750606E-2</v>
      </c>
      <c r="X476" s="464"/>
      <c r="AA476" s="215">
        <v>0.57999999999999996</v>
      </c>
    </row>
    <row r="477" spans="22:28">
      <c r="V477" s="464" t="s">
        <v>257</v>
      </c>
      <c r="W477" s="464">
        <v>4.2498937526561836E-2</v>
      </c>
      <c r="X477" s="464"/>
      <c r="AA477" s="215">
        <v>0.435</v>
      </c>
    </row>
    <row r="478" spans="22:28">
      <c r="V478" s="464" t="s">
        <v>257</v>
      </c>
      <c r="W478" s="464">
        <v>4.3084877208099955E-2</v>
      </c>
      <c r="X478" s="464"/>
      <c r="AA478" s="215">
        <v>0.04</v>
      </c>
    </row>
    <row r="479" spans="22:28">
      <c r="V479" s="464" t="s">
        <v>257</v>
      </c>
      <c r="W479" s="464">
        <v>3.901677721420211E-2</v>
      </c>
      <c r="X479" s="464"/>
      <c r="AA479" s="215">
        <v>2.17</v>
      </c>
    </row>
    <row r="480" spans="22:28">
      <c r="V480" s="464" t="s">
        <v>257</v>
      </c>
      <c r="W480" s="464">
        <v>3.5026269702276708E-2</v>
      </c>
      <c r="X480" s="464"/>
      <c r="AA480" s="215">
        <v>0.04</v>
      </c>
    </row>
    <row r="481" spans="22:27">
      <c r="V481" s="464" t="s">
        <v>257</v>
      </c>
      <c r="W481" s="464">
        <v>3.5423308537017355E-2</v>
      </c>
      <c r="X481" s="464"/>
      <c r="AA481" s="215">
        <v>0.91</v>
      </c>
    </row>
    <row r="482" spans="22:27">
      <c r="V482" s="464" t="s">
        <v>257</v>
      </c>
      <c r="W482" s="464">
        <v>3.1580609505763461E-2</v>
      </c>
      <c r="X482" s="464"/>
      <c r="AA482" s="215">
        <v>1.57</v>
      </c>
    </row>
    <row r="483" spans="22:27">
      <c r="V483" s="464" t="s">
        <v>257</v>
      </c>
      <c r="W483" s="464">
        <v>3.5842293906810041E-2</v>
      </c>
      <c r="X483" s="464"/>
      <c r="AA483" s="215">
        <v>-9.27</v>
      </c>
    </row>
    <row r="484" spans="22:27">
      <c r="V484" s="464" t="s">
        <v>257</v>
      </c>
      <c r="W484" s="464">
        <v>3.0883261272390362E-2</v>
      </c>
      <c r="X484" s="464"/>
      <c r="AA484" s="215">
        <v>0.52500000000000002</v>
      </c>
    </row>
    <row r="485" spans="22:27">
      <c r="V485" s="464" t="s">
        <v>257</v>
      </c>
      <c r="W485" s="464">
        <v>2.7773920288848768E-2</v>
      </c>
      <c r="X485" s="464"/>
      <c r="AA485" s="215">
        <v>0.85</v>
      </c>
    </row>
    <row r="486" spans="22:27">
      <c r="V486" s="464" t="s">
        <v>257</v>
      </c>
      <c r="W486" s="464">
        <v>2.83245999150262E-2</v>
      </c>
      <c r="X486" s="464"/>
      <c r="AA486" s="215">
        <v>5.87</v>
      </c>
    </row>
    <row r="487" spans="22:27">
      <c r="V487" s="464" t="s">
        <v>257</v>
      </c>
      <c r="W487" s="464">
        <v>0</v>
      </c>
      <c r="X487" s="464"/>
      <c r="AA487" s="215">
        <v>-5.31</v>
      </c>
    </row>
    <row r="488" spans="22:27">
      <c r="V488" s="464" t="s">
        <v>257</v>
      </c>
      <c r="W488" s="464">
        <v>3.0039050765995796E-2</v>
      </c>
      <c r="X488" s="464"/>
      <c r="AA488" s="215">
        <v>0.49</v>
      </c>
    </row>
    <row r="489" spans="22:27">
      <c r="V489" s="464" t="s">
        <v>257</v>
      </c>
      <c r="W489" s="464">
        <v>3.6023054755043228E-2</v>
      </c>
      <c r="X489" s="464"/>
      <c r="AA489" s="215">
        <v>0.47</v>
      </c>
    </row>
    <row r="490" spans="22:27">
      <c r="V490" s="464" t="s">
        <v>257</v>
      </c>
      <c r="W490" s="464">
        <v>2.3510050546608676E-2</v>
      </c>
      <c r="X490" s="464"/>
      <c r="AA490" s="215">
        <v>-0.435</v>
      </c>
    </row>
    <row r="491" spans="22:27">
      <c r="V491" s="464" t="s">
        <v>257</v>
      </c>
      <c r="W491" s="464">
        <v>3.4940600978336823E-2</v>
      </c>
      <c r="X491" s="464"/>
      <c r="AA491" s="215">
        <v>0.36</v>
      </c>
    </row>
    <row r="492" spans="22:27">
      <c r="V492" s="464" t="s">
        <v>257</v>
      </c>
      <c r="W492" s="464">
        <v>2.6709401709401712E-2</v>
      </c>
      <c r="X492" s="464"/>
      <c r="AA492" s="215">
        <v>0.5</v>
      </c>
    </row>
    <row r="493" spans="22:27">
      <c r="V493" s="464" t="s">
        <v>257</v>
      </c>
      <c r="W493" s="464">
        <v>3.7735849056603772E-2</v>
      </c>
      <c r="X493" s="464"/>
      <c r="AA493" s="215">
        <v>2.59</v>
      </c>
    </row>
    <row r="494" spans="22:27">
      <c r="V494" s="464" t="s">
        <v>257</v>
      </c>
      <c r="W494" s="464">
        <v>3.8624951718810349E-2</v>
      </c>
      <c r="X494" s="464"/>
      <c r="AA494" s="215">
        <v>4.16</v>
      </c>
    </row>
    <row r="495" spans="22:27">
      <c r="V495" s="464" t="s">
        <v>257</v>
      </c>
      <c r="W495" s="464">
        <v>2.8081999438360011E-2</v>
      </c>
      <c r="X495" s="464"/>
      <c r="AA495" s="215">
        <v>-1.81</v>
      </c>
    </row>
    <row r="496" spans="22:27">
      <c r="V496" s="464" t="s">
        <v>257</v>
      </c>
      <c r="W496" s="464">
        <v>3.5971223021582732E-2</v>
      </c>
      <c r="X496" s="464"/>
      <c r="AA496" s="215">
        <v>3.92</v>
      </c>
    </row>
    <row r="497" spans="22:27">
      <c r="V497" s="464" t="s">
        <v>257</v>
      </c>
      <c r="W497" s="464">
        <v>3.9331366764995081E-2</v>
      </c>
      <c r="X497" s="464"/>
      <c r="AA497" s="215">
        <v>0.315</v>
      </c>
    </row>
    <row r="498" spans="22:27">
      <c r="V498" s="464" t="s">
        <v>257</v>
      </c>
      <c r="W498" s="464">
        <v>3.3300033300033297E-2</v>
      </c>
      <c r="X498" s="464"/>
      <c r="AA498" s="215">
        <v>1.24</v>
      </c>
    </row>
    <row r="499" spans="22:27">
      <c r="V499" s="464" t="s">
        <v>257</v>
      </c>
      <c r="W499" s="464">
        <v>3.0093289196509183E-2</v>
      </c>
      <c r="X499" s="464"/>
      <c r="AA499" s="215">
        <v>-2.4500000000000002</v>
      </c>
    </row>
    <row r="500" spans="22:27">
      <c r="V500" s="464" t="s">
        <v>257</v>
      </c>
      <c r="W500" s="464">
        <v>3.117206982543641E-2</v>
      </c>
      <c r="X500" s="464"/>
      <c r="AA500" s="215">
        <v>-4.83</v>
      </c>
    </row>
    <row r="501" spans="22:27">
      <c r="V501" s="464" t="s">
        <v>257</v>
      </c>
      <c r="W501" s="464">
        <v>0</v>
      </c>
      <c r="X501" s="464"/>
      <c r="AA501" s="215">
        <v>-0.61499999999999999</v>
      </c>
    </row>
    <row r="502" spans="22:27">
      <c r="V502" s="464" t="s">
        <v>257</v>
      </c>
      <c r="W502" s="464">
        <v>3.5971223021582732E-2</v>
      </c>
      <c r="X502" s="464"/>
      <c r="AA502" s="215">
        <v>26.8</v>
      </c>
    </row>
    <row r="503" spans="22:27">
      <c r="V503" s="464" t="s">
        <v>257</v>
      </c>
      <c r="W503" s="464">
        <v>0</v>
      </c>
      <c r="X503" s="464"/>
      <c r="AA503" s="215">
        <v>2.4500000000000002</v>
      </c>
    </row>
    <row r="504" spans="22:27">
      <c r="V504" s="464" t="s">
        <v>257</v>
      </c>
      <c r="W504" s="464">
        <v>2.9726516052318668E-2</v>
      </c>
      <c r="X504" s="464"/>
      <c r="AA504" s="215">
        <v>0.01</v>
      </c>
    </row>
    <row r="505" spans="22:27">
      <c r="V505" s="464" t="s">
        <v>257</v>
      </c>
      <c r="W505" s="464">
        <v>3.2393909944930355E-2</v>
      </c>
      <c r="X505" s="464"/>
      <c r="AA505" s="215">
        <v>0.25</v>
      </c>
    </row>
    <row r="506" spans="22:27">
      <c r="V506" s="464" t="s">
        <v>257</v>
      </c>
      <c r="W506" s="464">
        <v>3.7678975131876416E-2</v>
      </c>
      <c r="X506" s="464"/>
      <c r="AA506" s="215">
        <v>12.24</v>
      </c>
    </row>
    <row r="507" spans="22:27">
      <c r="V507" s="464" t="s">
        <v>257</v>
      </c>
      <c r="W507" s="464">
        <v>3.6982248520710061E-2</v>
      </c>
      <c r="X507" s="464"/>
      <c r="AA507" s="215">
        <v>-0.66500000000000004</v>
      </c>
    </row>
    <row r="508" spans="22:27">
      <c r="V508" s="464" t="s">
        <v>257</v>
      </c>
      <c r="W508" s="464">
        <v>3.1181789834736514E-2</v>
      </c>
      <c r="X508" s="464"/>
      <c r="AA508" s="215">
        <v>-0.21</v>
      </c>
    </row>
    <row r="509" spans="22:27">
      <c r="V509" s="464" t="s">
        <v>257</v>
      </c>
      <c r="W509" s="464">
        <v>3.4806822137138878E-2</v>
      </c>
      <c r="X509" s="464"/>
      <c r="AA509" s="215">
        <v>-0.24</v>
      </c>
    </row>
    <row r="510" spans="22:27">
      <c r="V510" s="464" t="s">
        <v>257</v>
      </c>
      <c r="W510" s="464">
        <v>0</v>
      </c>
      <c r="X510" s="464"/>
      <c r="AA510" s="215">
        <v>1.95</v>
      </c>
    </row>
    <row r="511" spans="22:27">
      <c r="V511" s="464" t="s">
        <v>257</v>
      </c>
      <c r="W511" s="464">
        <v>2.5779840164990978E-2</v>
      </c>
      <c r="X511" s="464"/>
      <c r="AA511" s="215">
        <v>-5.0999999999999996</v>
      </c>
    </row>
    <row r="512" spans="22:27">
      <c r="V512" s="464" t="s">
        <v>257</v>
      </c>
      <c r="W512" s="464">
        <v>2.4055809477988934E-2</v>
      </c>
      <c r="X512" s="464"/>
      <c r="AA512" s="215">
        <v>0.38500000000000001</v>
      </c>
    </row>
    <row r="513" spans="22:27">
      <c r="V513" s="464" t="s">
        <v>257</v>
      </c>
      <c r="W513" s="464">
        <v>2.4740227610094014E-2</v>
      </c>
      <c r="X513" s="464"/>
      <c r="AA513" s="215">
        <v>-1.9</v>
      </c>
    </row>
    <row r="514" spans="22:27">
      <c r="V514" s="464" t="s">
        <v>257</v>
      </c>
      <c r="W514" s="464">
        <v>3.0609121518212427E-2</v>
      </c>
      <c r="X514" s="464"/>
      <c r="AA514" s="215">
        <v>0.32</v>
      </c>
    </row>
    <row r="515" spans="22:27">
      <c r="V515" s="464" t="s">
        <v>257</v>
      </c>
      <c r="W515" s="464">
        <v>4.4863167339614179E-2</v>
      </c>
      <c r="X515" s="464"/>
      <c r="AA515" s="215">
        <v>9.5000000000000001E-2</v>
      </c>
    </row>
    <row r="516" spans="22:27">
      <c r="V516" s="464" t="s">
        <v>257</v>
      </c>
      <c r="W516" s="464">
        <v>3.5790980672870433E-2</v>
      </c>
      <c r="X516" s="464"/>
      <c r="AA516" s="215">
        <v>-0.14000000000000001</v>
      </c>
    </row>
    <row r="517" spans="22:27">
      <c r="V517" s="464" t="s">
        <v>257</v>
      </c>
      <c r="W517" s="464">
        <v>5.9772863120143453E-2</v>
      </c>
      <c r="X517" s="464"/>
      <c r="AA517" s="215">
        <v>4.8899999999999997</v>
      </c>
    </row>
    <row r="518" spans="22:27">
      <c r="V518" s="464" t="s">
        <v>257</v>
      </c>
      <c r="W518" s="464">
        <v>0</v>
      </c>
      <c r="X518" s="464"/>
      <c r="AA518" s="215">
        <v>1.69</v>
      </c>
    </row>
    <row r="519" spans="22:27">
      <c r="V519" s="464" t="s">
        <v>257</v>
      </c>
      <c r="W519" s="464">
        <v>3.7243947858472994E-2</v>
      </c>
      <c r="X519" s="464"/>
      <c r="AA519" s="215">
        <v>0.43</v>
      </c>
    </row>
    <row r="520" spans="22:27">
      <c r="V520" s="464" t="s">
        <v>257</v>
      </c>
      <c r="W520" s="464">
        <v>3.6094567767550989E-2</v>
      </c>
      <c r="X520" s="464"/>
      <c r="AA520" s="215">
        <v>0.505</v>
      </c>
    </row>
    <row r="521" spans="22:27">
      <c r="V521" s="464" t="s">
        <v>257</v>
      </c>
      <c r="W521" s="464">
        <v>3.558085749866572E-2</v>
      </c>
      <c r="X521" s="464"/>
      <c r="AA521" s="215">
        <v>1.43</v>
      </c>
    </row>
    <row r="522" spans="22:27">
      <c r="V522" s="464" t="s">
        <v>257</v>
      </c>
      <c r="W522" s="464">
        <v>3.543586109142452E-2</v>
      </c>
      <c r="X522" s="464"/>
      <c r="AA522" s="215">
        <v>0.1</v>
      </c>
    </row>
    <row r="523" spans="22:27">
      <c r="V523" s="464" t="s">
        <v>257</v>
      </c>
      <c r="W523" s="464">
        <v>2.8559188919034698E-2</v>
      </c>
      <c r="X523" s="464"/>
      <c r="AA523" s="215">
        <v>7.4349999999999996</v>
      </c>
    </row>
    <row r="524" spans="22:27">
      <c r="V524" s="464" t="s">
        <v>257</v>
      </c>
      <c r="W524" s="464">
        <v>6.9060773480662987E-2</v>
      </c>
      <c r="X524" s="464"/>
      <c r="AA524" s="215">
        <v>0.15</v>
      </c>
    </row>
    <row r="525" spans="22:27">
      <c r="V525" s="464" t="s">
        <v>257</v>
      </c>
      <c r="W525" s="464">
        <v>3.7467216185837392E-2</v>
      </c>
      <c r="X525" s="464"/>
      <c r="AA525" s="215">
        <v>3.145</v>
      </c>
    </row>
    <row r="526" spans="22:27">
      <c r="V526" s="464" t="s">
        <v>257</v>
      </c>
      <c r="W526" s="464">
        <v>7.9113924050632903E-2</v>
      </c>
      <c r="X526" s="464"/>
      <c r="AA526" s="215">
        <v>11.73</v>
      </c>
    </row>
    <row r="527" spans="22:27">
      <c r="V527" s="464" t="s">
        <v>257</v>
      </c>
      <c r="W527" s="464">
        <v>3.7425149700598806E-2</v>
      </c>
      <c r="X527" s="464"/>
      <c r="AA527" s="215">
        <v>8.98</v>
      </c>
    </row>
    <row r="528" spans="22:27">
      <c r="V528" s="464" t="s">
        <v>257</v>
      </c>
      <c r="W528" s="464">
        <v>2.7578599007170437E-2</v>
      </c>
      <c r="X528" s="464"/>
      <c r="AA528" s="215">
        <v>1.0649999999999999</v>
      </c>
    </row>
    <row r="529" spans="22:27">
      <c r="V529" s="464" t="s">
        <v>257</v>
      </c>
      <c r="W529" s="464">
        <v>3.3355570380253503E-2</v>
      </c>
      <c r="X529" s="464"/>
      <c r="AA529" s="215">
        <v>2.13</v>
      </c>
    </row>
    <row r="530" spans="22:27">
      <c r="V530" s="464" t="s">
        <v>257</v>
      </c>
      <c r="W530" s="464">
        <v>5.112474437627812E-2</v>
      </c>
      <c r="X530" s="464"/>
      <c r="AA530" s="215">
        <v>0.87</v>
      </c>
    </row>
    <row r="531" spans="22:27">
      <c r="V531" s="464" t="s">
        <v>257</v>
      </c>
      <c r="W531" s="464">
        <v>4.6554934823091247E-2</v>
      </c>
      <c r="X531" s="464"/>
      <c r="AA531" s="215">
        <v>1</v>
      </c>
    </row>
    <row r="532" spans="22:27">
      <c r="V532" s="464" t="s">
        <v>257</v>
      </c>
      <c r="W532" s="464">
        <v>3.5335689045936397E-2</v>
      </c>
      <c r="X532" s="464"/>
      <c r="AA532" s="215">
        <v>0.63</v>
      </c>
    </row>
    <row r="533" spans="22:27">
      <c r="V533" s="464" t="s">
        <v>257</v>
      </c>
      <c r="W533" s="464">
        <v>7.1813285457809697E-2</v>
      </c>
      <c r="X533" s="464"/>
      <c r="AA533" s="215">
        <v>3.94</v>
      </c>
    </row>
    <row r="534" spans="22:27">
      <c r="V534" s="464" t="s">
        <v>257</v>
      </c>
      <c r="W534" s="464">
        <v>3.8138825324180017E-2</v>
      </c>
      <c r="X534" s="464"/>
      <c r="AA534" s="215">
        <v>1.9650000000000001</v>
      </c>
    </row>
    <row r="535" spans="22:27">
      <c r="V535" s="464" t="s">
        <v>257</v>
      </c>
      <c r="W535" s="464">
        <v>3.7285607755406409E-2</v>
      </c>
      <c r="X535" s="464"/>
      <c r="AA535" s="215">
        <v>2.93</v>
      </c>
    </row>
    <row r="536" spans="22:27">
      <c r="V536" s="464" t="s">
        <v>257</v>
      </c>
      <c r="W536" s="464">
        <v>4.9079754601226995E-2</v>
      </c>
      <c r="X536" s="464"/>
      <c r="AA536" s="215">
        <v>-0.28999999999999998</v>
      </c>
    </row>
    <row r="537" spans="22:27">
      <c r="V537" s="464" t="s">
        <v>257</v>
      </c>
      <c r="W537" s="464">
        <v>4.8923679060665359E-2</v>
      </c>
      <c r="X537" s="464"/>
      <c r="AA537" s="215">
        <v>0.32</v>
      </c>
    </row>
    <row r="538" spans="22:27">
      <c r="V538" s="464" t="s">
        <v>257</v>
      </c>
      <c r="W538" s="464">
        <v>5.8275058275058272E-2</v>
      </c>
      <c r="X538" s="464"/>
      <c r="AA538" s="215">
        <v>26.93</v>
      </c>
    </row>
    <row r="539" spans="22:27">
      <c r="V539" s="464" t="s">
        <v>257</v>
      </c>
      <c r="W539" s="464">
        <v>3.5958288385472853E-2</v>
      </c>
      <c r="X539" s="464"/>
      <c r="AA539" s="215">
        <v>-4.2699999999999996</v>
      </c>
    </row>
    <row r="540" spans="22:27">
      <c r="V540" s="464" t="s">
        <v>257</v>
      </c>
      <c r="W540" s="464">
        <v>3.0450669914738122E-2</v>
      </c>
      <c r="X540" s="464"/>
      <c r="AA540" s="215">
        <v>0.19</v>
      </c>
    </row>
    <row r="541" spans="22:27">
      <c r="V541" s="464" t="s">
        <v>257</v>
      </c>
      <c r="W541" s="464">
        <v>3.8933229511387973E-2</v>
      </c>
      <c r="X541" s="464"/>
      <c r="AA541" s="215">
        <v>6.73</v>
      </c>
    </row>
    <row r="542" spans="22:27">
      <c r="V542" s="464" t="s">
        <v>257</v>
      </c>
      <c r="W542" s="464">
        <v>3.9541320680110716E-2</v>
      </c>
      <c r="X542" s="464"/>
      <c r="AA542" s="215">
        <v>7.94</v>
      </c>
    </row>
    <row r="543" spans="22:27">
      <c r="V543" s="464" t="s">
        <v>257</v>
      </c>
      <c r="W543" s="464">
        <v>2.6263952724885093E-2</v>
      </c>
      <c r="X543" s="464"/>
      <c r="AA543" s="215">
        <v>0.66</v>
      </c>
    </row>
    <row r="544" spans="22:27">
      <c r="V544" s="464" t="s">
        <v>257</v>
      </c>
      <c r="W544" s="464">
        <v>2.0828993959591754E-2</v>
      </c>
      <c r="X544" s="464"/>
      <c r="AA544" s="215">
        <v>0.91500000000000004</v>
      </c>
    </row>
    <row r="545" spans="22:27">
      <c r="V545" s="464" t="s">
        <v>257</v>
      </c>
      <c r="W545" s="464">
        <v>3.1877590054191905E-2</v>
      </c>
      <c r="X545" s="464"/>
      <c r="AA545" s="215">
        <v>1.99</v>
      </c>
    </row>
    <row r="546" spans="22:27">
      <c r="V546" s="464" t="s">
        <v>257</v>
      </c>
      <c r="W546" s="464">
        <v>3.215434083601286E-2</v>
      </c>
      <c r="X546" s="464"/>
      <c r="AA546" s="215">
        <v>3.5000000000000003E-2</v>
      </c>
    </row>
    <row r="547" spans="22:27">
      <c r="V547" s="464" t="s">
        <v>257</v>
      </c>
      <c r="W547" s="464">
        <v>2.3430178069353328E-2</v>
      </c>
      <c r="X547" s="464"/>
      <c r="AA547" s="215">
        <v>0.16</v>
      </c>
    </row>
    <row r="548" spans="22:27">
      <c r="V548" s="464" t="s">
        <v>257</v>
      </c>
      <c r="W548" s="464">
        <v>4.7460844803037493E-2</v>
      </c>
      <c r="X548" s="464"/>
      <c r="AA548" s="215">
        <v>6.61</v>
      </c>
    </row>
    <row r="549" spans="22:27">
      <c r="V549" s="464" t="s">
        <v>257</v>
      </c>
      <c r="W549" s="464">
        <v>2.9197080291970802E-2</v>
      </c>
      <c r="X549" s="464"/>
      <c r="AA549" s="215">
        <v>11.19</v>
      </c>
    </row>
    <row r="550" spans="22:27">
      <c r="V550" s="464" t="s">
        <v>257</v>
      </c>
      <c r="W550" s="464">
        <v>3.4578146611341627E-2</v>
      </c>
      <c r="X550" s="464"/>
      <c r="AA550" s="215">
        <v>2.54</v>
      </c>
    </row>
    <row r="551" spans="22:27">
      <c r="V551" s="464" t="s">
        <v>257</v>
      </c>
      <c r="W551" s="464">
        <v>4.0683482506102528E-2</v>
      </c>
      <c r="X551" s="464"/>
      <c r="AA551" s="215">
        <v>3.94</v>
      </c>
    </row>
    <row r="552" spans="22:27">
      <c r="V552" s="464" t="s">
        <v>257</v>
      </c>
      <c r="W552" s="464">
        <v>4.0241448692152917E-2</v>
      </c>
      <c r="X552" s="464"/>
      <c r="AA552" s="215">
        <v>4.93</v>
      </c>
    </row>
    <row r="553" spans="22:27">
      <c r="V553" s="464" t="s">
        <v>257</v>
      </c>
      <c r="W553" s="464">
        <v>3.7320395596193316E-2</v>
      </c>
      <c r="X553" s="464"/>
      <c r="AA553" s="215">
        <v>0.01</v>
      </c>
    </row>
    <row r="554" spans="22:27">
      <c r="V554" s="464" t="s">
        <v>257</v>
      </c>
      <c r="W554" s="464">
        <v>4.8685491723466409E-2</v>
      </c>
      <c r="X554" s="464"/>
      <c r="AA554" s="215">
        <v>5.5</v>
      </c>
    </row>
    <row r="555" spans="22:27">
      <c r="V555" s="464" t="s">
        <v>257</v>
      </c>
      <c r="W555" s="464">
        <v>2.1114864864864864E-2</v>
      </c>
      <c r="X555" s="464"/>
      <c r="AA555" s="215">
        <v>-9.6999999999999993</v>
      </c>
    </row>
    <row r="556" spans="22:27">
      <c r="V556" s="464" t="s">
        <v>257</v>
      </c>
      <c r="W556" s="464">
        <v>3.3288948069241014E-2</v>
      </c>
      <c r="X556" s="464"/>
      <c r="AA556" s="215">
        <v>1.54</v>
      </c>
    </row>
    <row r="557" spans="22:27">
      <c r="V557" s="464" t="s">
        <v>257</v>
      </c>
      <c r="W557" s="464">
        <v>2.9278290147855365E-2</v>
      </c>
      <c r="X557" s="464"/>
      <c r="AA557" s="215">
        <v>1.7949999999999999</v>
      </c>
    </row>
    <row r="558" spans="22:27">
      <c r="V558" s="464" t="s">
        <v>257</v>
      </c>
      <c r="W558" s="464">
        <v>4.4375416019525181E-2</v>
      </c>
      <c r="X558" s="464"/>
      <c r="AA558" s="215">
        <v>5.72</v>
      </c>
    </row>
    <row r="559" spans="22:27">
      <c r="V559" s="464" t="s">
        <v>257</v>
      </c>
      <c r="W559" s="464">
        <v>2.5866528711846873E-2</v>
      </c>
      <c r="X559" s="464"/>
      <c r="AA559" s="215">
        <v>1.97</v>
      </c>
    </row>
    <row r="560" spans="22:27">
      <c r="V560" s="464" t="s">
        <v>257</v>
      </c>
      <c r="W560" s="464">
        <v>3.0102347983142687E-2</v>
      </c>
      <c r="X560" s="464"/>
      <c r="AA560" s="215">
        <v>0.89</v>
      </c>
    </row>
    <row r="561" spans="22:27">
      <c r="V561" s="464" t="s">
        <v>257</v>
      </c>
      <c r="W561" s="464">
        <v>3.4399724802201583E-2</v>
      </c>
      <c r="X561" s="464"/>
      <c r="AA561" s="215">
        <v>0.94499999999999995</v>
      </c>
    </row>
    <row r="562" spans="22:27">
      <c r="V562" s="464" t="s">
        <v>257</v>
      </c>
      <c r="W562" s="464">
        <v>3.7721614485099961E-2</v>
      </c>
      <c r="X562" s="464"/>
      <c r="AA562" s="215">
        <v>3.11</v>
      </c>
    </row>
    <row r="563" spans="22:27">
      <c r="V563" s="464" t="s">
        <v>257</v>
      </c>
      <c r="W563" s="464">
        <v>4.3402777777777776E-2</v>
      </c>
      <c r="X563" s="464"/>
      <c r="AA563" s="215">
        <v>7.64</v>
      </c>
    </row>
    <row r="564" spans="22:27">
      <c r="V564" s="464" t="s">
        <v>257</v>
      </c>
      <c r="W564" s="464">
        <v>2.529724260055654E-2</v>
      </c>
      <c r="X564" s="464"/>
      <c r="AA564" s="215">
        <v>11.76</v>
      </c>
    </row>
    <row r="565" spans="22:27">
      <c r="V565" s="464" t="s">
        <v>257</v>
      </c>
      <c r="W565" s="464">
        <v>2.9824038174768863E-2</v>
      </c>
      <c r="X565" s="464"/>
      <c r="AA565" s="215">
        <v>1.0349999999999999</v>
      </c>
    </row>
    <row r="566" spans="22:27">
      <c r="V566" s="464" t="s">
        <v>257</v>
      </c>
      <c r="W566" s="464">
        <v>2.8682059371862897E-2</v>
      </c>
      <c r="X566" s="464"/>
      <c r="AA566" s="215">
        <v>17.850000000000001</v>
      </c>
    </row>
    <row r="567" spans="22:27">
      <c r="V567" s="464" t="s">
        <v>257</v>
      </c>
      <c r="W567" s="464">
        <v>4.4722719141323794E-2</v>
      </c>
      <c r="X567" s="464"/>
      <c r="AA567" s="215">
        <v>6.52</v>
      </c>
    </row>
    <row r="568" spans="22:27">
      <c r="V568" s="464" t="s">
        <v>257</v>
      </c>
      <c r="W568" s="464">
        <v>3.0280090840272521E-2</v>
      </c>
      <c r="X568" s="464"/>
      <c r="AA568" s="215">
        <v>9.23</v>
      </c>
    </row>
    <row r="569" spans="22:27">
      <c r="V569" s="464" t="s">
        <v>257</v>
      </c>
      <c r="W569" s="464">
        <v>3.3178500331785002E-2</v>
      </c>
      <c r="X569" s="464"/>
      <c r="AA569" s="215">
        <v>6.6</v>
      </c>
    </row>
    <row r="570" spans="22:27">
      <c r="V570" s="464" t="s">
        <v>257</v>
      </c>
      <c r="W570" s="464">
        <v>3.6127167630057806E-2</v>
      </c>
      <c r="X570" s="464"/>
      <c r="AA570" s="215">
        <v>7.93</v>
      </c>
    </row>
    <row r="571" spans="22:27">
      <c r="V571" s="464" t="s">
        <v>257</v>
      </c>
      <c r="W571" s="464">
        <v>3.0097817908201655E-2</v>
      </c>
      <c r="X571" s="464"/>
      <c r="AA571" s="215">
        <v>1.53</v>
      </c>
    </row>
    <row r="572" spans="22:27">
      <c r="V572" s="464" t="s">
        <v>257</v>
      </c>
      <c r="W572" s="464">
        <v>3.8372985418265546E-2</v>
      </c>
      <c r="X572" s="464"/>
      <c r="AA572" s="215">
        <v>6.02</v>
      </c>
    </row>
    <row r="573" spans="22:27">
      <c r="V573" s="464" t="s">
        <v>257</v>
      </c>
      <c r="W573" s="464">
        <v>3.4482758620689655E-2</v>
      </c>
      <c r="X573" s="464"/>
      <c r="AA573" s="215">
        <v>5.625</v>
      </c>
    </row>
    <row r="574" spans="22:27">
      <c r="V574" s="464" t="s">
        <v>257</v>
      </c>
      <c r="W574" s="464">
        <v>2.9890898221491557E-2</v>
      </c>
      <c r="X574" s="464"/>
      <c r="AA574" s="215">
        <v>0.23499999999999999</v>
      </c>
    </row>
    <row r="575" spans="22:27">
      <c r="V575" s="464" t="s">
        <v>257</v>
      </c>
      <c r="W575" s="464">
        <v>3.2992411745298586E-2</v>
      </c>
      <c r="X575" s="464"/>
      <c r="AA575" s="215">
        <v>2.19</v>
      </c>
    </row>
    <row r="576" spans="22:27">
      <c r="V576" s="464" t="s">
        <v>257</v>
      </c>
      <c r="W576" s="464">
        <v>3.6503011498448625E-2</v>
      </c>
      <c r="X576" s="464"/>
      <c r="AA576" s="215">
        <v>4.0750000000000002</v>
      </c>
    </row>
    <row r="577" spans="22:27">
      <c r="V577" s="464" t="s">
        <v>257</v>
      </c>
      <c r="W577" s="464">
        <v>3.0731407498463429E-2</v>
      </c>
      <c r="X577" s="464"/>
      <c r="AA577" s="215">
        <v>11.86</v>
      </c>
    </row>
    <row r="578" spans="22:27">
      <c r="V578" s="464" t="s">
        <v>257</v>
      </c>
      <c r="W578" s="464">
        <v>3.7271710771524413E-2</v>
      </c>
      <c r="X578" s="464"/>
      <c r="AA578" s="215">
        <v>-0.03</v>
      </c>
    </row>
    <row r="579" spans="22:27">
      <c r="V579" s="464" t="s">
        <v>257</v>
      </c>
      <c r="W579" s="464">
        <v>3.4602076124567477E-2</v>
      </c>
      <c r="X579" s="464"/>
      <c r="AA579" s="215">
        <v>5.04</v>
      </c>
    </row>
    <row r="580" spans="22:27">
      <c r="V580" s="464" t="s">
        <v>257</v>
      </c>
      <c r="W580" s="464">
        <v>3.0376670716889428E-2</v>
      </c>
      <c r="X580" s="464"/>
      <c r="AA580" s="215">
        <v>-8.91</v>
      </c>
    </row>
    <row r="581" spans="22:27">
      <c r="V581" s="464" t="s">
        <v>257</v>
      </c>
      <c r="W581" s="464">
        <v>2.6986911347996221E-2</v>
      </c>
      <c r="X581" s="464"/>
      <c r="AA581" s="215">
        <v>-2.875</v>
      </c>
    </row>
    <row r="582" spans="22:27">
      <c r="V582" s="464" t="s">
        <v>257</v>
      </c>
      <c r="W582" s="464">
        <v>2.0529665366454525E-2</v>
      </c>
      <c r="X582" s="464"/>
      <c r="AA582" s="215">
        <v>14.72</v>
      </c>
    </row>
    <row r="583" spans="22:27">
      <c r="V583" s="464" t="s">
        <v>257</v>
      </c>
      <c r="W583" s="464">
        <v>1.9286403085824494E-2</v>
      </c>
      <c r="X583" s="464"/>
      <c r="AA583" s="215">
        <v>-27.69</v>
      </c>
    </row>
    <row r="584" spans="22:27">
      <c r="V584" s="464" t="s">
        <v>257</v>
      </c>
      <c r="W584" s="464">
        <v>2.1949078138718173E-2</v>
      </c>
      <c r="X584" s="464"/>
      <c r="AA584" s="215">
        <v>3.31</v>
      </c>
    </row>
    <row r="585" spans="22:27">
      <c r="V585" s="464" t="s">
        <v>257</v>
      </c>
      <c r="W585" s="464">
        <v>3.130380341211457E-2</v>
      </c>
      <c r="X585" s="464"/>
      <c r="AA585" s="215">
        <v>-3.3149999999999999</v>
      </c>
    </row>
    <row r="586" spans="22:27">
      <c r="V586" s="464" t="s">
        <v>257</v>
      </c>
      <c r="W586" s="464">
        <v>5.0238633509168545E-2</v>
      </c>
      <c r="X586" s="464"/>
      <c r="AA586" s="215">
        <v>-5.7350000000000003</v>
      </c>
    </row>
    <row r="587" spans="22:27">
      <c r="V587" s="464" t="s">
        <v>257</v>
      </c>
      <c r="W587" s="464">
        <v>4.4365572315882874E-2</v>
      </c>
      <c r="X587" s="464"/>
      <c r="AA587" s="215">
        <v>5.2649999999999997</v>
      </c>
    </row>
    <row r="588" spans="22:27">
      <c r="V588" s="464" t="s">
        <v>257</v>
      </c>
      <c r="W588" s="464">
        <v>2.2099447513812154E-2</v>
      </c>
      <c r="X588" s="464"/>
      <c r="AA588" s="215">
        <v>0.03</v>
      </c>
    </row>
    <row r="589" spans="22:27">
      <c r="V589" s="464" t="s">
        <v>257</v>
      </c>
      <c r="W589" s="464">
        <v>2.2512381809995496E-2</v>
      </c>
      <c r="X589" s="464"/>
      <c r="AA589" s="215">
        <v>-0.75</v>
      </c>
    </row>
    <row r="590" spans="22:27">
      <c r="V590" s="464" t="s">
        <v>257</v>
      </c>
      <c r="W590" s="464">
        <v>2.1781746896101069E-2</v>
      </c>
      <c r="X590" s="464"/>
      <c r="AA590" s="215">
        <v>18.59</v>
      </c>
    </row>
    <row r="591" spans="22:27">
      <c r="V591" s="464" t="s">
        <v>257</v>
      </c>
      <c r="W591" s="464">
        <v>1.8982536066818528E-2</v>
      </c>
      <c r="X591" s="464"/>
      <c r="AA591" s="215">
        <v>0.91</v>
      </c>
    </row>
    <row r="592" spans="22:27">
      <c r="V592" s="464" t="s">
        <v>257</v>
      </c>
      <c r="W592" s="464">
        <v>2.3912003825920611E-2</v>
      </c>
      <c r="X592" s="464"/>
      <c r="AA592" s="215">
        <v>-5.86</v>
      </c>
    </row>
    <row r="593" spans="22:27">
      <c r="V593" s="464" t="s">
        <v>257</v>
      </c>
      <c r="W593" s="464">
        <v>2.5310048089091371E-2</v>
      </c>
      <c r="X593" s="464"/>
      <c r="AA593" s="215">
        <v>3.82</v>
      </c>
    </row>
    <row r="594" spans="22:27">
      <c r="V594" s="464" t="s">
        <v>257</v>
      </c>
      <c r="W594" s="464">
        <v>0.11160714285714285</v>
      </c>
      <c r="X594" s="464"/>
      <c r="AA594" s="215">
        <v>1.3</v>
      </c>
    </row>
    <row r="595" spans="22:27">
      <c r="V595" s="464" t="s">
        <v>257</v>
      </c>
      <c r="W595" s="464">
        <v>1.3766519823788546E-2</v>
      </c>
      <c r="X595" s="464"/>
      <c r="AA595" s="215">
        <v>3.62</v>
      </c>
    </row>
    <row r="596" spans="22:27">
      <c r="V596" s="464" t="s">
        <v>257</v>
      </c>
      <c r="W596" s="464">
        <v>1.6258840744654904E-2</v>
      </c>
      <c r="X596" s="464"/>
      <c r="AA596" s="215">
        <v>-4.5449999999999999</v>
      </c>
    </row>
    <row r="597" spans="22:27">
      <c r="V597" s="464" t="s">
        <v>257</v>
      </c>
      <c r="W597" s="464">
        <v>2.5274864147605207E-2</v>
      </c>
      <c r="X597" s="464"/>
      <c r="AA597" s="215">
        <v>0.4</v>
      </c>
    </row>
    <row r="598" spans="22:27">
      <c r="V598" s="464" t="s">
        <v>257</v>
      </c>
      <c r="W598" s="464">
        <v>1.4655235582911996E-2</v>
      </c>
      <c r="X598" s="464"/>
      <c r="AA598" s="215">
        <v>-2.2250000000000001</v>
      </c>
    </row>
    <row r="599" spans="22:27">
      <c r="V599" s="464" t="s">
        <v>257</v>
      </c>
      <c r="W599" s="464">
        <v>1.9506485906563932E-2</v>
      </c>
      <c r="X599" s="464"/>
      <c r="AA599" s="215">
        <v>3.5249999999999999</v>
      </c>
    </row>
    <row r="600" spans="22:27">
      <c r="V600" s="464" t="s">
        <v>257</v>
      </c>
      <c r="W600" s="464">
        <v>2.0074274816822245E-2</v>
      </c>
      <c r="X600" s="464"/>
      <c r="AA600" s="215">
        <v>8.2899999999999991</v>
      </c>
    </row>
    <row r="601" spans="22:27">
      <c r="V601" s="464" t="s">
        <v>257</v>
      </c>
      <c r="W601" s="464">
        <v>1.2934937265554261E-2</v>
      </c>
      <c r="X601" s="464"/>
      <c r="AA601" s="215">
        <v>1.23</v>
      </c>
    </row>
    <row r="602" spans="22:27">
      <c r="V602" s="464" t="s">
        <v>257</v>
      </c>
      <c r="W602" s="464">
        <v>1.6672224074691565E-2</v>
      </c>
      <c r="X602" s="464"/>
      <c r="AA602" s="215">
        <v>9.2100000000000009</v>
      </c>
    </row>
    <row r="603" spans="22:27">
      <c r="V603" s="464" t="s">
        <v>257</v>
      </c>
      <c r="W603" s="464">
        <v>1.5825288811520812E-2</v>
      </c>
      <c r="X603" s="464"/>
      <c r="AA603" s="215">
        <v>-5.05</v>
      </c>
    </row>
    <row r="604" spans="22:27">
      <c r="V604" s="464" t="s">
        <v>257</v>
      </c>
      <c r="W604" s="464">
        <v>1.8195050946142648E-2</v>
      </c>
      <c r="X604" s="464"/>
      <c r="AA604" s="215">
        <v>1.75</v>
      </c>
    </row>
    <row r="605" spans="22:27">
      <c r="V605" s="464" t="s">
        <v>257</v>
      </c>
      <c r="W605" s="464">
        <v>1.5524334394162849E-2</v>
      </c>
      <c r="X605" s="464"/>
      <c r="AA605" s="215">
        <v>0.97499999999999998</v>
      </c>
    </row>
    <row r="606" spans="22:27">
      <c r="V606" s="464" t="s">
        <v>257</v>
      </c>
      <c r="W606" s="464">
        <v>2.4473813020068527E-2</v>
      </c>
      <c r="X606" s="464"/>
      <c r="AA606" s="215">
        <v>0.43</v>
      </c>
    </row>
    <row r="607" spans="22:27">
      <c r="V607" s="464" t="s">
        <v>257</v>
      </c>
      <c r="W607" s="464">
        <v>1.3164823591363877E-2</v>
      </c>
      <c r="X607" s="464"/>
      <c r="AA607" s="215">
        <v>-0.26</v>
      </c>
    </row>
    <row r="608" spans="22:27">
      <c r="V608" s="464" t="s">
        <v>257</v>
      </c>
      <c r="W608" s="464">
        <v>0.18939393939393939</v>
      </c>
      <c r="X608" s="464"/>
      <c r="AA608" s="215">
        <v>19.059999999999999</v>
      </c>
    </row>
    <row r="609" spans="22:27">
      <c r="V609" s="464" t="s">
        <v>257</v>
      </c>
      <c r="W609" s="464">
        <v>2.2993791676247412E-2</v>
      </c>
      <c r="X609" s="464"/>
      <c r="AA609" s="215">
        <v>22.24</v>
      </c>
    </row>
    <row r="610" spans="22:27">
      <c r="V610" s="464" t="s">
        <v>257</v>
      </c>
      <c r="W610" s="464">
        <v>2.2401433691756272E-2</v>
      </c>
      <c r="X610" s="464"/>
      <c r="AA610" s="215">
        <v>0.315</v>
      </c>
    </row>
    <row r="611" spans="22:27">
      <c r="V611" s="464" t="s">
        <v>257</v>
      </c>
      <c r="W611" s="464">
        <v>1.8539117538005193E-2</v>
      </c>
      <c r="X611" s="464"/>
      <c r="AA611" s="215">
        <v>-20.190000000000001</v>
      </c>
    </row>
    <row r="612" spans="22:27">
      <c r="V612" s="464" t="s">
        <v>257</v>
      </c>
      <c r="W612" s="464">
        <v>2.3004370830457789E-2</v>
      </c>
      <c r="X612" s="464"/>
      <c r="AA612" s="215">
        <v>10.51</v>
      </c>
    </row>
    <row r="613" spans="22:27">
      <c r="V613" s="464" t="s">
        <v>257</v>
      </c>
      <c r="W613" s="464">
        <v>1.6056518946692355E-2</v>
      </c>
      <c r="X613" s="464"/>
      <c r="AA613" s="215">
        <v>19.649999999999999</v>
      </c>
    </row>
    <row r="614" spans="22:27">
      <c r="V614" s="464" t="s">
        <v>257</v>
      </c>
      <c r="W614" s="464">
        <v>1.6173378618793467E-2</v>
      </c>
      <c r="X614" s="464"/>
      <c r="AA614" s="215">
        <v>-3.18</v>
      </c>
    </row>
    <row r="615" spans="22:27">
      <c r="V615" s="464" t="s">
        <v>257</v>
      </c>
      <c r="W615" s="464">
        <v>1.4718869590815425E-2</v>
      </c>
      <c r="X615" s="464"/>
      <c r="AA615" s="215">
        <v>0.12</v>
      </c>
    </row>
    <row r="616" spans="22:27">
      <c r="V616" s="464" t="s">
        <v>257</v>
      </c>
      <c r="W616" s="464">
        <v>1.6429803663846217E-2</v>
      </c>
      <c r="X616" s="464"/>
      <c r="AA616" s="215">
        <v>1.365</v>
      </c>
    </row>
    <row r="617" spans="22:27">
      <c r="V617" s="464" t="s">
        <v>257</v>
      </c>
      <c r="W617" s="464">
        <v>1.7452006980802792E-2</v>
      </c>
      <c r="X617" s="464"/>
      <c r="AA617" s="215">
        <v>2.5249999999999999</v>
      </c>
    </row>
    <row r="618" spans="22:27">
      <c r="V618" s="464" t="s">
        <v>257</v>
      </c>
      <c r="W618" s="464">
        <v>0.2040816326530612</v>
      </c>
      <c r="X618" s="464"/>
      <c r="AA618" s="215">
        <v>-12.4</v>
      </c>
    </row>
    <row r="619" spans="22:27">
      <c r="V619" s="464" t="s">
        <v>257</v>
      </c>
      <c r="W619" s="464">
        <v>1.5006002400960384E-2</v>
      </c>
      <c r="X619" s="464"/>
      <c r="AA619" s="215">
        <v>-20.86</v>
      </c>
    </row>
    <row r="620" spans="22:27">
      <c r="V620" s="464" t="s">
        <v>257</v>
      </c>
      <c r="W620" s="464">
        <v>2.876042565429968E-2</v>
      </c>
      <c r="X620" s="464"/>
      <c r="AA620" s="215">
        <v>-6.94</v>
      </c>
    </row>
    <row r="621" spans="22:27">
      <c r="V621" s="464" t="s">
        <v>257</v>
      </c>
      <c r="W621" s="464">
        <v>2.030456852791878E-2</v>
      </c>
      <c r="X621" s="464"/>
      <c r="AA621" s="215">
        <v>11.08</v>
      </c>
    </row>
    <row r="622" spans="22:27">
      <c r="V622" s="464" t="s">
        <v>257</v>
      </c>
      <c r="W622" s="464">
        <v>4.2087542087542083E-2</v>
      </c>
      <c r="X622" s="464"/>
      <c r="AA622" s="215">
        <v>0.85499999999999998</v>
      </c>
    </row>
    <row r="623" spans="22:27">
      <c r="V623" s="464" t="s">
        <v>257</v>
      </c>
      <c r="W623" s="464">
        <v>1.8311664530305805E-2</v>
      </c>
      <c r="X623" s="464"/>
      <c r="AA623" s="215">
        <v>9.9550000000000001</v>
      </c>
    </row>
    <row r="624" spans="22:27">
      <c r="V624" s="464" t="s">
        <v>257</v>
      </c>
      <c r="W624" s="464">
        <v>2.391772303276728E-2</v>
      </c>
      <c r="X624" s="464"/>
      <c r="AA624" s="215">
        <v>1.47</v>
      </c>
    </row>
    <row r="625" spans="22:27">
      <c r="V625" s="464" t="s">
        <v>257</v>
      </c>
      <c r="W625" s="464">
        <v>3.274394237066143E-2</v>
      </c>
      <c r="X625" s="464"/>
      <c r="AA625" s="215">
        <v>11.46</v>
      </c>
    </row>
    <row r="626" spans="22:27">
      <c r="V626" s="464" t="s">
        <v>257</v>
      </c>
      <c r="W626" s="464">
        <v>1.7537706068046298E-2</v>
      </c>
      <c r="X626" s="464"/>
      <c r="AA626" s="215">
        <v>-20.245000000000001</v>
      </c>
    </row>
    <row r="627" spans="22:27">
      <c r="V627" s="464" t="s">
        <v>257</v>
      </c>
      <c r="W627" s="464">
        <v>2.1367521367521368E-2</v>
      </c>
      <c r="X627" s="464"/>
      <c r="AA627" s="215">
        <v>1.36</v>
      </c>
    </row>
    <row r="628" spans="22:27">
      <c r="V628" s="464" t="s">
        <v>257</v>
      </c>
      <c r="W628" s="464">
        <v>1.5571473061351605E-2</v>
      </c>
      <c r="X628" s="464"/>
      <c r="AA628" s="215">
        <v>-1.01</v>
      </c>
    </row>
    <row r="629" spans="22:27">
      <c r="V629" s="464" t="s">
        <v>257</v>
      </c>
      <c r="W629" s="464">
        <v>2.2060445621001547E-2</v>
      </c>
      <c r="X629" s="464"/>
      <c r="AA629" s="215">
        <v>0.02</v>
      </c>
    </row>
    <row r="630" spans="22:27">
      <c r="V630" s="464" t="s">
        <v>257</v>
      </c>
      <c r="W630" s="464">
        <v>3.4530386740331494E-2</v>
      </c>
      <c r="X630" s="464"/>
      <c r="AA630" s="215">
        <v>7.0000000000000007E-2</v>
      </c>
    </row>
    <row r="631" spans="22:27">
      <c r="V631" s="464" t="s">
        <v>257</v>
      </c>
      <c r="W631" s="464">
        <v>2.1190930281839375E-2</v>
      </c>
      <c r="X631" s="464"/>
      <c r="AA631" s="215">
        <v>0.30499999999999999</v>
      </c>
    </row>
    <row r="632" spans="22:27">
      <c r="V632" s="464" t="s">
        <v>257</v>
      </c>
      <c r="W632" s="464">
        <v>2.0337604230221681E-2</v>
      </c>
      <c r="X632" s="464"/>
      <c r="AA632" s="215">
        <v>1.7</v>
      </c>
    </row>
    <row r="633" spans="22:27">
      <c r="V633" s="464" t="s">
        <v>257</v>
      </c>
      <c r="W633" s="464">
        <v>1.9527436047646944E-2</v>
      </c>
      <c r="X633" s="464"/>
      <c r="AA633" s="215">
        <v>0.45</v>
      </c>
    </row>
    <row r="634" spans="22:27">
      <c r="V634" s="464" t="s">
        <v>257</v>
      </c>
      <c r="W634" s="464">
        <v>3.51000351000351E-2</v>
      </c>
      <c r="X634" s="464"/>
      <c r="AA634" s="215">
        <v>9.0299999999999994</v>
      </c>
    </row>
    <row r="635" spans="22:27">
      <c r="V635" s="464" t="s">
        <v>257</v>
      </c>
      <c r="W635" s="464">
        <v>1.4878738282993603E-2</v>
      </c>
      <c r="X635" s="464"/>
      <c r="AA635" s="215">
        <v>1.05</v>
      </c>
    </row>
    <row r="636" spans="22:27">
      <c r="V636" s="464" t="s">
        <v>257</v>
      </c>
      <c r="W636" s="464">
        <v>2.2301516503122211E-2</v>
      </c>
      <c r="X636" s="464"/>
      <c r="AA636" s="215">
        <v>23.54</v>
      </c>
    </row>
    <row r="637" spans="22:27">
      <c r="V637" s="464" t="s">
        <v>257</v>
      </c>
      <c r="W637" s="464">
        <v>1.8279864729001005E-2</v>
      </c>
      <c r="X637" s="464"/>
      <c r="AA637" s="215">
        <v>-20.175000000000001</v>
      </c>
    </row>
    <row r="638" spans="22:27">
      <c r="V638" s="464" t="s">
        <v>257</v>
      </c>
      <c r="W638" s="464">
        <v>1.8200018200018198E-2</v>
      </c>
      <c r="X638" s="464"/>
      <c r="AA638" s="215">
        <v>-7.77</v>
      </c>
    </row>
    <row r="639" spans="22:27">
      <c r="V639" s="464" t="s">
        <v>257</v>
      </c>
      <c r="W639" s="464">
        <v>1.5693659761456372E-2</v>
      </c>
      <c r="X639" s="464"/>
      <c r="AA639" s="215">
        <v>-9.31</v>
      </c>
    </row>
    <row r="640" spans="22:27">
      <c r="V640" s="464" t="s">
        <v>257</v>
      </c>
      <c r="W640" s="464">
        <v>1.791472590469366E-2</v>
      </c>
      <c r="X640" s="464"/>
      <c r="AA640" s="215">
        <v>2.23</v>
      </c>
    </row>
    <row r="641" spans="22:27">
      <c r="V641" s="464" t="s">
        <v>257</v>
      </c>
      <c r="W641" s="464">
        <v>1.626280696048138E-2</v>
      </c>
      <c r="X641" s="464"/>
      <c r="AA641" s="215">
        <v>1.06</v>
      </c>
    </row>
    <row r="642" spans="22:27">
      <c r="V642" s="464" t="s">
        <v>257</v>
      </c>
      <c r="W642" s="464">
        <v>1.5410695022345508E-2</v>
      </c>
      <c r="X642" s="464"/>
      <c r="AA642" s="215">
        <v>5.3</v>
      </c>
    </row>
    <row r="643" spans="22:27">
      <c r="V643" s="464" t="s">
        <v>257</v>
      </c>
      <c r="W643" s="464">
        <v>1.6926201760324982E-2</v>
      </c>
      <c r="X643" s="464"/>
      <c r="AA643" s="215">
        <v>0.06</v>
      </c>
    </row>
    <row r="644" spans="22:27">
      <c r="V644" s="464" t="s">
        <v>257</v>
      </c>
      <c r="W644" s="464">
        <v>1.7323516673884799E-2</v>
      </c>
      <c r="X644" s="464"/>
      <c r="AA644" s="215">
        <v>21.86</v>
      </c>
    </row>
    <row r="645" spans="22:27">
      <c r="V645" s="464" t="s">
        <v>257</v>
      </c>
      <c r="W645" s="464">
        <v>1.7691287041132243E-2</v>
      </c>
      <c r="X645" s="464"/>
      <c r="AA645" s="215">
        <v>19.71</v>
      </c>
    </row>
    <row r="646" spans="22:27">
      <c r="V646" s="464" t="s">
        <v>257</v>
      </c>
      <c r="W646" s="464">
        <v>1.7448961786773687E-2</v>
      </c>
      <c r="X646" s="464"/>
      <c r="AA646" s="215">
        <v>9.4049999999999994</v>
      </c>
    </row>
    <row r="647" spans="22:27">
      <c r="V647" s="464" t="s">
        <v>257</v>
      </c>
      <c r="W647" s="464">
        <v>2.0631318341242006E-2</v>
      </c>
      <c r="X647" s="464"/>
      <c r="AA647" s="215">
        <v>14.64</v>
      </c>
    </row>
    <row r="648" spans="22:27">
      <c r="V648" s="464" t="s">
        <v>257</v>
      </c>
      <c r="W648" s="464">
        <v>1.6818028927009756E-2</v>
      </c>
      <c r="X648" s="464"/>
      <c r="AA648" s="215">
        <v>0.1</v>
      </c>
    </row>
    <row r="649" spans="22:27">
      <c r="V649" s="464" t="s">
        <v>257</v>
      </c>
      <c r="W649" s="464">
        <v>1.6463615409944024E-2</v>
      </c>
      <c r="X649" s="464"/>
      <c r="AA649" s="215">
        <v>-19.02</v>
      </c>
    </row>
    <row r="650" spans="22:27">
      <c r="V650" s="464" t="s">
        <v>257</v>
      </c>
      <c r="W650" s="464">
        <v>1.7522340984755563E-2</v>
      </c>
      <c r="X650" s="464"/>
      <c r="AA650" s="215">
        <v>10.199999999999999</v>
      </c>
    </row>
    <row r="651" spans="22:27">
      <c r="V651" s="464" t="s">
        <v>257</v>
      </c>
      <c r="W651" s="464">
        <v>3.6370249136206581E-2</v>
      </c>
      <c r="X651" s="464"/>
      <c r="AA651" s="215">
        <v>0.23499999999999999</v>
      </c>
    </row>
    <row r="652" spans="22:27">
      <c r="V652" s="464" t="s">
        <v>257</v>
      </c>
      <c r="W652" s="464">
        <v>2.9082448742184092E-2</v>
      </c>
      <c r="X652" s="464"/>
      <c r="AA652" s="215">
        <v>6.57</v>
      </c>
    </row>
    <row r="653" spans="22:27">
      <c r="V653" s="464" t="s">
        <v>257</v>
      </c>
      <c r="W653" s="464">
        <v>2.2578460149017838E-2</v>
      </c>
      <c r="X653" s="464"/>
      <c r="AA653" s="215">
        <v>2.085</v>
      </c>
    </row>
    <row r="654" spans="22:27">
      <c r="V654" s="464" t="s">
        <v>257</v>
      </c>
      <c r="W654" s="464">
        <v>1.6458196181698487E-2</v>
      </c>
      <c r="X654" s="464"/>
      <c r="AA654" s="215">
        <v>11.595000000000001</v>
      </c>
    </row>
    <row r="655" spans="22:27">
      <c r="V655" s="464" t="s">
        <v>257</v>
      </c>
      <c r="W655" s="464">
        <v>1.5394088669950741E-2</v>
      </c>
      <c r="X655" s="464"/>
      <c r="AA655" s="215">
        <v>-4.79</v>
      </c>
    </row>
    <row r="656" spans="22:27">
      <c r="V656" s="464" t="s">
        <v>257</v>
      </c>
      <c r="W656" s="464">
        <v>2.138122728244601E-2</v>
      </c>
      <c r="X656" s="464"/>
      <c r="AA656" s="215">
        <v>4.8499999999999996</v>
      </c>
    </row>
    <row r="657" spans="22:27">
      <c r="V657" s="464" t="s">
        <v>257</v>
      </c>
      <c r="W657" s="464">
        <v>6.6028392208649728E-2</v>
      </c>
      <c r="X657" s="464"/>
      <c r="AA657" s="215">
        <v>5.98</v>
      </c>
    </row>
    <row r="658" spans="22:27">
      <c r="V658" s="464" t="s">
        <v>257</v>
      </c>
      <c r="W658" s="464">
        <v>1.3787398317937405E-2</v>
      </c>
      <c r="X658" s="464"/>
      <c r="AA658" s="215">
        <v>-5</v>
      </c>
    </row>
    <row r="659" spans="22:27">
      <c r="V659" s="464" t="s">
        <v>257</v>
      </c>
      <c r="W659" s="464">
        <v>2.5316455696202531E-2</v>
      </c>
      <c r="X659" s="464"/>
      <c r="AA659" s="215">
        <v>-1.76</v>
      </c>
    </row>
    <row r="660" spans="22:27">
      <c r="V660" s="464" t="s">
        <v>257</v>
      </c>
      <c r="W660" s="464">
        <v>4.1823504809703052E-2</v>
      </c>
      <c r="X660" s="464"/>
      <c r="AA660" s="215">
        <v>0.65</v>
      </c>
    </row>
    <row r="661" spans="22:27">
      <c r="V661" s="464" t="s">
        <v>257</v>
      </c>
      <c r="W661" s="464">
        <v>2.2650056625141565E-2</v>
      </c>
      <c r="X661" s="464"/>
      <c r="AA661" s="215">
        <v>1.44</v>
      </c>
    </row>
    <row r="662" spans="22:27">
      <c r="V662" s="464" t="s">
        <v>257</v>
      </c>
      <c r="W662" s="464">
        <v>1.6739203213927016E-2</v>
      </c>
      <c r="X662" s="464"/>
      <c r="AA662" s="215">
        <v>0.66</v>
      </c>
    </row>
    <row r="663" spans="22:27">
      <c r="V663" s="464" t="s">
        <v>257</v>
      </c>
      <c r="W663" s="464">
        <v>2.6563952716164164E-2</v>
      </c>
      <c r="X663" s="464"/>
      <c r="AA663" s="215">
        <v>0.875</v>
      </c>
    </row>
    <row r="664" spans="22:27">
      <c r="V664" s="464" t="s">
        <v>257</v>
      </c>
      <c r="W664" s="464">
        <v>0</v>
      </c>
      <c r="X664" s="464"/>
      <c r="AA664" s="215">
        <v>-2.85</v>
      </c>
    </row>
    <row r="665" spans="22:27">
      <c r="V665" s="464" t="s">
        <v>257</v>
      </c>
      <c r="W665" s="464">
        <v>3.447087211306446E-2</v>
      </c>
      <c r="X665" s="464"/>
      <c r="AA665" s="215">
        <v>9.4600000000000009</v>
      </c>
    </row>
    <row r="666" spans="22:27">
      <c r="V666" s="464" t="s">
        <v>257</v>
      </c>
      <c r="W666" s="464">
        <v>3.8175224279442643E-2</v>
      </c>
      <c r="X666" s="464"/>
      <c r="AA666" s="215">
        <v>-2.81</v>
      </c>
    </row>
    <row r="667" spans="22:27">
      <c r="V667" s="464" t="s">
        <v>257</v>
      </c>
      <c r="W667" s="464">
        <v>2.2175407473112318E-2</v>
      </c>
      <c r="X667" s="464"/>
      <c r="AA667" s="215">
        <v>-32.774999999999999</v>
      </c>
    </row>
    <row r="668" spans="22:27">
      <c r="V668" s="464" t="s">
        <v>257</v>
      </c>
      <c r="W668" s="464">
        <v>0</v>
      </c>
      <c r="X668" s="464"/>
      <c r="AA668" s="215">
        <v>-5.28</v>
      </c>
    </row>
    <row r="669" spans="22:27">
      <c r="V669" s="464" t="s">
        <v>257</v>
      </c>
      <c r="W669" s="464">
        <v>2.5227043390514632E-2</v>
      </c>
      <c r="X669" s="464"/>
      <c r="AA669" s="215">
        <v>-3.48</v>
      </c>
    </row>
    <row r="670" spans="22:27">
      <c r="V670" s="464" t="s">
        <v>257</v>
      </c>
      <c r="W670" s="464">
        <v>2.5710245532844837E-2</v>
      </c>
      <c r="X670" s="464"/>
      <c r="AA670" s="215">
        <v>-1.44</v>
      </c>
    </row>
    <row r="671" spans="22:27">
      <c r="V671" s="464" t="s">
        <v>257</v>
      </c>
      <c r="W671" s="464">
        <v>2.7001485081679495E-2</v>
      </c>
      <c r="X671" s="464"/>
      <c r="AA671" s="215">
        <v>2.57</v>
      </c>
    </row>
    <row r="672" spans="22:27">
      <c r="V672" s="464" t="s">
        <v>257</v>
      </c>
      <c r="W672" s="464">
        <v>0</v>
      </c>
      <c r="X672" s="464"/>
      <c r="AA672" s="215">
        <v>-2.0750000000000002</v>
      </c>
    </row>
    <row r="673" spans="22:27">
      <c r="V673" s="464" t="s">
        <v>257</v>
      </c>
      <c r="W673" s="464">
        <v>3.2520325203252036E-2</v>
      </c>
      <c r="X673" s="464"/>
      <c r="AA673" s="215">
        <v>-0.48</v>
      </c>
    </row>
    <row r="674" spans="22:27">
      <c r="V674" s="464" t="s">
        <v>257</v>
      </c>
      <c r="W674" s="464">
        <v>2.6656004264960682E-2</v>
      </c>
      <c r="X674" s="464"/>
      <c r="AA674" s="215">
        <v>1.96</v>
      </c>
    </row>
    <row r="675" spans="22:27">
      <c r="V675" s="464" t="s">
        <v>257</v>
      </c>
      <c r="W675" s="464">
        <v>2.6288117770767613E-2</v>
      </c>
      <c r="X675" s="464"/>
      <c r="AA675" s="215">
        <v>-9.31</v>
      </c>
    </row>
    <row r="676" spans="22:27">
      <c r="V676" s="464" t="s">
        <v>257</v>
      </c>
      <c r="W676" s="464">
        <v>2.3733238400379733E-2</v>
      </c>
      <c r="X676" s="464"/>
      <c r="AA676" s="215">
        <v>4.8099999999999996</v>
      </c>
    </row>
    <row r="677" spans="22:27">
      <c r="V677" s="464" t="s">
        <v>257</v>
      </c>
      <c r="W677" s="464">
        <v>3.0102347983142687E-2</v>
      </c>
      <c r="X677" s="464"/>
      <c r="AA677" s="215">
        <v>-0.53</v>
      </c>
    </row>
    <row r="678" spans="22:27">
      <c r="V678" s="464" t="s">
        <v>257</v>
      </c>
      <c r="W678" s="464">
        <v>1.907668828691339E-2</v>
      </c>
      <c r="X678" s="464"/>
      <c r="AA678" s="215">
        <v>-7.04</v>
      </c>
    </row>
    <row r="679" spans="22:27">
      <c r="V679" s="464" t="s">
        <v>257</v>
      </c>
      <c r="W679" s="464">
        <v>0</v>
      </c>
      <c r="X679" s="464"/>
      <c r="AA679" s="215">
        <v>-6.98</v>
      </c>
    </row>
    <row r="680" spans="22:27">
      <c r="V680" s="464" t="s">
        <v>257</v>
      </c>
      <c r="W680" s="464">
        <v>3.004807692307692E-2</v>
      </c>
      <c r="X680" s="464"/>
      <c r="AA680" s="215">
        <v>1.44</v>
      </c>
    </row>
    <row r="681" spans="22:27">
      <c r="V681" s="464" t="s">
        <v>257</v>
      </c>
      <c r="W681" s="464">
        <v>2.9124799767001601E-2</v>
      </c>
      <c r="X681" s="464"/>
      <c r="AA681" s="215">
        <v>-0.8</v>
      </c>
    </row>
    <row r="682" spans="22:27">
      <c r="V682" s="464" t="s">
        <v>257</v>
      </c>
      <c r="W682" s="464">
        <v>4.483299708585519E-2</v>
      </c>
      <c r="X682" s="464"/>
      <c r="AA682" s="215">
        <v>0.43</v>
      </c>
    </row>
    <row r="683" spans="22:27">
      <c r="V683" s="464" t="s">
        <v>257</v>
      </c>
      <c r="W683" s="464">
        <v>2.3562676720075403E-2</v>
      </c>
      <c r="X683" s="464"/>
      <c r="AA683" s="215">
        <v>3.88</v>
      </c>
    </row>
    <row r="684" spans="22:27">
      <c r="V684" s="464" t="s">
        <v>257</v>
      </c>
      <c r="W684" s="464">
        <v>3.3670033670033669E-2</v>
      </c>
      <c r="X684" s="464"/>
      <c r="AA684" s="215">
        <v>0.78</v>
      </c>
    </row>
    <row r="685" spans="22:27">
      <c r="V685" s="464" t="s">
        <v>257</v>
      </c>
      <c r="W685" s="464">
        <v>0</v>
      </c>
      <c r="X685" s="464"/>
      <c r="AA685" s="215">
        <v>-27.06</v>
      </c>
    </row>
    <row r="686" spans="22:27">
      <c r="V686" s="464" t="s">
        <v>257</v>
      </c>
      <c r="W686" s="464">
        <v>3.4352456200618345E-2</v>
      </c>
      <c r="X686" s="464"/>
      <c r="AA686" s="215">
        <v>7.0000000000000007E-2</v>
      </c>
    </row>
    <row r="687" spans="22:27">
      <c r="V687" s="464" t="s">
        <v>257</v>
      </c>
      <c r="W687" s="464">
        <v>3.2499187520311994E-2</v>
      </c>
      <c r="X687" s="464"/>
      <c r="AA687" s="215">
        <v>0.92</v>
      </c>
    </row>
    <row r="688" spans="22:27">
      <c r="V688" s="464" t="s">
        <v>257</v>
      </c>
      <c r="W688" s="464">
        <v>0</v>
      </c>
      <c r="X688" s="464"/>
      <c r="AA688" s="215">
        <v>0.12</v>
      </c>
    </row>
    <row r="689" spans="22:27">
      <c r="V689" s="464" t="s">
        <v>257</v>
      </c>
      <c r="W689" s="464">
        <v>3.2948929159802305E-2</v>
      </c>
      <c r="X689" s="464"/>
      <c r="AA689" s="215">
        <v>-17.66</v>
      </c>
    </row>
    <row r="690" spans="22:27">
      <c r="V690" s="464" t="s">
        <v>257</v>
      </c>
      <c r="W690" s="464">
        <v>2.6939655172413795E-2</v>
      </c>
      <c r="X690" s="464"/>
      <c r="AA690" s="215">
        <v>1.925</v>
      </c>
    </row>
    <row r="691" spans="22:27">
      <c r="V691" s="464" t="s">
        <v>257</v>
      </c>
      <c r="W691" s="464">
        <v>2.3803856224708403E-2</v>
      </c>
      <c r="X691" s="464"/>
      <c r="AA691" s="215">
        <v>-1.26</v>
      </c>
    </row>
    <row r="692" spans="22:27">
      <c r="V692" s="464" t="s">
        <v>257</v>
      </c>
      <c r="W692" s="464">
        <v>2.2416498542927595E-2</v>
      </c>
      <c r="X692" s="464"/>
      <c r="AA692" s="215">
        <v>-5.34</v>
      </c>
    </row>
    <row r="693" spans="22:27">
      <c r="V693" s="464" t="s">
        <v>257</v>
      </c>
      <c r="W693" s="464">
        <v>3.6264732547597461E-2</v>
      </c>
      <c r="X693" s="464"/>
      <c r="AA693" s="215">
        <v>-3.77</v>
      </c>
    </row>
    <row r="694" spans="22:27">
      <c r="V694" s="464" t="s">
        <v>257</v>
      </c>
      <c r="W694" s="464">
        <v>2.4679170779861793E-2</v>
      </c>
      <c r="X694" s="464"/>
      <c r="AA694" s="215">
        <v>-2.4300000000000002</v>
      </c>
    </row>
    <row r="695" spans="22:27">
      <c r="V695" s="464" t="s">
        <v>257</v>
      </c>
      <c r="W695" s="464">
        <v>2.5173064820641911E-2</v>
      </c>
      <c r="X695" s="464"/>
      <c r="AA695" s="215">
        <v>-7.62</v>
      </c>
    </row>
    <row r="696" spans="22:27">
      <c r="V696" s="464" t="s">
        <v>257</v>
      </c>
      <c r="W696" s="464">
        <v>2.9664787896766538E-2</v>
      </c>
      <c r="X696" s="464"/>
      <c r="AA696" s="215">
        <v>-21.43</v>
      </c>
    </row>
    <row r="697" spans="22:27">
      <c r="V697" s="464" t="s">
        <v>257</v>
      </c>
      <c r="W697" s="464">
        <v>2.9577048210588583E-2</v>
      </c>
      <c r="X697" s="464"/>
      <c r="AA697" s="215">
        <v>1.83</v>
      </c>
    </row>
    <row r="698" spans="22:27">
      <c r="V698" s="464" t="s">
        <v>257</v>
      </c>
      <c r="W698" s="464">
        <v>2.9726516052318668E-2</v>
      </c>
      <c r="X698" s="464"/>
      <c r="AA698" s="215">
        <v>-2.2599999999999998</v>
      </c>
    </row>
    <row r="699" spans="22:27">
      <c r="V699" s="464" t="s">
        <v>257</v>
      </c>
      <c r="W699" s="464">
        <v>3.1284217112466761E-2</v>
      </c>
      <c r="X699" s="464"/>
      <c r="AA699" s="215">
        <v>0.63</v>
      </c>
    </row>
    <row r="700" spans="22:27">
      <c r="V700" s="464" t="s">
        <v>257</v>
      </c>
      <c r="W700" s="464">
        <v>3.0921459492888062E-2</v>
      </c>
      <c r="X700" s="464"/>
      <c r="AA700" s="215">
        <v>0.53</v>
      </c>
    </row>
    <row r="701" spans="22:27">
      <c r="V701" s="464" t="s">
        <v>257</v>
      </c>
      <c r="W701" s="464">
        <v>0</v>
      </c>
      <c r="X701" s="464"/>
      <c r="AA701" s="215">
        <v>-16.75</v>
      </c>
    </row>
    <row r="702" spans="22:27">
      <c r="V702" s="464" t="s">
        <v>257</v>
      </c>
      <c r="W702" s="464">
        <v>2.9846291598268914E-2</v>
      </c>
      <c r="X702" s="464"/>
      <c r="AA702" s="215">
        <v>-26.29</v>
      </c>
    </row>
    <row r="703" spans="22:27">
      <c r="V703" s="464" t="s">
        <v>257</v>
      </c>
      <c r="W703" s="464">
        <v>2.3546032493524841E-2</v>
      </c>
      <c r="X703" s="464"/>
      <c r="AA703" s="215">
        <v>-20.11</v>
      </c>
    </row>
    <row r="704" spans="22:27">
      <c r="V704" s="464" t="s">
        <v>257</v>
      </c>
      <c r="W704" s="464">
        <v>2.3803856224708403E-2</v>
      </c>
      <c r="X704" s="464"/>
      <c r="AA704" s="215">
        <v>-4.4400000000000004</v>
      </c>
    </row>
    <row r="705" spans="22:27">
      <c r="V705" s="464" t="s">
        <v>257</v>
      </c>
      <c r="W705" s="464">
        <v>2.1431633090441493E-2</v>
      </c>
      <c r="X705" s="464"/>
      <c r="AA705" s="215">
        <v>-18.864999999999998</v>
      </c>
    </row>
    <row r="706" spans="22:27">
      <c r="V706" s="464" t="s">
        <v>257</v>
      </c>
      <c r="W706" s="464">
        <v>2.3668639053254437E-2</v>
      </c>
      <c r="X706" s="464"/>
      <c r="AA706" s="215">
        <v>3.9</v>
      </c>
    </row>
    <row r="707" spans="22:27">
      <c r="V707" s="464" t="s">
        <v>257</v>
      </c>
      <c r="W707" s="464">
        <v>2.1753317380900587E-2</v>
      </c>
      <c r="X707" s="464"/>
      <c r="AA707" s="215">
        <v>-7.0000000000000007E-2</v>
      </c>
    </row>
    <row r="708" spans="22:27">
      <c r="V708" s="464" t="s">
        <v>257</v>
      </c>
      <c r="W708" s="464">
        <v>0</v>
      </c>
      <c r="X708" s="464"/>
      <c r="AA708" s="215">
        <v>0.54</v>
      </c>
    </row>
    <row r="709" spans="22:27">
      <c r="V709" s="464" t="s">
        <v>257</v>
      </c>
      <c r="W709" s="464">
        <v>2.0491803278688527E-2</v>
      </c>
      <c r="X709" s="464"/>
      <c r="AA709" s="215">
        <v>-22.6</v>
      </c>
    </row>
    <row r="710" spans="22:27">
      <c r="V710" s="464" t="s">
        <v>257</v>
      </c>
      <c r="W710" s="464">
        <v>2.5157232704402517E-2</v>
      </c>
      <c r="X710" s="464"/>
      <c r="AA710" s="215">
        <v>7.09</v>
      </c>
    </row>
    <row r="711" spans="22:27">
      <c r="V711" s="464" t="s">
        <v>257</v>
      </c>
      <c r="W711" s="464">
        <v>2.3207240659085634E-2</v>
      </c>
      <c r="X711" s="464"/>
      <c r="AA711" s="215">
        <v>-22.14</v>
      </c>
    </row>
    <row r="712" spans="22:27">
      <c r="V712" s="464" t="s">
        <v>257</v>
      </c>
      <c r="W712" s="464">
        <v>2.3758612497030172E-2</v>
      </c>
      <c r="X712" s="464"/>
      <c r="AA712" s="215">
        <v>-2.82</v>
      </c>
    </row>
    <row r="713" spans="22:27">
      <c r="V713" s="464" t="s">
        <v>257</v>
      </c>
      <c r="W713" s="464">
        <v>0</v>
      </c>
      <c r="X713" s="464"/>
      <c r="AA713" s="215">
        <v>0.25</v>
      </c>
    </row>
    <row r="714" spans="22:27">
      <c r="V714" s="464" t="s">
        <v>257</v>
      </c>
      <c r="W714" s="464">
        <v>2.7624309392265192E-2</v>
      </c>
      <c r="X714" s="464"/>
      <c r="AA714" s="215">
        <v>0.03</v>
      </c>
    </row>
    <row r="715" spans="22:27">
      <c r="V715" s="464" t="s">
        <v>257</v>
      </c>
      <c r="W715" s="464">
        <v>0</v>
      </c>
      <c r="X715" s="464"/>
      <c r="AA715" s="215">
        <v>-5.22</v>
      </c>
    </row>
    <row r="716" spans="22:27">
      <c r="V716" s="464" t="s">
        <v>257</v>
      </c>
      <c r="W716" s="464">
        <v>2.5371051630090069E-2</v>
      </c>
      <c r="X716" s="464"/>
      <c r="AA716" s="215">
        <v>-2.29</v>
      </c>
    </row>
    <row r="717" spans="22:27">
      <c r="V717" s="464" t="s">
        <v>257</v>
      </c>
      <c r="W717" s="464">
        <v>2.5271670457417236E-2</v>
      </c>
      <c r="X717" s="464"/>
      <c r="AA717" s="215">
        <v>-3.17</v>
      </c>
    </row>
    <row r="718" spans="22:27">
      <c r="V718" s="464" t="s">
        <v>257</v>
      </c>
      <c r="W718" s="464">
        <v>3.0070666065253344E-2</v>
      </c>
      <c r="X718" s="464"/>
      <c r="AA718" s="215">
        <v>5.6349999999999998</v>
      </c>
    </row>
    <row r="719" spans="22:27">
      <c r="V719" s="464" t="s">
        <v>257</v>
      </c>
      <c r="W719" s="464">
        <v>2.4189646831156264E-2</v>
      </c>
      <c r="X719" s="464"/>
      <c r="AA719" s="215">
        <v>3.59</v>
      </c>
    </row>
    <row r="720" spans="22:27">
      <c r="V720" s="464" t="s">
        <v>257</v>
      </c>
      <c r="W720" s="464">
        <v>3.1017369727047144E-2</v>
      </c>
      <c r="X720" s="464"/>
      <c r="AA720" s="215">
        <v>-1.28</v>
      </c>
    </row>
    <row r="721" spans="22:27">
      <c r="V721" s="464" t="s">
        <v>257</v>
      </c>
      <c r="W721" s="464">
        <v>2.8272547356516825E-2</v>
      </c>
      <c r="X721" s="464"/>
      <c r="AA721" s="215">
        <v>0.63</v>
      </c>
    </row>
    <row r="722" spans="22:27">
      <c r="V722" s="464" t="s">
        <v>257</v>
      </c>
      <c r="W722" s="464">
        <v>2.9256875365710942E-2</v>
      </c>
      <c r="X722" s="464"/>
      <c r="AA722" s="215">
        <v>2.19</v>
      </c>
    </row>
    <row r="723" spans="22:27">
      <c r="V723" s="464" t="s">
        <v>257</v>
      </c>
      <c r="W723" s="464">
        <v>3.4650034650034647E-2</v>
      </c>
      <c r="X723" s="464"/>
      <c r="AA723" s="215">
        <v>0.45</v>
      </c>
    </row>
    <row r="724" spans="22:27">
      <c r="V724" s="464" t="s">
        <v>257</v>
      </c>
      <c r="W724" s="464">
        <v>3.1964200095892598E-2</v>
      </c>
      <c r="X724" s="464"/>
      <c r="AA724" s="215">
        <v>-14.03</v>
      </c>
    </row>
    <row r="725" spans="22:27">
      <c r="V725" s="464" t="s">
        <v>257</v>
      </c>
      <c r="W725" s="464">
        <v>1.6425755584756899E-2</v>
      </c>
      <c r="X725" s="464"/>
      <c r="AA725" s="215">
        <v>-33.67</v>
      </c>
    </row>
    <row r="726" spans="22:27">
      <c r="V726" s="464" t="s">
        <v>257</v>
      </c>
      <c r="W726" s="464">
        <v>2.2421524663677129E-2</v>
      </c>
      <c r="X726" s="464"/>
      <c r="AA726" s="215">
        <v>-2.58</v>
      </c>
    </row>
    <row r="727" spans="22:27">
      <c r="V727" s="464" t="s">
        <v>257</v>
      </c>
      <c r="W727" s="464">
        <v>0</v>
      </c>
      <c r="X727" s="464"/>
      <c r="AA727" s="215">
        <v>1.39</v>
      </c>
    </row>
    <row r="728" spans="22:27">
      <c r="V728" s="464" t="s">
        <v>257</v>
      </c>
      <c r="W728" s="464">
        <v>3.2092426187419767E-2</v>
      </c>
      <c r="X728" s="464"/>
      <c r="AA728" s="215">
        <v>5.78</v>
      </c>
    </row>
    <row r="729" spans="22:27">
      <c r="V729" s="464" t="s">
        <v>257</v>
      </c>
      <c r="W729" s="464">
        <v>0</v>
      </c>
      <c r="X729" s="464"/>
      <c r="AA729" s="215">
        <v>0.43</v>
      </c>
    </row>
    <row r="730" spans="22:27">
      <c r="V730" s="464" t="s">
        <v>257</v>
      </c>
      <c r="W730" s="464">
        <v>2.3118714599468269E-2</v>
      </c>
      <c r="X730" s="464"/>
      <c r="AA730" s="215">
        <v>0.315</v>
      </c>
    </row>
    <row r="731" spans="22:27">
      <c r="V731" s="464" t="s">
        <v>257</v>
      </c>
      <c r="W731" s="464">
        <v>3.473428273706148E-2</v>
      </c>
      <c r="X731" s="464"/>
      <c r="AA731" s="215">
        <v>-5.81</v>
      </c>
    </row>
    <row r="732" spans="22:27">
      <c r="V732" s="464" t="s">
        <v>257</v>
      </c>
      <c r="W732" s="464">
        <v>4.4130626654898503E-2</v>
      </c>
      <c r="X732" s="464"/>
      <c r="AA732" s="215">
        <v>-34.630000000000003</v>
      </c>
    </row>
    <row r="733" spans="22:27">
      <c r="V733" s="464" t="s">
        <v>257</v>
      </c>
      <c r="W733" s="464">
        <v>0</v>
      </c>
      <c r="X733" s="464"/>
      <c r="AA733" s="215">
        <v>-4.78</v>
      </c>
    </row>
    <row r="734" spans="22:27">
      <c r="V734" s="464" t="s">
        <v>257</v>
      </c>
      <c r="W734" s="464">
        <v>5.0684237202230108E-2</v>
      </c>
      <c r="X734" s="464"/>
      <c r="AA734" s="215">
        <v>4.87</v>
      </c>
    </row>
    <row r="735" spans="22:27">
      <c r="V735" s="464" t="s">
        <v>257</v>
      </c>
      <c r="W735" s="464">
        <v>2.0815986677768527E-2</v>
      </c>
      <c r="X735" s="464"/>
      <c r="AA735" s="215">
        <v>-10.32</v>
      </c>
    </row>
    <row r="736" spans="22:27">
      <c r="V736" s="464" t="s">
        <v>257</v>
      </c>
      <c r="W736" s="464">
        <v>2.4925224327018946E-2</v>
      </c>
      <c r="X736" s="464"/>
      <c r="AA736" s="215">
        <v>-15.3</v>
      </c>
    </row>
    <row r="737" spans="22:27">
      <c r="V737" s="464" t="s">
        <v>257</v>
      </c>
      <c r="W737" s="464">
        <v>3.1796502384737677E-2</v>
      </c>
      <c r="X737" s="464"/>
      <c r="AA737" s="215">
        <v>19.399999999999999</v>
      </c>
    </row>
    <row r="738" spans="22:27">
      <c r="V738" s="464" t="s">
        <v>257</v>
      </c>
      <c r="W738" s="464">
        <v>4.4326241134751775E-2</v>
      </c>
      <c r="X738" s="464"/>
      <c r="AA738" s="215">
        <v>2.08</v>
      </c>
    </row>
    <row r="739" spans="22:27">
      <c r="V739" s="464" t="s">
        <v>257</v>
      </c>
      <c r="W739" s="464">
        <v>2.1132713440405747E-2</v>
      </c>
      <c r="X739" s="464"/>
      <c r="AA739" s="215">
        <v>-4.79</v>
      </c>
    </row>
    <row r="740" spans="22:27">
      <c r="V740" s="464" t="s">
        <v>257</v>
      </c>
      <c r="W740" s="464">
        <v>4.3744531933508315E-2</v>
      </c>
      <c r="X740" s="464"/>
      <c r="AA740" s="215">
        <v>3.28</v>
      </c>
    </row>
    <row r="741" spans="22:27">
      <c r="V741" s="464" t="s">
        <v>257</v>
      </c>
      <c r="W741" s="464">
        <v>0</v>
      </c>
      <c r="X741" s="464"/>
      <c r="AA741" s="215">
        <v>-0.8</v>
      </c>
    </row>
    <row r="742" spans="22:27">
      <c r="V742" s="464" t="s">
        <v>257</v>
      </c>
      <c r="W742" s="464">
        <v>2.6021337496747333E-2</v>
      </c>
      <c r="X742" s="464"/>
      <c r="AA742" s="215">
        <v>-20.335000000000001</v>
      </c>
    </row>
    <row r="743" spans="22:27">
      <c r="V743" s="464" t="s">
        <v>257</v>
      </c>
      <c r="W743" s="464">
        <v>3.1857279388340237E-2</v>
      </c>
      <c r="X743" s="464"/>
      <c r="AA743" s="215">
        <v>0.42</v>
      </c>
    </row>
    <row r="744" spans="22:27">
      <c r="V744" s="464" t="s">
        <v>257</v>
      </c>
      <c r="W744" s="464">
        <v>0</v>
      </c>
      <c r="X744" s="464"/>
      <c r="AA744" s="215">
        <v>0.01</v>
      </c>
    </row>
    <row r="745" spans="22:27">
      <c r="V745" s="464" t="s">
        <v>257</v>
      </c>
      <c r="W745" s="464">
        <v>2.5432349949135302E-2</v>
      </c>
      <c r="X745" s="464"/>
      <c r="AA745" s="215">
        <v>-33.85</v>
      </c>
    </row>
    <row r="746" spans="22:27">
      <c r="V746" s="464" t="s">
        <v>257</v>
      </c>
      <c r="W746" s="464">
        <v>0</v>
      </c>
      <c r="X746" s="464"/>
      <c r="AA746" s="215">
        <v>-19.55</v>
      </c>
    </row>
    <row r="747" spans="22:27">
      <c r="V747" s="464" t="s">
        <v>257</v>
      </c>
      <c r="W747" s="464">
        <v>4.0494027130998179E-2</v>
      </c>
      <c r="X747" s="464"/>
      <c r="AA747" s="215">
        <v>0.83</v>
      </c>
    </row>
    <row r="748" spans="22:27">
      <c r="V748" s="464" t="s">
        <v>257</v>
      </c>
      <c r="W748" s="464">
        <v>2.3837902264600714E-2</v>
      </c>
      <c r="X748" s="464"/>
      <c r="AA748" s="215">
        <v>-7.41</v>
      </c>
    </row>
    <row r="749" spans="22:27">
      <c r="V749" s="464" t="s">
        <v>257</v>
      </c>
      <c r="W749" s="464">
        <v>2.3674242424242424E-2</v>
      </c>
      <c r="X749" s="464"/>
      <c r="AA749" s="215">
        <v>-22.504999999999999</v>
      </c>
    </row>
    <row r="750" spans="22:27">
      <c r="V750" s="464" t="s">
        <v>257</v>
      </c>
      <c r="W750" s="464">
        <v>2.6021337496747333E-2</v>
      </c>
      <c r="X750" s="464"/>
      <c r="AA750" s="215">
        <v>5.7</v>
      </c>
    </row>
    <row r="751" spans="22:27">
      <c r="V751" s="464" t="s">
        <v>257</v>
      </c>
      <c r="W751" s="464">
        <v>2.8336639274582034E-2</v>
      </c>
      <c r="X751" s="464"/>
      <c r="AA751" s="215">
        <v>0.01</v>
      </c>
    </row>
    <row r="752" spans="22:27">
      <c r="V752" s="464" t="s">
        <v>257</v>
      </c>
      <c r="W752" s="464">
        <v>0</v>
      </c>
      <c r="X752" s="464"/>
      <c r="AA752" s="215">
        <v>10.445</v>
      </c>
    </row>
    <row r="753" spans="22:27">
      <c r="V753" s="464" t="s">
        <v>257</v>
      </c>
      <c r="W753" s="464">
        <v>3.0892801977139329E-2</v>
      </c>
      <c r="X753" s="464"/>
      <c r="AA753" s="215">
        <v>1.55</v>
      </c>
    </row>
    <row r="754" spans="22:27">
      <c r="V754" s="464" t="s">
        <v>257</v>
      </c>
      <c r="W754" s="464">
        <v>3.3090668431502317E-2</v>
      </c>
      <c r="X754" s="464"/>
      <c r="AA754" s="215">
        <v>3.79</v>
      </c>
    </row>
    <row r="755" spans="22:27">
      <c r="V755" s="464" t="s">
        <v>257</v>
      </c>
      <c r="W755" s="464">
        <v>4.6838407494145196E-2</v>
      </c>
      <c r="X755" s="464"/>
      <c r="AA755" s="215">
        <v>2.2999999999999998</v>
      </c>
    </row>
    <row r="756" spans="22:27">
      <c r="V756" s="464" t="s">
        <v>257</v>
      </c>
      <c r="W756" s="464">
        <v>3.6509675063891932E-2</v>
      </c>
      <c r="X756" s="464"/>
      <c r="AA756" s="215">
        <v>-1.52</v>
      </c>
    </row>
    <row r="757" spans="22:27">
      <c r="V757" s="464" t="s">
        <v>257</v>
      </c>
      <c r="W757" s="464">
        <v>3.4770514603616132E-2</v>
      </c>
      <c r="X757" s="464"/>
      <c r="AA757" s="215">
        <v>1.7649999999999999</v>
      </c>
    </row>
    <row r="758" spans="22:27">
      <c r="V758" s="464" t="s">
        <v>257</v>
      </c>
      <c r="W758" s="464">
        <v>2.5647601949217745E-2</v>
      </c>
      <c r="X758" s="464"/>
      <c r="AA758" s="215">
        <v>0.11</v>
      </c>
    </row>
    <row r="759" spans="22:27">
      <c r="V759" s="464" t="s">
        <v>257</v>
      </c>
      <c r="W759" s="464">
        <v>4.1339396444811903E-2</v>
      </c>
      <c r="X759" s="464"/>
      <c r="AA759" s="215">
        <v>8.36</v>
      </c>
    </row>
    <row r="760" spans="22:27">
      <c r="V760" s="464" t="s">
        <v>257</v>
      </c>
      <c r="W760" s="464">
        <v>3.926187671770711E-2</v>
      </c>
      <c r="X760" s="464"/>
      <c r="AA760" s="215">
        <v>1.24</v>
      </c>
    </row>
    <row r="761" spans="22:27">
      <c r="V761" s="464" t="s">
        <v>257</v>
      </c>
      <c r="W761" s="464">
        <v>6.1957868649318459E-2</v>
      </c>
      <c r="X761" s="464"/>
      <c r="AA761" s="215">
        <v>5.4349999999999996</v>
      </c>
    </row>
    <row r="762" spans="22:27">
      <c r="V762" s="464" t="s">
        <v>257</v>
      </c>
      <c r="W762" s="464">
        <v>2.772387025228722E-2</v>
      </c>
      <c r="X762" s="464"/>
      <c r="AA762" s="215">
        <v>-13.99</v>
      </c>
    </row>
    <row r="763" spans="22:27">
      <c r="V763" s="464" t="s">
        <v>257</v>
      </c>
      <c r="W763" s="464">
        <v>1.8445079774970025E-2</v>
      </c>
      <c r="X763" s="464"/>
      <c r="AA763" s="215">
        <v>-16.36</v>
      </c>
    </row>
    <row r="764" spans="22:27">
      <c r="V764" s="464" t="s">
        <v>257</v>
      </c>
      <c r="W764" s="464">
        <v>2.9904306220095697E-2</v>
      </c>
      <c r="X764" s="464"/>
      <c r="AA764" s="215">
        <v>-6.76</v>
      </c>
    </row>
    <row r="765" spans="22:27">
      <c r="V765" s="464" t="s">
        <v>257</v>
      </c>
      <c r="W765" s="464">
        <v>0</v>
      </c>
      <c r="X765" s="464"/>
      <c r="AA765" s="215">
        <v>-0.45</v>
      </c>
    </row>
    <row r="766" spans="22:27">
      <c r="V766" s="464" t="s">
        <v>257</v>
      </c>
      <c r="W766" s="464">
        <v>3.0385900941962932E-2</v>
      </c>
      <c r="X766" s="464"/>
      <c r="AA766" s="215">
        <v>4.08</v>
      </c>
    </row>
    <row r="767" spans="22:27">
      <c r="V767" s="464" t="s">
        <v>257</v>
      </c>
      <c r="W767" s="464">
        <v>3.8248231019315355E-2</v>
      </c>
      <c r="X767" s="464"/>
      <c r="AA767" s="215">
        <v>16.535</v>
      </c>
    </row>
  </sheetData>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tabColor theme="7" tint="0.59999389629810485"/>
  </sheetPr>
  <dimension ref="A1:AD215"/>
  <sheetViews>
    <sheetView zoomScaleNormal="100" workbookViewId="0"/>
  </sheetViews>
  <sheetFormatPr defaultRowHeight="15"/>
  <cols>
    <col min="1" max="3" width="9.140625" style="211"/>
    <col min="4" max="4" width="10.140625" style="211" customWidth="1"/>
    <col min="5" max="8" width="9.140625" style="211"/>
    <col min="9" max="9" width="9.42578125" style="211" customWidth="1"/>
    <col min="10" max="16384" width="9.140625" style="211"/>
  </cols>
  <sheetData>
    <row r="1" spans="21:30">
      <c r="U1" s="213" t="s">
        <v>761</v>
      </c>
      <c r="AA1" s="213" t="s">
        <v>762</v>
      </c>
    </row>
    <row r="2" spans="21:30">
      <c r="U2" s="461" t="s">
        <v>781</v>
      </c>
      <c r="V2" s="461" t="s">
        <v>339</v>
      </c>
      <c r="W2" s="461" t="s">
        <v>166</v>
      </c>
      <c r="X2" s="461" t="s">
        <v>782</v>
      </c>
      <c r="Y2" s="461" t="s">
        <v>792</v>
      </c>
      <c r="AA2" s="461" t="s">
        <v>339</v>
      </c>
      <c r="AB2" s="461" t="s">
        <v>794</v>
      </c>
      <c r="AC2" s="461" t="s">
        <v>795</v>
      </c>
      <c r="AD2" s="461" t="s">
        <v>796</v>
      </c>
    </row>
    <row r="3" spans="21:30">
      <c r="U3" s="461">
        <v>111</v>
      </c>
      <c r="V3" s="461" t="s">
        <v>33</v>
      </c>
      <c r="W3" s="461">
        <v>2015</v>
      </c>
      <c r="X3" s="461">
        <v>0.24432988999999999</v>
      </c>
      <c r="Y3" s="461">
        <v>7.9682500000000003E-2</v>
      </c>
      <c r="AA3" s="461" t="s">
        <v>495</v>
      </c>
      <c r="AB3" s="461">
        <v>-0.58110356330871582</v>
      </c>
      <c r="AC3" s="461">
        <v>2.2279024124145508E-2</v>
      </c>
      <c r="AD3" s="461">
        <v>-9.7975730895996094E-3</v>
      </c>
    </row>
    <row r="4" spans="21:30">
      <c r="U4" s="461">
        <v>112</v>
      </c>
      <c r="V4" s="461" t="s">
        <v>32</v>
      </c>
      <c r="W4" s="461">
        <v>2015</v>
      </c>
      <c r="X4" s="461">
        <v>1.1745996000000001</v>
      </c>
      <c r="Y4" s="461">
        <v>-5.6167420000000003E-2</v>
      </c>
      <c r="AA4" s="461" t="s">
        <v>465</v>
      </c>
      <c r="AB4" s="461">
        <v>-0.3926587700843811</v>
      </c>
      <c r="AC4" s="461">
        <v>0.16376018524169922</v>
      </c>
      <c r="AD4" s="461">
        <v>6.5660476684570313E-4</v>
      </c>
    </row>
    <row r="5" spans="21:30">
      <c r="U5" s="461">
        <v>122</v>
      </c>
      <c r="V5" s="461" t="s">
        <v>7</v>
      </c>
      <c r="W5" s="461">
        <v>2015</v>
      </c>
      <c r="X5" s="461">
        <v>0.65289026999999999</v>
      </c>
      <c r="Y5" s="461">
        <v>0.16723329000000001</v>
      </c>
      <c r="AA5" s="461" t="s">
        <v>43</v>
      </c>
      <c r="AB5" s="461">
        <v>-0.81586217880249023</v>
      </c>
      <c r="AC5" s="461">
        <v>-1.2228488922119141E-3</v>
      </c>
      <c r="AD5" s="461">
        <v>-0.16022205352783203</v>
      </c>
    </row>
    <row r="6" spans="21:30">
      <c r="U6" s="461">
        <v>124</v>
      </c>
      <c r="V6" s="461" t="s">
        <v>8</v>
      </c>
      <c r="W6" s="461">
        <v>2015</v>
      </c>
      <c r="X6" s="461">
        <v>0.80443529999999996</v>
      </c>
      <c r="Y6" s="461">
        <v>0.11395259000000001</v>
      </c>
      <c r="AA6" s="461" t="s">
        <v>125</v>
      </c>
      <c r="AB6" s="461">
        <v>-1.1109122037887573</v>
      </c>
      <c r="AC6" s="461">
        <v>-0.25209212303161621</v>
      </c>
      <c r="AD6" s="461">
        <v>-0.21974563598632813</v>
      </c>
    </row>
    <row r="7" spans="21:30">
      <c r="U7" s="461">
        <v>128</v>
      </c>
      <c r="V7" s="461" t="s">
        <v>11</v>
      </c>
      <c r="W7" s="461">
        <v>2015</v>
      </c>
      <c r="X7" s="461">
        <v>1.3485754000000001</v>
      </c>
      <c r="Y7" s="461">
        <v>0.10708352</v>
      </c>
      <c r="AA7" s="461" t="s">
        <v>537</v>
      </c>
      <c r="AB7" s="461"/>
      <c r="AC7" s="461"/>
      <c r="AD7" s="461"/>
    </row>
    <row r="8" spans="21:30">
      <c r="U8" s="461">
        <v>132</v>
      </c>
      <c r="V8" s="461" t="s">
        <v>14</v>
      </c>
      <c r="W8" s="461">
        <v>2015</v>
      </c>
      <c r="X8" s="461">
        <v>0.61830918000000001</v>
      </c>
      <c r="Y8" s="461">
        <v>0.18149410999999999</v>
      </c>
      <c r="AA8" s="461" t="s">
        <v>486</v>
      </c>
      <c r="AB8" s="461">
        <v>0.33994555473327637</v>
      </c>
      <c r="AC8" s="461"/>
      <c r="AD8" s="461"/>
    </row>
    <row r="9" spans="21:30">
      <c r="U9" s="461">
        <v>134</v>
      </c>
      <c r="V9" s="461" t="s">
        <v>15</v>
      </c>
      <c r="W9" s="461">
        <v>2015</v>
      </c>
      <c r="X9" s="461">
        <v>0.96491727999999999</v>
      </c>
      <c r="Y9" s="461">
        <v>0.10771744</v>
      </c>
      <c r="AA9" s="461" t="s">
        <v>67</v>
      </c>
      <c r="AB9" s="461">
        <v>-0.62569773197174072</v>
      </c>
      <c r="AC9" s="461">
        <v>8.1169605255126953E-2</v>
      </c>
      <c r="AD9" s="461">
        <v>-6.9151401519775391E-2</v>
      </c>
    </row>
    <row r="10" spans="21:30">
      <c r="U10" s="461">
        <v>136</v>
      </c>
      <c r="V10" s="461" t="s">
        <v>19</v>
      </c>
      <c r="W10" s="461">
        <v>2015</v>
      </c>
      <c r="X10" s="461">
        <v>-0.49941311999999999</v>
      </c>
      <c r="Y10" s="461">
        <v>-0.20863867</v>
      </c>
      <c r="AA10" s="461" t="s">
        <v>462</v>
      </c>
      <c r="AB10" s="461">
        <v>-0.39307361841201782</v>
      </c>
      <c r="AC10" s="461">
        <v>5.3346395492553711E-2</v>
      </c>
      <c r="AD10" s="461">
        <v>6.4009189605712891E-2</v>
      </c>
    </row>
    <row r="11" spans="21:30">
      <c r="U11" s="461">
        <v>137</v>
      </c>
      <c r="V11" s="461" t="s">
        <v>22</v>
      </c>
      <c r="W11" s="461">
        <v>2015</v>
      </c>
      <c r="X11" s="461">
        <v>-0.44316410000000001</v>
      </c>
      <c r="Y11" s="461">
        <v>-3.0478660000000001E-2</v>
      </c>
      <c r="AA11" s="461" t="s">
        <v>6</v>
      </c>
      <c r="AB11" s="461">
        <v>1.0149765014648438</v>
      </c>
      <c r="AC11" s="461">
        <v>9.4416141510009766E-3</v>
      </c>
      <c r="AD11" s="461">
        <v>6.1498165130615234E-2</v>
      </c>
    </row>
    <row r="12" spans="21:30">
      <c r="U12" s="461">
        <v>138</v>
      </c>
      <c r="V12" s="461" t="s">
        <v>23</v>
      </c>
      <c r="W12" s="461">
        <v>2015</v>
      </c>
      <c r="X12" s="461">
        <v>0.92716173999999996</v>
      </c>
      <c r="Y12" s="461">
        <v>2.8589130000000001E-2</v>
      </c>
      <c r="AA12" s="461" t="s">
        <v>7</v>
      </c>
      <c r="AB12" s="461">
        <v>0.77093446254730225</v>
      </c>
      <c r="AC12" s="461">
        <v>1.3296604156494141E-2</v>
      </c>
      <c r="AD12" s="461">
        <v>6.0248374938964844E-2</v>
      </c>
    </row>
    <row r="13" spans="21:30">
      <c r="U13" s="461">
        <v>144</v>
      </c>
      <c r="V13" s="461" t="s">
        <v>30</v>
      </c>
      <c r="W13" s="461">
        <v>2015</v>
      </c>
      <c r="X13" s="461">
        <v>1.3371469</v>
      </c>
      <c r="Y13" s="461">
        <v>0.30135209000000002</v>
      </c>
      <c r="AA13" s="461" t="s">
        <v>42</v>
      </c>
      <c r="AB13" s="461">
        <v>-1.0926060676574707</v>
      </c>
      <c r="AC13" s="461">
        <v>-1.4748096466064453E-2</v>
      </c>
      <c r="AD13" s="461">
        <v>5.4539203643798828E-2</v>
      </c>
    </row>
    <row r="14" spans="21:30">
      <c r="U14" s="461">
        <v>146</v>
      </c>
      <c r="V14" s="461" t="s">
        <v>31</v>
      </c>
      <c r="W14" s="461">
        <v>2015</v>
      </c>
      <c r="X14" s="461">
        <v>0.89217597999999998</v>
      </c>
      <c r="Y14" s="461">
        <v>0.14438327000000001</v>
      </c>
      <c r="AA14" s="461" t="s">
        <v>487</v>
      </c>
      <c r="AB14" s="461">
        <v>0.59073102474212646</v>
      </c>
      <c r="AC14" s="461"/>
      <c r="AD14" s="461"/>
    </row>
    <row r="15" spans="21:30">
      <c r="U15" s="461">
        <v>156</v>
      </c>
      <c r="V15" s="461" t="s">
        <v>9</v>
      </c>
      <c r="W15" s="461">
        <v>2015</v>
      </c>
      <c r="X15" s="461">
        <v>1.0649618000000001</v>
      </c>
      <c r="Y15" s="461">
        <v>0.14756706</v>
      </c>
      <c r="AA15" s="461" t="s">
        <v>492</v>
      </c>
      <c r="AB15" s="461">
        <v>-0.80589956045150757</v>
      </c>
      <c r="AC15" s="461">
        <v>-2.4494409561157227E-2</v>
      </c>
      <c r="AD15" s="461">
        <v>-8.4807395935058594E-2</v>
      </c>
    </row>
    <row r="16" spans="21:30">
      <c r="U16" s="461">
        <v>158</v>
      </c>
      <c r="V16" s="461" t="s">
        <v>20</v>
      </c>
      <c r="W16" s="461">
        <v>2015</v>
      </c>
      <c r="X16" s="461">
        <v>0.91799472000000004</v>
      </c>
      <c r="Y16" s="461">
        <v>9.3585070000000006E-2</v>
      </c>
      <c r="AA16" s="461" t="s">
        <v>92</v>
      </c>
      <c r="AB16" s="461">
        <v>-8.5565268993377686E-2</v>
      </c>
      <c r="AC16" s="461">
        <v>0.19898581504821777</v>
      </c>
      <c r="AD16" s="461">
        <v>-2.2587776184082031E-2</v>
      </c>
    </row>
    <row r="17" spans="1:30">
      <c r="U17" s="461">
        <v>172</v>
      </c>
      <c r="V17" s="461" t="s">
        <v>13</v>
      </c>
      <c r="W17" s="461">
        <v>2015</v>
      </c>
      <c r="X17" s="461">
        <v>1.6017030999999999</v>
      </c>
      <c r="Y17" s="461">
        <v>0.17706815000000001</v>
      </c>
      <c r="AA17" s="461" t="s">
        <v>483</v>
      </c>
      <c r="AB17" s="461">
        <v>0.99816566705703735</v>
      </c>
      <c r="AC17" s="461"/>
      <c r="AD17" s="461"/>
    </row>
    <row r="18" spans="1:30">
      <c r="U18" s="461">
        <v>174</v>
      </c>
      <c r="V18" s="461" t="s">
        <v>16</v>
      </c>
      <c r="W18" s="461">
        <v>2015</v>
      </c>
      <c r="X18" s="461">
        <v>-0.29331309999999999</v>
      </c>
      <c r="Y18" s="461">
        <v>-9.1531929999999997E-2</v>
      </c>
      <c r="AA18" s="461" t="s">
        <v>126</v>
      </c>
      <c r="AB18" s="461">
        <v>-0.53526484966278076</v>
      </c>
      <c r="AC18" s="461"/>
      <c r="AD18" s="461"/>
    </row>
    <row r="19" spans="1:30">
      <c r="U19" s="461">
        <v>176</v>
      </c>
      <c r="V19" s="461" t="s">
        <v>64</v>
      </c>
      <c r="W19" s="461">
        <v>2015</v>
      </c>
      <c r="X19" s="461">
        <v>1.0703001999999999</v>
      </c>
      <c r="Y19" s="461">
        <v>0.31112029000000002</v>
      </c>
      <c r="AA19" s="461" t="s">
        <v>8</v>
      </c>
      <c r="AB19" s="461">
        <v>0.86565852165222168</v>
      </c>
      <c r="AC19" s="461">
        <v>-1.1971712112426758E-2</v>
      </c>
      <c r="AD19" s="461">
        <v>5.5234909057617188E-2</v>
      </c>
    </row>
    <row r="20" spans="1:30">
      <c r="U20" s="461">
        <v>178</v>
      </c>
      <c r="V20" s="461" t="s">
        <v>17</v>
      </c>
      <c r="W20" s="461">
        <v>2015</v>
      </c>
      <c r="X20" s="461">
        <v>0.21637389000000001</v>
      </c>
      <c r="Y20" s="461">
        <v>-0.10315365999999999</v>
      </c>
      <c r="AA20" s="461" t="s">
        <v>485</v>
      </c>
      <c r="AB20" s="461">
        <v>-9.2191189527511597E-2</v>
      </c>
      <c r="AC20" s="461"/>
      <c r="AD20" s="461"/>
    </row>
    <row r="21" spans="1:30">
      <c r="U21" s="461">
        <v>181</v>
      </c>
      <c r="V21" s="461" t="s">
        <v>66</v>
      </c>
      <c r="W21" s="461">
        <v>2015</v>
      </c>
      <c r="X21" s="461">
        <v>0.33057502999999999</v>
      </c>
      <c r="Y21" s="461">
        <v>5.6966179999999998E-2</v>
      </c>
      <c r="AA21" s="461" t="s">
        <v>93</v>
      </c>
      <c r="AB21" s="461">
        <v>0.43462976813316345</v>
      </c>
      <c r="AC21" s="461">
        <v>8.670496940612793E-2</v>
      </c>
      <c r="AD21" s="461">
        <v>5.6745529174804688E-2</v>
      </c>
    </row>
    <row r="22" spans="1:30">
      <c r="A22" s="213"/>
      <c r="B22" s="213"/>
      <c r="C22" s="213"/>
      <c r="D22" s="213"/>
      <c r="E22" s="219"/>
      <c r="F22" s="213"/>
      <c r="G22" s="213"/>
      <c r="H22" s="213"/>
      <c r="I22" s="213"/>
      <c r="U22" s="461">
        <v>182</v>
      </c>
      <c r="V22" s="461" t="s">
        <v>26</v>
      </c>
      <c r="W22" s="461">
        <v>2015</v>
      </c>
      <c r="X22" s="461">
        <v>0.69398890000000002</v>
      </c>
      <c r="Y22" s="461">
        <v>0.14252730999999999</v>
      </c>
      <c r="AA22" s="461" t="s">
        <v>447</v>
      </c>
      <c r="AB22" s="461">
        <v>1.3542728424072266</v>
      </c>
      <c r="AC22" s="461"/>
      <c r="AD22" s="461"/>
    </row>
    <row r="23" spans="1:30">
      <c r="E23" s="220"/>
      <c r="U23" s="461">
        <v>184</v>
      </c>
      <c r="V23" s="461" t="s">
        <v>29</v>
      </c>
      <c r="W23" s="461">
        <v>2015</v>
      </c>
      <c r="X23" s="461">
        <v>0.10292727</v>
      </c>
      <c r="Y23" s="461">
        <v>6.0246639999999997E-2</v>
      </c>
      <c r="AA23" s="461" t="s">
        <v>94</v>
      </c>
      <c r="AB23" s="461">
        <v>-0.40392956137657166</v>
      </c>
      <c r="AC23" s="461"/>
      <c r="AD23" s="461"/>
    </row>
    <row r="24" spans="1:30">
      <c r="E24" s="220"/>
      <c r="U24" s="461">
        <v>186</v>
      </c>
      <c r="V24" s="461" t="s">
        <v>54</v>
      </c>
      <c r="W24" s="461">
        <v>2015</v>
      </c>
      <c r="X24" s="461">
        <v>-0.30426714999999999</v>
      </c>
      <c r="Y24" s="461">
        <v>-1.46766E-2</v>
      </c>
      <c r="AA24" s="461" t="s">
        <v>467</v>
      </c>
      <c r="AB24" s="461">
        <v>-0.46175375580787659</v>
      </c>
      <c r="AC24" s="461">
        <v>6.1064720153808594E-2</v>
      </c>
      <c r="AD24" s="461">
        <v>7.3278903961181641E-2</v>
      </c>
    </row>
    <row r="25" spans="1:30">
      <c r="U25" s="461">
        <v>193</v>
      </c>
      <c r="V25" s="461" t="s">
        <v>6</v>
      </c>
      <c r="W25" s="461">
        <v>2015</v>
      </c>
      <c r="X25" s="461">
        <v>0.99408381000000001</v>
      </c>
      <c r="Y25" s="461">
        <v>0.23194163000000001</v>
      </c>
      <c r="AA25" s="461" t="s">
        <v>504</v>
      </c>
      <c r="AB25" s="461">
        <v>0.75932449102401733</v>
      </c>
      <c r="AC25" s="461">
        <v>-0.32134318351745605</v>
      </c>
      <c r="AD25" s="461">
        <v>-0.12505006790161133</v>
      </c>
    </row>
    <row r="26" spans="1:30">
      <c r="U26" s="461">
        <v>196</v>
      </c>
      <c r="V26" s="461" t="s">
        <v>24</v>
      </c>
      <c r="W26" s="461">
        <v>2015</v>
      </c>
      <c r="X26" s="461">
        <v>1.7395997000000001</v>
      </c>
      <c r="Y26" s="461">
        <v>-3.0009359999999999E-2</v>
      </c>
      <c r="AA26" s="461" t="s">
        <v>56</v>
      </c>
      <c r="AB26" s="461">
        <v>-0.6186683177947998</v>
      </c>
      <c r="AC26" s="461">
        <v>7.9686641693115234E-3</v>
      </c>
      <c r="AD26" s="461">
        <v>-8.2490444183349609E-2</v>
      </c>
    </row>
    <row r="27" spans="1:30">
      <c r="U27" s="461">
        <v>199</v>
      </c>
      <c r="V27" s="461" t="s">
        <v>59</v>
      </c>
      <c r="W27" s="461">
        <v>2015</v>
      </c>
      <c r="X27" s="461">
        <v>0.2216069</v>
      </c>
      <c r="Y27" s="461">
        <v>0.16002917999999999</v>
      </c>
      <c r="AA27" s="461" t="s">
        <v>445</v>
      </c>
      <c r="AB27" s="461">
        <v>-0.42109400033950806</v>
      </c>
      <c r="AC27" s="461"/>
      <c r="AD27" s="461"/>
    </row>
    <row r="28" spans="1:30">
      <c r="U28" s="461">
        <v>213</v>
      </c>
      <c r="V28" s="461" t="s">
        <v>67</v>
      </c>
      <c r="W28" s="461">
        <v>2015</v>
      </c>
      <c r="X28" s="461">
        <v>-0.58075158999999998</v>
      </c>
      <c r="Y28" s="461">
        <v>-0.2255962</v>
      </c>
      <c r="AA28" s="461" t="s">
        <v>468</v>
      </c>
      <c r="AB28" s="461">
        <v>-0.39530923962593079</v>
      </c>
      <c r="AC28" s="461">
        <v>9.1573476791381836E-2</v>
      </c>
      <c r="AD28" s="461">
        <v>0.10608148574829102</v>
      </c>
    </row>
    <row r="29" spans="1:30">
      <c r="U29" s="461">
        <v>218</v>
      </c>
      <c r="V29" s="461" t="s">
        <v>94</v>
      </c>
      <c r="W29" s="461">
        <v>2015</v>
      </c>
      <c r="X29" s="461">
        <v>-0.31005359999999998</v>
      </c>
      <c r="Y29" s="461">
        <v>-0.19788938</v>
      </c>
      <c r="AA29" s="461" t="s">
        <v>95</v>
      </c>
      <c r="AB29" s="461">
        <v>0.91410988569259644</v>
      </c>
      <c r="AC29" s="461">
        <v>-0.23949038982391357</v>
      </c>
      <c r="AD29" s="461">
        <v>0.1298828125</v>
      </c>
    </row>
    <row r="30" spans="1:30">
      <c r="U30" s="461">
        <v>223</v>
      </c>
      <c r="V30" s="461" t="s">
        <v>56</v>
      </c>
      <c r="W30" s="461">
        <v>2015</v>
      </c>
      <c r="X30" s="461">
        <v>-0.28371901999999999</v>
      </c>
      <c r="Y30" s="461">
        <v>-0.1602151</v>
      </c>
      <c r="AA30" s="461" t="s">
        <v>506</v>
      </c>
      <c r="AB30" s="461">
        <v>0.23484563827514648</v>
      </c>
      <c r="AC30" s="461">
        <v>9.9170207977294922E-3</v>
      </c>
      <c r="AD30" s="461">
        <v>0.24455881118774414</v>
      </c>
    </row>
    <row r="31" spans="1:30">
      <c r="U31" s="461">
        <v>228</v>
      </c>
      <c r="V31" s="461" t="s">
        <v>68</v>
      </c>
      <c r="W31" s="461">
        <v>2015</v>
      </c>
      <c r="X31" s="461">
        <v>1.1484152999999999</v>
      </c>
      <c r="Y31" s="461">
        <v>0.18912625999999999</v>
      </c>
      <c r="AA31" s="461" t="s">
        <v>531</v>
      </c>
      <c r="AB31" s="461">
        <v>1.1808018684387207</v>
      </c>
      <c r="AC31" s="461"/>
      <c r="AD31" s="461"/>
    </row>
    <row r="32" spans="1:30">
      <c r="U32" s="461">
        <v>233</v>
      </c>
      <c r="V32" s="461" t="s">
        <v>69</v>
      </c>
      <c r="W32" s="461">
        <v>2015</v>
      </c>
      <c r="X32" s="461">
        <v>-0.12323401</v>
      </c>
      <c r="Y32" s="461">
        <v>-0.25400856999999999</v>
      </c>
      <c r="AA32" s="461" t="s">
        <v>96</v>
      </c>
      <c r="AB32" s="461">
        <v>-0.60467487573623657</v>
      </c>
      <c r="AC32" s="461">
        <v>4.8283815383911133E-2</v>
      </c>
      <c r="AD32" s="461">
        <v>0.17867517471313477</v>
      </c>
    </row>
    <row r="33" spans="21:30">
      <c r="U33" s="461">
        <v>238</v>
      </c>
      <c r="V33" s="461" t="s">
        <v>470</v>
      </c>
      <c r="W33" s="461">
        <v>2015</v>
      </c>
      <c r="X33" s="461">
        <v>0.86788509999999996</v>
      </c>
      <c r="Y33" s="461">
        <v>-0.26878615</v>
      </c>
      <c r="AA33" s="461" t="s">
        <v>132</v>
      </c>
      <c r="AB33" s="461">
        <v>-0.47816354036331177</v>
      </c>
      <c r="AC33" s="461">
        <v>-1.3046979904174805E-2</v>
      </c>
      <c r="AD33" s="461">
        <v>-3.8609504699707031E-3</v>
      </c>
    </row>
    <row r="34" spans="21:30">
      <c r="U34" s="461">
        <v>243</v>
      </c>
      <c r="V34" s="461" t="s">
        <v>71</v>
      </c>
      <c r="W34" s="461">
        <v>2015</v>
      </c>
      <c r="X34" s="461">
        <v>-0.68323705000000001</v>
      </c>
      <c r="Y34" s="461">
        <v>-0.14760561</v>
      </c>
      <c r="AA34" s="461" t="s">
        <v>9</v>
      </c>
      <c r="AB34" s="461">
        <v>1.2356178760528564</v>
      </c>
      <c r="AC34" s="461">
        <v>4.6384334564208984E-3</v>
      </c>
      <c r="AD34" s="461">
        <v>8.7631702423095703E-2</v>
      </c>
    </row>
    <row r="35" spans="21:30">
      <c r="U35" s="461">
        <v>253</v>
      </c>
      <c r="V35" s="461" t="s">
        <v>471</v>
      </c>
      <c r="W35" s="461">
        <v>2015</v>
      </c>
      <c r="X35" s="461">
        <v>-5.3578340000000002E-2</v>
      </c>
      <c r="Y35" s="461">
        <v>0.14410814</v>
      </c>
      <c r="AA35" s="461" t="s">
        <v>526</v>
      </c>
      <c r="AB35" s="461">
        <v>0.15061604976654053</v>
      </c>
      <c r="AC35" s="461"/>
      <c r="AD35" s="461"/>
    </row>
    <row r="36" spans="21:30">
      <c r="U36" s="461">
        <v>258</v>
      </c>
      <c r="V36" s="461" t="s">
        <v>478</v>
      </c>
      <c r="W36" s="461">
        <v>2015</v>
      </c>
      <c r="X36" s="461">
        <v>-0.37203007999999999</v>
      </c>
      <c r="Y36" s="461">
        <v>1.701859E-2</v>
      </c>
      <c r="AA36" s="461" t="s">
        <v>97</v>
      </c>
      <c r="AB36" s="461">
        <v>-0.5330464243888855</v>
      </c>
      <c r="AC36" s="461">
        <v>-0.54493105411529541</v>
      </c>
      <c r="AD36" s="461">
        <v>-8.5008621215820313E-2</v>
      </c>
    </row>
    <row r="37" spans="21:30">
      <c r="U37" s="461">
        <v>268</v>
      </c>
      <c r="V37" s="461" t="s">
        <v>133</v>
      </c>
      <c r="W37" s="461">
        <v>2015</v>
      </c>
      <c r="X37" s="461">
        <v>-0.12295915</v>
      </c>
      <c r="Y37" s="461">
        <v>-9.0434440000000005E-2</v>
      </c>
      <c r="AA37" s="461" t="s">
        <v>68</v>
      </c>
      <c r="AB37" s="461">
        <v>0.73972868919372559</v>
      </c>
      <c r="AC37" s="461">
        <v>4.7289609909057617E-2</v>
      </c>
      <c r="AD37" s="461">
        <v>1.4234542846679688E-2</v>
      </c>
    </row>
    <row r="38" spans="21:30">
      <c r="U38" s="461">
        <v>278</v>
      </c>
      <c r="V38" s="461" t="s">
        <v>139</v>
      </c>
      <c r="W38" s="461">
        <v>2015</v>
      </c>
      <c r="X38" s="461">
        <v>-0.44994103000000002</v>
      </c>
      <c r="Y38" s="461">
        <v>-0.25116184000000003</v>
      </c>
      <c r="AA38" s="461" t="s">
        <v>50</v>
      </c>
      <c r="AB38" s="461">
        <v>-0.2921440601348877</v>
      </c>
      <c r="AC38" s="461">
        <v>0.17113661766052246</v>
      </c>
      <c r="AD38" s="461">
        <v>5.3547859191894531E-2</v>
      </c>
    </row>
    <row r="39" spans="21:30">
      <c r="U39" s="461">
        <v>283</v>
      </c>
      <c r="V39" s="461" t="s">
        <v>473</v>
      </c>
      <c r="W39" s="461">
        <v>2015</v>
      </c>
      <c r="X39" s="461">
        <v>-0.47966544999999999</v>
      </c>
      <c r="Y39" s="461">
        <v>0.15369213000000001</v>
      </c>
      <c r="AA39" s="461" t="s">
        <v>69</v>
      </c>
      <c r="AB39" s="461">
        <v>-0.40513035655021667</v>
      </c>
      <c r="AC39" s="461">
        <v>0.10332083702087402</v>
      </c>
      <c r="AD39" s="461">
        <v>-2.4412631988525391E-2</v>
      </c>
    </row>
    <row r="40" spans="21:30">
      <c r="U40" s="461">
        <v>288</v>
      </c>
      <c r="V40" s="461" t="s">
        <v>474</v>
      </c>
      <c r="W40" s="461">
        <v>2015</v>
      </c>
      <c r="X40" s="461">
        <v>-0.70656410999999997</v>
      </c>
      <c r="Y40" s="461">
        <v>-0.34100759000000003</v>
      </c>
      <c r="AA40" s="461" t="s">
        <v>517</v>
      </c>
      <c r="AB40" s="461">
        <v>0.435405433177948</v>
      </c>
      <c r="AC40" s="461">
        <v>3.3724069595336914E-2</v>
      </c>
      <c r="AD40" s="461">
        <v>0.10683298110961914</v>
      </c>
    </row>
    <row r="41" spans="21:30">
      <c r="U41" s="461">
        <v>293</v>
      </c>
      <c r="V41" s="461" t="s">
        <v>79</v>
      </c>
      <c r="W41" s="461">
        <v>2015</v>
      </c>
      <c r="X41" s="461">
        <v>-0.32089794999999999</v>
      </c>
      <c r="Y41" s="461">
        <v>-0.19491468000000001</v>
      </c>
      <c r="AA41" s="461" t="s">
        <v>223</v>
      </c>
      <c r="AB41" s="461">
        <v>0.10696256160736084</v>
      </c>
      <c r="AC41" s="461">
        <v>0.21880662441253662</v>
      </c>
      <c r="AD41" s="461">
        <v>-3.6173820495605469E-2</v>
      </c>
    </row>
    <row r="42" spans="21:30">
      <c r="U42" s="461">
        <v>298</v>
      </c>
      <c r="V42" s="461" t="s">
        <v>86</v>
      </c>
      <c r="W42" s="461">
        <v>2015</v>
      </c>
      <c r="X42" s="461">
        <v>1.2704188999999999</v>
      </c>
      <c r="Y42" s="461">
        <v>3.4970999999999998E-4</v>
      </c>
      <c r="AA42" s="461" t="s">
        <v>165</v>
      </c>
      <c r="AB42" s="461">
        <v>-0.82590854167938232</v>
      </c>
      <c r="AC42" s="461">
        <v>-0.12042808532714844</v>
      </c>
      <c r="AD42" s="461">
        <v>-7.570648193359375E-2</v>
      </c>
    </row>
    <row r="43" spans="21:30">
      <c r="U43" s="461">
        <v>366</v>
      </c>
      <c r="V43" s="461" t="s">
        <v>489</v>
      </c>
      <c r="W43" s="461">
        <v>2015</v>
      </c>
      <c r="X43" s="461">
        <v>-0.1127846</v>
      </c>
      <c r="Y43" s="461">
        <v>1.7495589999999998E-2</v>
      </c>
      <c r="AA43" s="461" t="s">
        <v>470</v>
      </c>
      <c r="AB43" s="461">
        <v>0.55159568786621094</v>
      </c>
      <c r="AC43" s="461">
        <v>8.0182790756225586E-2</v>
      </c>
      <c r="AD43" s="461">
        <v>-2.5507926940917969E-2</v>
      </c>
    </row>
    <row r="44" spans="21:30">
      <c r="U44" s="461">
        <v>369</v>
      </c>
      <c r="V44" s="461" t="s">
        <v>479</v>
      </c>
      <c r="W44" s="461">
        <v>2015</v>
      </c>
      <c r="X44" s="461">
        <v>-0.73271069</v>
      </c>
      <c r="Y44" s="461">
        <v>-0.23048398</v>
      </c>
      <c r="AA44" s="461" t="s">
        <v>70</v>
      </c>
      <c r="AB44" s="461">
        <v>-0.17699141800403595</v>
      </c>
      <c r="AC44" s="461">
        <v>8.2985162734985352E-2</v>
      </c>
      <c r="AD44" s="461">
        <v>9.4950199127197266E-2</v>
      </c>
    </row>
    <row r="45" spans="21:30">
      <c r="U45" s="461">
        <v>423</v>
      </c>
      <c r="V45" s="461" t="s">
        <v>88</v>
      </c>
      <c r="W45" s="461">
        <v>2015</v>
      </c>
      <c r="X45" s="461">
        <v>0.56061989999999995</v>
      </c>
      <c r="Y45" s="461">
        <v>-6.4161689999999993E-2</v>
      </c>
      <c r="AA45" s="461" t="s">
        <v>88</v>
      </c>
      <c r="AB45" s="461">
        <v>0.219016432762146</v>
      </c>
      <c r="AC45" s="461">
        <v>3.3716440200805664E-2</v>
      </c>
      <c r="AD45" s="461">
        <v>4.6491622924804688E-2</v>
      </c>
    </row>
    <row r="46" spans="21:30">
      <c r="U46" s="461">
        <v>436</v>
      </c>
      <c r="V46" s="461" t="s">
        <v>18</v>
      </c>
      <c r="W46" s="461">
        <v>2015</v>
      </c>
      <c r="X46" s="461">
        <v>0.4865371</v>
      </c>
      <c r="Y46" s="461">
        <v>-9.0428999999999998E-4</v>
      </c>
      <c r="AA46" s="461" t="s">
        <v>10</v>
      </c>
      <c r="AB46" s="461">
        <v>-4.8211455345153809E-2</v>
      </c>
      <c r="AC46" s="461">
        <v>7.8027009963989258E-2</v>
      </c>
      <c r="AD46" s="461">
        <v>9.4539165496826172E-2</v>
      </c>
    </row>
    <row r="47" spans="21:30">
      <c r="U47" s="461">
        <v>439</v>
      </c>
      <c r="V47" s="461" t="s">
        <v>493</v>
      </c>
      <c r="W47" s="461">
        <v>2015</v>
      </c>
      <c r="X47" s="461">
        <v>0.58165929999999999</v>
      </c>
      <c r="Y47" s="461">
        <v>0.1916619</v>
      </c>
      <c r="AA47" s="461" t="s">
        <v>100</v>
      </c>
      <c r="AB47" s="461">
        <v>0.14863193035125732</v>
      </c>
      <c r="AC47" s="461">
        <v>-0.2578275203704834</v>
      </c>
      <c r="AD47" s="461">
        <v>-1.4200210571289063E-2</v>
      </c>
    </row>
    <row r="48" spans="21:30">
      <c r="U48" s="461">
        <v>446</v>
      </c>
      <c r="V48" s="461" t="s">
        <v>496</v>
      </c>
      <c r="W48" s="461">
        <v>2015</v>
      </c>
      <c r="X48" s="461">
        <v>-0.86161988</v>
      </c>
      <c r="Y48" s="461">
        <v>-0.3728146</v>
      </c>
      <c r="AA48" s="461" t="s">
        <v>11</v>
      </c>
      <c r="AB48" s="461">
        <v>1.4610518217086792</v>
      </c>
      <c r="AC48" s="461">
        <v>-2.1399736404418945E-2</v>
      </c>
      <c r="AD48" s="461">
        <v>6.9971561431884766E-2</v>
      </c>
    </row>
    <row r="49" spans="21:30">
      <c r="U49" s="461">
        <v>469</v>
      </c>
      <c r="V49" s="461" t="s">
        <v>157</v>
      </c>
      <c r="W49" s="461">
        <v>2015</v>
      </c>
      <c r="X49" s="461">
        <v>-0.41416139000000002</v>
      </c>
      <c r="Y49" s="461">
        <v>-0.11251414</v>
      </c>
      <c r="AA49" s="461" t="s">
        <v>499</v>
      </c>
      <c r="AB49" s="461">
        <v>8.03680419921875E-2</v>
      </c>
      <c r="AC49" s="461"/>
      <c r="AD49" s="461"/>
    </row>
    <row r="50" spans="21:30">
      <c r="U50" s="461">
        <v>474</v>
      </c>
      <c r="V50" s="461" t="s">
        <v>118</v>
      </c>
      <c r="W50" s="461">
        <v>2015</v>
      </c>
      <c r="X50" s="461">
        <v>-0.96815863000000002</v>
      </c>
      <c r="Y50" s="461">
        <v>-0.39345848999999999</v>
      </c>
      <c r="AA50" s="461" t="s">
        <v>480</v>
      </c>
      <c r="AB50" s="461">
        <v>0.65035915374755859</v>
      </c>
      <c r="AC50" s="461"/>
      <c r="AD50" s="461"/>
    </row>
    <row r="51" spans="21:30">
      <c r="U51" s="461">
        <v>513</v>
      </c>
      <c r="V51" s="461" t="s">
        <v>92</v>
      </c>
      <c r="W51" s="461">
        <v>2015</v>
      </c>
      <c r="X51" s="461">
        <v>-0.31884698</v>
      </c>
      <c r="Y51" s="461">
        <v>-0.35240864999999999</v>
      </c>
      <c r="AA51" s="461" t="s">
        <v>71</v>
      </c>
      <c r="AB51" s="461">
        <v>-0.85089647769927979</v>
      </c>
      <c r="AC51" s="461">
        <v>1.3887882232666016E-3</v>
      </c>
      <c r="AD51" s="461">
        <v>-0.21734046936035156</v>
      </c>
    </row>
    <row r="52" spans="21:30">
      <c r="U52" s="461">
        <v>518</v>
      </c>
      <c r="V52" s="461" t="s">
        <v>137</v>
      </c>
      <c r="W52" s="461">
        <v>2015</v>
      </c>
      <c r="X52" s="461">
        <v>-0.40293982</v>
      </c>
      <c r="Y52" s="461">
        <v>-0.59943860000000004</v>
      </c>
      <c r="AA52" s="461" t="s">
        <v>72</v>
      </c>
      <c r="AB52" s="461">
        <v>-0.65199685096740723</v>
      </c>
      <c r="AC52" s="461">
        <v>0.18271470069885254</v>
      </c>
      <c r="AD52" s="461">
        <v>-1.7643451690673828E-2</v>
      </c>
    </row>
    <row r="53" spans="21:30">
      <c r="U53" s="461">
        <v>522</v>
      </c>
      <c r="V53" s="461" t="s">
        <v>96</v>
      </c>
      <c r="W53" s="461">
        <v>2015</v>
      </c>
      <c r="X53" s="461">
        <v>-0.62441758999999997</v>
      </c>
      <c r="Y53" s="461">
        <v>0.36746003999999999</v>
      </c>
      <c r="AA53" s="461" t="s">
        <v>157</v>
      </c>
      <c r="AB53" s="461">
        <v>-0.59663283824920654</v>
      </c>
      <c r="AC53" s="461">
        <v>1.6998052597045898E-2</v>
      </c>
      <c r="AD53" s="461">
        <v>-0.18078088760375977</v>
      </c>
    </row>
    <row r="54" spans="21:30">
      <c r="U54" s="461">
        <v>524</v>
      </c>
      <c r="V54" s="461" t="s">
        <v>83</v>
      </c>
      <c r="W54" s="461">
        <v>2015</v>
      </c>
      <c r="X54" s="461">
        <v>-0.10811547000000001</v>
      </c>
      <c r="Y54" s="461">
        <v>0.29124818000000002</v>
      </c>
      <c r="AA54" s="461" t="s">
        <v>471</v>
      </c>
      <c r="AB54" s="461">
        <v>-0.32402047514915466</v>
      </c>
      <c r="AC54" s="461">
        <v>9.154057502746582E-2</v>
      </c>
      <c r="AD54" s="461">
        <v>-0.12577295303344727</v>
      </c>
    </row>
    <row r="55" spans="21:30">
      <c r="U55" s="461">
        <v>534</v>
      </c>
      <c r="V55" s="461" t="s">
        <v>51</v>
      </c>
      <c r="W55" s="461">
        <v>2015</v>
      </c>
      <c r="X55" s="461">
        <v>5.6021590000000003E-2</v>
      </c>
      <c r="Y55" s="461">
        <v>0.14391163000000001</v>
      </c>
      <c r="AA55" s="461" t="s">
        <v>527</v>
      </c>
      <c r="AB55" s="461">
        <v>-2.405930757522583</v>
      </c>
      <c r="AC55" s="461"/>
      <c r="AD55" s="461"/>
    </row>
    <row r="56" spans="21:30">
      <c r="U56" s="461">
        <v>542</v>
      </c>
      <c r="V56" s="461" t="s">
        <v>21</v>
      </c>
      <c r="W56" s="461">
        <v>2015</v>
      </c>
      <c r="X56" s="461">
        <v>-0.15351102</v>
      </c>
      <c r="Y56" s="461">
        <v>0.22105780999999999</v>
      </c>
      <c r="AA56" s="461" t="s">
        <v>523</v>
      </c>
      <c r="AB56" s="461">
        <v>-7.5298666954040527E-2</v>
      </c>
      <c r="AC56" s="461"/>
      <c r="AD56" s="461"/>
    </row>
    <row r="57" spans="21:30">
      <c r="U57" s="461">
        <v>548</v>
      </c>
      <c r="V57" s="461" t="s">
        <v>76</v>
      </c>
      <c r="W57" s="461">
        <v>2015</v>
      </c>
      <c r="X57" s="461">
        <v>2.289095E-2</v>
      </c>
      <c r="Y57" s="461">
        <v>0.16522769000000001</v>
      </c>
      <c r="AA57" s="461" t="s">
        <v>12</v>
      </c>
      <c r="AB57" s="461">
        <v>0.72929441928863525</v>
      </c>
      <c r="AC57" s="461">
        <v>3.5387277603149414E-2</v>
      </c>
      <c r="AD57" s="461">
        <v>0.14490985870361328</v>
      </c>
    </row>
    <row r="58" spans="21:30">
      <c r="U58" s="461">
        <v>564</v>
      </c>
      <c r="V58" s="461" t="s">
        <v>78</v>
      </c>
      <c r="W58" s="461">
        <v>2015</v>
      </c>
      <c r="X58" s="461">
        <v>-0.36091147000000001</v>
      </c>
      <c r="Y58" s="461">
        <v>-7.8883590000000003E-2</v>
      </c>
      <c r="AA58" s="461" t="s">
        <v>101</v>
      </c>
      <c r="AB58" s="461">
        <v>0.69772273302078247</v>
      </c>
      <c r="AC58" s="461">
        <v>-2.3587942123413086E-2</v>
      </c>
      <c r="AD58" s="461">
        <v>2.9590129852294922E-2</v>
      </c>
    </row>
    <row r="59" spans="21:30">
      <c r="U59" s="461">
        <v>566</v>
      </c>
      <c r="V59" s="461" t="s">
        <v>80</v>
      </c>
      <c r="W59" s="461">
        <v>2015</v>
      </c>
      <c r="X59" s="461">
        <v>-7.8840450000000006E-2</v>
      </c>
      <c r="Y59" s="461">
        <v>-0.21294566000000001</v>
      </c>
      <c r="AA59" s="461" t="s">
        <v>446</v>
      </c>
      <c r="AB59" s="461">
        <v>0.29185014963150024</v>
      </c>
      <c r="AC59" s="461"/>
      <c r="AD59" s="461"/>
    </row>
    <row r="60" spans="21:30">
      <c r="U60" s="461">
        <v>576</v>
      </c>
      <c r="V60" s="461" t="s">
        <v>91</v>
      </c>
      <c r="W60" s="461">
        <v>2015</v>
      </c>
      <c r="X60" s="461">
        <v>-5.9520600000000003E-3</v>
      </c>
      <c r="Y60" s="461">
        <v>-3.4413230000000003E-2</v>
      </c>
      <c r="AA60" s="461" t="s">
        <v>13</v>
      </c>
      <c r="AB60" s="461">
        <v>1.5647792816162109</v>
      </c>
      <c r="AC60" s="461">
        <v>1.8493413925170898E-2</v>
      </c>
      <c r="AD60" s="461">
        <v>0.1131591796875</v>
      </c>
    </row>
    <row r="61" spans="21:30">
      <c r="U61" s="461">
        <v>578</v>
      </c>
      <c r="V61" s="461" t="s">
        <v>84</v>
      </c>
      <c r="W61" s="461">
        <v>2015</v>
      </c>
      <c r="X61" s="461">
        <v>-0.39389826</v>
      </c>
      <c r="Y61" s="461">
        <v>7.719579E-2</v>
      </c>
      <c r="AA61" s="461" t="s">
        <v>14</v>
      </c>
      <c r="AB61" s="461">
        <v>0.68207317590713501</v>
      </c>
      <c r="AC61" s="461">
        <v>4.3197154998779297E-2</v>
      </c>
      <c r="AD61" s="461">
        <v>3.9669513702392578E-2</v>
      </c>
    </row>
    <row r="62" spans="21:30">
      <c r="U62" s="461">
        <v>616</v>
      </c>
      <c r="V62" s="461" t="s">
        <v>504</v>
      </c>
      <c r="W62" s="461">
        <v>2015</v>
      </c>
      <c r="X62" s="461">
        <v>0.95505819999999997</v>
      </c>
      <c r="Y62" s="461">
        <v>-8.0286899999999998E-3</v>
      </c>
      <c r="AA62" s="461" t="s">
        <v>519</v>
      </c>
      <c r="AB62" s="461">
        <v>-0.97751432657241821</v>
      </c>
      <c r="AC62" s="461">
        <v>-0.35415387153625488</v>
      </c>
      <c r="AD62" s="461">
        <v>1.9037723541259766E-2</v>
      </c>
    </row>
    <row r="63" spans="21:30">
      <c r="U63" s="461">
        <v>638</v>
      </c>
      <c r="V63" s="461" t="s">
        <v>93</v>
      </c>
      <c r="W63" s="461">
        <v>2015</v>
      </c>
      <c r="X63" s="461">
        <v>-2.4481349999999999E-2</v>
      </c>
      <c r="Y63" s="461">
        <v>-0.49712474000000001</v>
      </c>
      <c r="AA63" s="461" t="s">
        <v>508</v>
      </c>
      <c r="AB63" s="461">
        <v>0.22760391235351563</v>
      </c>
      <c r="AC63" s="461">
        <v>7.7321052551269531E-2</v>
      </c>
      <c r="AD63" s="461">
        <v>-5.1207065582275391E-2</v>
      </c>
    </row>
    <row r="64" spans="21:30">
      <c r="U64" s="461">
        <v>644</v>
      </c>
      <c r="V64" s="461" t="s">
        <v>101</v>
      </c>
      <c r="W64" s="461">
        <v>2015</v>
      </c>
      <c r="X64" s="461">
        <v>9.5876069999999994E-2</v>
      </c>
      <c r="Y64" s="461">
        <v>0.36963082000000003</v>
      </c>
      <c r="AA64" s="461" t="s">
        <v>463</v>
      </c>
      <c r="AB64" s="461">
        <v>0.82891350984573364</v>
      </c>
      <c r="AC64" s="461">
        <v>0.16588759422302246</v>
      </c>
      <c r="AD64" s="461">
        <v>6.4885616302490234E-2</v>
      </c>
    </row>
    <row r="65" spans="21:30">
      <c r="U65" s="461">
        <v>652</v>
      </c>
      <c r="V65" s="461" t="s">
        <v>102</v>
      </c>
      <c r="W65" s="461">
        <v>2015</v>
      </c>
      <c r="X65" s="461">
        <v>0.27117208999999998</v>
      </c>
      <c r="Y65" s="461">
        <v>0.23781938</v>
      </c>
      <c r="AA65" s="461" t="s">
        <v>15</v>
      </c>
      <c r="AB65" s="461">
        <v>1.0743377208709717</v>
      </c>
      <c r="AC65" s="461">
        <v>1.913762092590332E-2</v>
      </c>
      <c r="AD65" s="461">
        <v>6.9770336151123047E-2</v>
      </c>
    </row>
    <row r="66" spans="21:30">
      <c r="U66" s="461">
        <v>664</v>
      </c>
      <c r="V66" s="461" t="s">
        <v>105</v>
      </c>
      <c r="W66" s="461">
        <v>2015</v>
      </c>
      <c r="X66" s="461">
        <v>-0.50679722999999999</v>
      </c>
      <c r="Y66" s="461">
        <v>0.35862527</v>
      </c>
      <c r="AA66" s="461" t="s">
        <v>102</v>
      </c>
      <c r="AB66" s="461">
        <v>0.42077106237411499</v>
      </c>
      <c r="AC66" s="461">
        <v>0.2132718563079834</v>
      </c>
      <c r="AD66" s="461">
        <v>-0.22745513916015625</v>
      </c>
    </row>
    <row r="67" spans="21:30">
      <c r="U67" s="461">
        <v>684</v>
      </c>
      <c r="V67" s="461" t="s">
        <v>502</v>
      </c>
      <c r="W67" s="461">
        <v>2015</v>
      </c>
      <c r="X67" s="461">
        <v>0.27928111999999999</v>
      </c>
      <c r="Y67" s="461">
        <v>3.1218360000000001E-2</v>
      </c>
      <c r="AA67" s="461" t="s">
        <v>16</v>
      </c>
      <c r="AB67" s="461">
        <v>-0.5412028431892395</v>
      </c>
      <c r="AC67" s="461">
        <v>1.7210721969604492E-2</v>
      </c>
      <c r="AD67" s="461">
        <v>1.0039329528808594E-2</v>
      </c>
    </row>
    <row r="68" spans="21:30">
      <c r="U68" s="461">
        <v>686</v>
      </c>
      <c r="V68" s="461" t="s">
        <v>77</v>
      </c>
      <c r="W68" s="461">
        <v>2015</v>
      </c>
      <c r="X68" s="461">
        <v>0.13217118</v>
      </c>
      <c r="Y68" s="461">
        <v>0.16532941000000001</v>
      </c>
      <c r="AA68" s="461" t="s">
        <v>476</v>
      </c>
      <c r="AB68" s="461">
        <v>0.50092202425003052</v>
      </c>
      <c r="AC68" s="461"/>
      <c r="AD68" s="461"/>
    </row>
    <row r="69" spans="21:30">
      <c r="U69" s="461">
        <v>688</v>
      </c>
      <c r="V69" s="461" t="s">
        <v>109</v>
      </c>
      <c r="W69" s="461">
        <v>2015</v>
      </c>
      <c r="X69" s="461">
        <v>-0.18372612999999999</v>
      </c>
      <c r="Y69" s="461">
        <v>0.37041972000000001</v>
      </c>
      <c r="AA69" s="461" t="s">
        <v>478</v>
      </c>
      <c r="AB69" s="461">
        <v>-0.52218419313430786</v>
      </c>
      <c r="AC69" s="461">
        <v>-6.8609714508056641E-2</v>
      </c>
      <c r="AD69" s="461">
        <v>-1.7842769622802734E-2</v>
      </c>
    </row>
    <row r="70" spans="21:30">
      <c r="U70" s="461">
        <v>698</v>
      </c>
      <c r="V70" s="461" t="s">
        <v>145</v>
      </c>
      <c r="W70" s="461">
        <v>2015</v>
      </c>
      <c r="X70" s="461">
        <v>-0.77178407999999998</v>
      </c>
      <c r="Y70" s="461">
        <v>0.14681167000000001</v>
      </c>
      <c r="AA70" s="461" t="s">
        <v>45</v>
      </c>
      <c r="AB70" s="461">
        <v>3.5254120826721191E-2</v>
      </c>
      <c r="AC70" s="461">
        <v>-0.18987846374511719</v>
      </c>
      <c r="AD70" s="461">
        <v>0.12839221954345703</v>
      </c>
    </row>
    <row r="71" spans="21:30">
      <c r="U71" s="461">
        <v>722</v>
      </c>
      <c r="V71" s="461" t="s">
        <v>141</v>
      </c>
      <c r="W71" s="461">
        <v>2015</v>
      </c>
      <c r="X71" s="461">
        <v>0.56649510000000003</v>
      </c>
      <c r="Y71" s="461">
        <v>3.057383E-2</v>
      </c>
      <c r="AA71" s="461" t="s">
        <v>509</v>
      </c>
      <c r="AB71" s="461">
        <v>-0.48303461074829102</v>
      </c>
      <c r="AC71" s="461"/>
      <c r="AD71" s="461"/>
    </row>
    <row r="72" spans="21:30">
      <c r="U72" s="461">
        <v>728</v>
      </c>
      <c r="V72" s="461" t="s">
        <v>513</v>
      </c>
      <c r="W72" s="461">
        <v>2015</v>
      </c>
      <c r="X72" s="461">
        <v>0.56739379999999995</v>
      </c>
      <c r="Y72" s="461">
        <v>0.35745391999999998</v>
      </c>
      <c r="AA72" s="461" t="s">
        <v>488</v>
      </c>
      <c r="AB72" s="461">
        <v>-5.7001948356628418E-2</v>
      </c>
      <c r="AC72" s="461">
        <v>0.16339898109436035</v>
      </c>
      <c r="AD72" s="461">
        <v>-0.16705417633056641</v>
      </c>
    </row>
    <row r="73" spans="21:30">
      <c r="U73" s="461">
        <v>738</v>
      </c>
      <c r="V73" s="461" t="s">
        <v>114</v>
      </c>
      <c r="W73" s="461">
        <v>2015</v>
      </c>
      <c r="X73" s="461">
        <v>-0.17025135999999999</v>
      </c>
      <c r="Y73" s="461">
        <v>-0.10031847000000001</v>
      </c>
      <c r="AA73" s="461" t="s">
        <v>103</v>
      </c>
      <c r="AB73" s="461">
        <v>-0.3373638391494751</v>
      </c>
      <c r="AC73" s="461">
        <v>0.31260967254638672</v>
      </c>
      <c r="AD73" s="461">
        <v>-3.3195018768310547E-2</v>
      </c>
    </row>
    <row r="74" spans="21:30">
      <c r="U74" s="461">
        <v>744</v>
      </c>
      <c r="V74" s="461" t="s">
        <v>494</v>
      </c>
      <c r="W74" s="461">
        <v>2015</v>
      </c>
      <c r="X74" s="461">
        <v>0.17417262999999999</v>
      </c>
      <c r="Y74" s="461">
        <v>-8.1116309999999997E-2</v>
      </c>
      <c r="AA74" s="461" t="s">
        <v>133</v>
      </c>
      <c r="AB74" s="461">
        <v>-0.19243001937866211</v>
      </c>
      <c r="AC74" s="461">
        <v>3.7715911865234375E-2</v>
      </c>
      <c r="AD74" s="461">
        <v>2.0708560943603516E-2</v>
      </c>
    </row>
    <row r="75" spans="21:30">
      <c r="U75" s="461">
        <v>754</v>
      </c>
      <c r="V75" s="461" t="s">
        <v>144</v>
      </c>
      <c r="W75" s="461">
        <v>2015</v>
      </c>
      <c r="X75" s="461">
        <v>0.14348213000000001</v>
      </c>
      <c r="Y75" s="461">
        <v>-0.128747</v>
      </c>
      <c r="AA75" s="461" t="s">
        <v>89</v>
      </c>
      <c r="AB75" s="461">
        <v>0.72924995422363281</v>
      </c>
      <c r="AC75" s="461">
        <v>-4.1282892227172852E-2</v>
      </c>
      <c r="AD75" s="461">
        <v>0.1146697998046875</v>
      </c>
    </row>
    <row r="76" spans="21:30">
      <c r="U76" s="461">
        <v>911</v>
      </c>
      <c r="V76" s="461" t="s">
        <v>462</v>
      </c>
      <c r="W76" s="461">
        <v>2015</v>
      </c>
      <c r="X76" s="461">
        <v>-0.19583596</v>
      </c>
      <c r="Y76" s="461">
        <v>0.28954021000000002</v>
      </c>
      <c r="AA76" s="461" t="s">
        <v>74</v>
      </c>
      <c r="AB76" s="461">
        <v>-0.35851243138313293</v>
      </c>
      <c r="AC76" s="461">
        <v>4.1006326675415039E-2</v>
      </c>
      <c r="AD76" s="461">
        <v>0.10394191741943359</v>
      </c>
    </row>
    <row r="77" spans="21:30">
      <c r="U77" s="461">
        <v>914</v>
      </c>
      <c r="V77" s="461" t="s">
        <v>465</v>
      </c>
      <c r="W77" s="461">
        <v>2015</v>
      </c>
      <c r="X77" s="461">
        <v>-0.22666632</v>
      </c>
      <c r="Y77" s="461">
        <v>8.1018690000000004E-2</v>
      </c>
      <c r="AA77" s="461" t="s">
        <v>64</v>
      </c>
      <c r="AB77" s="461">
        <v>1.2427533864974976</v>
      </c>
      <c r="AC77" s="461">
        <v>-1.4751672744750977E-2</v>
      </c>
      <c r="AD77" s="461">
        <v>1.0589599609375E-2</v>
      </c>
    </row>
    <row r="78" spans="21:30">
      <c r="U78" s="461">
        <v>915</v>
      </c>
      <c r="V78" s="461" t="s">
        <v>463</v>
      </c>
      <c r="W78" s="461">
        <v>2015</v>
      </c>
      <c r="X78" s="461">
        <v>0.98378757999999999</v>
      </c>
      <c r="Y78" s="461">
        <v>0.35962853</v>
      </c>
      <c r="AA78" s="461" t="s">
        <v>51</v>
      </c>
      <c r="AB78" s="461">
        <v>0.10072335600852966</v>
      </c>
      <c r="AC78" s="461">
        <v>3.0255556106567383E-2</v>
      </c>
      <c r="AD78" s="461">
        <v>-0.11586713790893555</v>
      </c>
    </row>
    <row r="79" spans="21:30">
      <c r="U79" s="461">
        <v>917</v>
      </c>
      <c r="V79" s="461" t="s">
        <v>134</v>
      </c>
      <c r="W79" s="461">
        <v>2015</v>
      </c>
      <c r="X79" s="461">
        <v>-0.65344539999999995</v>
      </c>
      <c r="Y79" s="461">
        <v>0.3675716</v>
      </c>
      <c r="AA79" s="461" t="s">
        <v>75</v>
      </c>
      <c r="AB79" s="461">
        <v>-0.32554483413696289</v>
      </c>
      <c r="AC79" s="461">
        <v>0.1260371208190918</v>
      </c>
      <c r="AD79" s="461">
        <v>-5.1360607147216797E-2</v>
      </c>
    </row>
    <row r="80" spans="21:30">
      <c r="U80" s="461">
        <v>918</v>
      </c>
      <c r="V80" s="461" t="s">
        <v>468</v>
      </c>
      <c r="W80" s="461">
        <v>2015</v>
      </c>
      <c r="X80" s="461">
        <v>-0.26102229999999998</v>
      </c>
      <c r="Y80" s="461">
        <v>-0.11325283999999999</v>
      </c>
      <c r="AA80" s="461" t="s">
        <v>104</v>
      </c>
      <c r="AB80" s="461">
        <v>-0.98826813697814941</v>
      </c>
      <c r="AC80" s="461">
        <v>-1.9896268844604492E-2</v>
      </c>
      <c r="AD80" s="461">
        <v>-4.3012619018554688E-2</v>
      </c>
    </row>
    <row r="81" spans="21:30">
      <c r="U81" s="461">
        <v>921</v>
      </c>
      <c r="V81" s="461" t="s">
        <v>107</v>
      </c>
      <c r="W81" s="461">
        <v>2015</v>
      </c>
      <c r="X81" s="461">
        <v>-0.49299771999999997</v>
      </c>
      <c r="Y81" s="461">
        <v>0.31449194000000003</v>
      </c>
      <c r="AA81" s="461" t="s">
        <v>498</v>
      </c>
      <c r="AB81" s="461">
        <v>-1.5555604696273804</v>
      </c>
      <c r="AC81" s="461">
        <v>-0.51631855964660645</v>
      </c>
      <c r="AD81" s="461">
        <v>-0.19649076461791992</v>
      </c>
    </row>
    <row r="82" spans="21:30">
      <c r="U82" s="461">
        <v>923</v>
      </c>
      <c r="V82" s="461" t="s">
        <v>142</v>
      </c>
      <c r="W82" s="461">
        <v>2015</v>
      </c>
      <c r="X82" s="461">
        <v>-0.61082163</v>
      </c>
      <c r="Y82" s="461">
        <v>0.36834155000000002</v>
      </c>
      <c r="AA82" s="461" t="s">
        <v>17</v>
      </c>
      <c r="AB82" s="461">
        <v>0.78550601005554199</v>
      </c>
      <c r="AC82" s="461">
        <v>-1.9043445587158203E-2</v>
      </c>
      <c r="AD82" s="461">
        <v>7.2076797485351563E-2</v>
      </c>
    </row>
    <row r="83" spans="21:30">
      <c r="U83" s="461">
        <v>924</v>
      </c>
      <c r="V83" s="461" t="s">
        <v>50</v>
      </c>
      <c r="W83" s="461">
        <v>2015</v>
      </c>
      <c r="X83" s="461">
        <v>-0.12461712</v>
      </c>
      <c r="Y83" s="461">
        <v>0.11532595</v>
      </c>
      <c r="AA83" s="461" t="s">
        <v>18</v>
      </c>
      <c r="AB83" s="461">
        <v>0.4791446328163147</v>
      </c>
      <c r="AC83" s="461">
        <v>5.7711362838745117E-2</v>
      </c>
      <c r="AD83" s="461">
        <v>5.2670955657958984E-2</v>
      </c>
    </row>
    <row r="84" spans="21:30">
      <c r="U84" s="461">
        <v>926</v>
      </c>
      <c r="V84" s="461" t="s">
        <v>85</v>
      </c>
      <c r="W84" s="461">
        <v>2015</v>
      </c>
      <c r="X84" s="461">
        <v>-0.62590493000000003</v>
      </c>
      <c r="Y84" s="461">
        <v>0.15600721000000001</v>
      </c>
      <c r="AA84" s="461" t="s">
        <v>19</v>
      </c>
      <c r="AB84" s="461">
        <v>-0.60623681545257568</v>
      </c>
      <c r="AC84" s="461">
        <v>2.4373531341552734E-2</v>
      </c>
      <c r="AD84" s="461">
        <v>6.1100006103515625E-2</v>
      </c>
    </row>
    <row r="85" spans="21:30">
      <c r="U85" s="461">
        <v>935</v>
      </c>
      <c r="V85" s="461" t="s">
        <v>10</v>
      </c>
      <c r="W85" s="461">
        <v>2015</v>
      </c>
      <c r="X85" s="461">
        <v>3.3101390000000001E-2</v>
      </c>
      <c r="Y85" s="461">
        <v>3.3610180000000003E-2</v>
      </c>
      <c r="AA85" s="461" t="s">
        <v>475</v>
      </c>
      <c r="AB85" s="461">
        <v>-2.265380322933197E-2</v>
      </c>
      <c r="AC85" s="461">
        <v>9.6436023712158203E-2</v>
      </c>
      <c r="AD85" s="461">
        <v>-7.7980518341064453E-2</v>
      </c>
    </row>
    <row r="86" spans="21:30">
      <c r="U86" s="461">
        <v>936</v>
      </c>
      <c r="V86" s="461" t="s">
        <v>27</v>
      </c>
      <c r="W86" s="461">
        <v>2015</v>
      </c>
      <c r="X86" s="461">
        <v>-0.15200610000000001</v>
      </c>
      <c r="Y86" s="461">
        <v>-7.5486810000000001E-2</v>
      </c>
      <c r="AA86" s="461" t="s">
        <v>20</v>
      </c>
      <c r="AB86" s="461">
        <v>0.83693927526473999</v>
      </c>
      <c r="AC86" s="461">
        <v>2.2813558578491211E-2</v>
      </c>
      <c r="AD86" s="461">
        <v>0.14824914932250977</v>
      </c>
    </row>
    <row r="87" spans="21:30">
      <c r="U87" s="461">
        <v>939</v>
      </c>
      <c r="V87" s="461" t="s">
        <v>12</v>
      </c>
      <c r="W87" s="461">
        <v>2015</v>
      </c>
      <c r="X87" s="461">
        <v>1.0071551999999999</v>
      </c>
      <c r="Y87" s="461">
        <v>0.33520175000000002</v>
      </c>
      <c r="AA87" s="461" t="s">
        <v>493</v>
      </c>
      <c r="AB87" s="461">
        <v>0.35537761449813843</v>
      </c>
      <c r="AC87" s="461">
        <v>7.5112581253051758E-2</v>
      </c>
      <c r="AD87" s="461">
        <v>-3.2156944274902344E-2</v>
      </c>
    </row>
    <row r="88" spans="21:30">
      <c r="U88" s="461">
        <v>941</v>
      </c>
      <c r="V88" s="461" t="s">
        <v>90</v>
      </c>
      <c r="W88" s="461">
        <v>2015</v>
      </c>
      <c r="X88" s="461">
        <v>0.30585846999999999</v>
      </c>
      <c r="Y88" s="461">
        <v>0.23775737999999999</v>
      </c>
      <c r="AA88" s="461" t="s">
        <v>41</v>
      </c>
      <c r="AB88" s="461">
        <v>-1.198102593421936</v>
      </c>
      <c r="AC88" s="461">
        <v>7.900691032409668E-2</v>
      </c>
      <c r="AD88" s="461">
        <v>0.15231132507324219</v>
      </c>
    </row>
    <row r="89" spans="21:30">
      <c r="U89" s="461">
        <v>942</v>
      </c>
      <c r="V89" s="461" t="s">
        <v>466</v>
      </c>
      <c r="W89" s="461">
        <v>2015</v>
      </c>
      <c r="X89" s="461">
        <v>-9.2294150000000005E-2</v>
      </c>
      <c r="Y89" s="461">
        <v>-0.21442625000000001</v>
      </c>
      <c r="AA89" s="461" t="s">
        <v>105</v>
      </c>
      <c r="AB89" s="461">
        <v>-0.15366548299789429</v>
      </c>
      <c r="AC89" s="461">
        <v>0.17632341384887695</v>
      </c>
      <c r="AD89" s="461">
        <v>0.19467544555664063</v>
      </c>
    </row>
    <row r="90" spans="21:30">
      <c r="U90" s="461">
        <v>944</v>
      </c>
      <c r="V90" s="461" t="s">
        <v>74</v>
      </c>
      <c r="W90" s="461">
        <v>2015</v>
      </c>
      <c r="X90" s="461">
        <v>-7.9465250000000001E-2</v>
      </c>
      <c r="Y90" s="461">
        <v>0.19034562999999999</v>
      </c>
      <c r="AA90" s="461" t="s">
        <v>458</v>
      </c>
      <c r="AB90" s="461">
        <v>1.1887162923812866</v>
      </c>
      <c r="AC90" s="461">
        <v>0.30932235717773438</v>
      </c>
      <c r="AD90" s="461">
        <v>5.83038330078125E-2</v>
      </c>
    </row>
    <row r="91" spans="21:30">
      <c r="U91" s="461">
        <v>946</v>
      </c>
      <c r="V91" s="461" t="s">
        <v>65</v>
      </c>
      <c r="W91" s="461">
        <v>2015</v>
      </c>
      <c r="X91" s="461">
        <v>0.33017321999999999</v>
      </c>
      <c r="Y91" s="461">
        <v>0.33516046999999999</v>
      </c>
      <c r="AA91" s="461" t="s">
        <v>21</v>
      </c>
      <c r="AB91" s="461">
        <v>-0.22796499729156494</v>
      </c>
      <c r="AC91" s="461">
        <v>3.9021015167236328E-2</v>
      </c>
      <c r="AD91" s="461">
        <v>0.16174507141113281</v>
      </c>
    </row>
    <row r="92" spans="21:30">
      <c r="U92" s="461">
        <v>948</v>
      </c>
      <c r="V92" s="461" t="s">
        <v>108</v>
      </c>
      <c r="W92" s="461">
        <v>2015</v>
      </c>
      <c r="X92" s="461">
        <v>-0.26750810000000003</v>
      </c>
      <c r="Y92" s="461">
        <v>-0.10761224</v>
      </c>
      <c r="AA92" s="461" t="s">
        <v>758</v>
      </c>
      <c r="AB92" s="461">
        <v>-0.30645570158958435</v>
      </c>
      <c r="AC92" s="461">
        <v>0.18335938453674316</v>
      </c>
      <c r="AD92" s="461">
        <v>-0.11395072937011719</v>
      </c>
    </row>
    <row r="93" spans="21:30">
      <c r="U93" s="461">
        <v>960</v>
      </c>
      <c r="V93" s="461" t="s">
        <v>70</v>
      </c>
      <c r="W93" s="461">
        <v>2015</v>
      </c>
      <c r="X93" s="461">
        <v>0.16174758</v>
      </c>
      <c r="Y93" s="461">
        <v>-2.5524769999999999E-2</v>
      </c>
      <c r="AA93" s="461" t="s">
        <v>40</v>
      </c>
      <c r="AB93" s="461">
        <v>-1.261516809463501</v>
      </c>
      <c r="AC93" s="461">
        <v>-0.17643380165100098</v>
      </c>
      <c r="AD93" s="461">
        <v>-0.30714321136474609</v>
      </c>
    </row>
    <row r="94" spans="21:30">
      <c r="U94" s="461">
        <v>961</v>
      </c>
      <c r="V94" s="461" t="s">
        <v>28</v>
      </c>
      <c r="W94" s="461">
        <v>2015</v>
      </c>
      <c r="X94" s="461">
        <v>0.41762449000000001</v>
      </c>
      <c r="Y94" s="461">
        <v>3.5876440000000002E-2</v>
      </c>
      <c r="AA94" s="461" t="s">
        <v>134</v>
      </c>
      <c r="AB94" s="461">
        <v>-0.40986031293869019</v>
      </c>
      <c r="AC94" s="461">
        <v>0.31561112403869629</v>
      </c>
      <c r="AD94" s="461">
        <v>0.10089492797851563</v>
      </c>
    </row>
    <row r="95" spans="21:30">
      <c r="U95" s="461">
        <v>962</v>
      </c>
      <c r="V95" s="461" t="s">
        <v>469</v>
      </c>
      <c r="W95" s="461">
        <v>2015</v>
      </c>
      <c r="X95" s="461">
        <v>-9.105663E-2</v>
      </c>
      <c r="Y95" s="461">
        <v>-0.15673376</v>
      </c>
      <c r="AA95" s="461" t="s">
        <v>135</v>
      </c>
      <c r="AB95" s="461">
        <v>-0.52133822441101074</v>
      </c>
      <c r="AC95" s="461">
        <v>9.5741510391235352E-2</v>
      </c>
      <c r="AD95" s="461">
        <v>-7.8799247741699219E-2</v>
      </c>
    </row>
    <row r="96" spans="21:30">
      <c r="U96" s="461">
        <v>963</v>
      </c>
      <c r="V96" s="461" t="s">
        <v>467</v>
      </c>
      <c r="W96" s="461">
        <v>2015</v>
      </c>
      <c r="X96" s="461">
        <v>-0.15007572</v>
      </c>
      <c r="Y96" s="461">
        <v>-0.34654348000000001</v>
      </c>
      <c r="AA96" s="461" t="s">
        <v>90</v>
      </c>
      <c r="AB96" s="461">
        <v>0.11036890745162964</v>
      </c>
      <c r="AC96" s="461">
        <v>7.8012228012084961E-2</v>
      </c>
      <c r="AD96" s="461">
        <v>0.14149045944213867</v>
      </c>
    </row>
    <row r="97" spans="21:30">
      <c r="U97" s="461">
        <v>964</v>
      </c>
      <c r="V97" s="461" t="s">
        <v>81</v>
      </c>
      <c r="W97" s="461">
        <v>2015</v>
      </c>
      <c r="X97" s="461">
        <v>0.44621367000000001</v>
      </c>
      <c r="Y97" s="461">
        <v>-9.1732240000000007E-2</v>
      </c>
      <c r="AA97" s="461" t="s">
        <v>496</v>
      </c>
      <c r="AB97" s="461">
        <v>-1.1407202482223511</v>
      </c>
      <c r="AC97" s="461">
        <v>-9.5346689224243164E-2</v>
      </c>
      <c r="AD97" s="461">
        <v>-8.9713096618652344E-2</v>
      </c>
    </row>
    <row r="98" spans="21:30">
      <c r="U98" s="461">
        <v>968</v>
      </c>
      <c r="V98" s="461" t="s">
        <v>82</v>
      </c>
      <c r="W98" s="461">
        <v>2015</v>
      </c>
      <c r="X98" s="461">
        <v>-6.7018220000000003E-2</v>
      </c>
      <c r="Y98" s="461">
        <v>-0.21417741000000001</v>
      </c>
      <c r="AA98" s="461" t="s">
        <v>511</v>
      </c>
      <c r="AB98" s="461">
        <v>0.74373036623001099</v>
      </c>
      <c r="AC98" s="461">
        <v>-2.0597457885742188E-2</v>
      </c>
      <c r="AD98" s="461">
        <v>5.1731109619140625E-2</v>
      </c>
    </row>
    <row r="99" spans="21:30">
      <c r="U99" s="461" t="s">
        <v>793</v>
      </c>
      <c r="V99" s="461"/>
      <c r="W99" s="461"/>
      <c r="X99" s="461"/>
      <c r="Y99" s="461"/>
      <c r="AA99" s="461" t="s">
        <v>521</v>
      </c>
      <c r="AB99" s="461">
        <v>0.71079164743423462</v>
      </c>
      <c r="AC99" s="461">
        <v>-0.51984846591949463</v>
      </c>
      <c r="AD99" s="461">
        <v>4.0202140808105469E-3</v>
      </c>
    </row>
    <row r="100" spans="21:30">
      <c r="AA100" s="461" t="s">
        <v>39</v>
      </c>
      <c r="AB100" s="461">
        <v>-1.9087711572647095</v>
      </c>
      <c r="AC100" s="461"/>
      <c r="AD100" s="461"/>
    </row>
    <row r="101" spans="21:30">
      <c r="AA101" s="461" t="s">
        <v>65</v>
      </c>
      <c r="AB101" s="461">
        <v>0.2077898383140564</v>
      </c>
      <c r="AC101" s="461">
        <v>7.956695556640625E-2</v>
      </c>
      <c r="AD101" s="461">
        <v>9.6748828887939453E-2</v>
      </c>
    </row>
    <row r="102" spans="21:30">
      <c r="AA102" s="461" t="s">
        <v>22</v>
      </c>
      <c r="AB102" s="461">
        <v>0.90609681606292725</v>
      </c>
      <c r="AC102" s="461">
        <v>-0.21115708351135254</v>
      </c>
      <c r="AD102" s="461">
        <v>-6.1192035675048828E-2</v>
      </c>
    </row>
    <row r="103" spans="21:30">
      <c r="AA103" s="461" t="s">
        <v>756</v>
      </c>
      <c r="AB103" s="461">
        <v>-0.40735799074172974</v>
      </c>
      <c r="AC103" s="461">
        <v>-0.21399164199829102</v>
      </c>
      <c r="AD103" s="461">
        <v>1.2136459350585938E-2</v>
      </c>
    </row>
    <row r="104" spans="21:30">
      <c r="AA104" s="461" t="s">
        <v>469</v>
      </c>
      <c r="AB104" s="461">
        <v>-0.37581992149353027</v>
      </c>
      <c r="AC104" s="461">
        <v>-7.7419281005859375E-3</v>
      </c>
      <c r="AD104" s="461">
        <v>-0.12883472442626953</v>
      </c>
    </row>
    <row r="105" spans="21:30">
      <c r="AA105" s="461" t="s">
        <v>106</v>
      </c>
      <c r="AB105" s="461">
        <v>0.18276488780975342</v>
      </c>
      <c r="AC105" s="461">
        <v>-8.7339401245117188E-2</v>
      </c>
      <c r="AD105" s="461">
        <v>-2.197265625E-3</v>
      </c>
    </row>
    <row r="106" spans="21:30">
      <c r="AA106" s="461" t="s">
        <v>515</v>
      </c>
      <c r="AB106" s="461">
        <v>0.48862600326538086</v>
      </c>
      <c r="AC106" s="461">
        <v>0.18274211883544922</v>
      </c>
      <c r="AD106" s="461">
        <v>4.8790454864501953E-2</v>
      </c>
    </row>
    <row r="107" spans="21:30">
      <c r="AA107" s="461" t="s">
        <v>76</v>
      </c>
      <c r="AB107" s="461">
        <v>-0.31028196215629578</v>
      </c>
      <c r="AC107" s="461">
        <v>-2.1436691284179688E-2</v>
      </c>
      <c r="AD107" s="461">
        <v>9.6573829650878906E-3</v>
      </c>
    </row>
    <row r="108" spans="21:30">
      <c r="AA108" s="461" t="s">
        <v>449</v>
      </c>
      <c r="AB108" s="461">
        <v>-0.79303282499313354</v>
      </c>
      <c r="AC108" s="461"/>
      <c r="AD108" s="461"/>
    </row>
    <row r="109" spans="21:30">
      <c r="AA109" s="461" t="s">
        <v>136</v>
      </c>
      <c r="AB109" s="461">
        <v>0.26115596294403076</v>
      </c>
      <c r="AC109" s="461">
        <v>-0.42487740516662598</v>
      </c>
      <c r="AD109" s="461">
        <v>-0.16496419906616211</v>
      </c>
    </row>
    <row r="110" spans="21:30">
      <c r="AA110" s="461" t="s">
        <v>66</v>
      </c>
      <c r="AB110" s="461">
        <v>0.13917487859725952</v>
      </c>
      <c r="AC110" s="461">
        <v>2.2712945938110352E-2</v>
      </c>
      <c r="AD110" s="461">
        <v>-6.3796043395996094E-3</v>
      </c>
    </row>
    <row r="111" spans="21:30">
      <c r="AA111" s="461" t="s">
        <v>461</v>
      </c>
      <c r="AB111" s="461">
        <v>0.52064317464828491</v>
      </c>
      <c r="AC111" s="461"/>
      <c r="AD111" s="461"/>
    </row>
    <row r="112" spans="21:30">
      <c r="AA112" s="461" t="s">
        <v>497</v>
      </c>
      <c r="AB112" s="461">
        <v>-0.20553654432296753</v>
      </c>
      <c r="AC112" s="461">
        <v>-0.40104734897613525</v>
      </c>
      <c r="AD112" s="461">
        <v>-0.11785173416137695</v>
      </c>
    </row>
    <row r="113" spans="27:30">
      <c r="AA113" s="461" t="s">
        <v>502</v>
      </c>
      <c r="AB113" s="461">
        <v>4.9149602651596069E-2</v>
      </c>
      <c r="AC113" s="461">
        <v>4.8621654510498047E-2</v>
      </c>
      <c r="AD113" s="461">
        <v>4.8093795776367188E-2</v>
      </c>
    </row>
    <row r="114" spans="27:30">
      <c r="AA114" s="461" t="s">
        <v>57</v>
      </c>
      <c r="AB114" s="461">
        <v>-1.0053298473358154</v>
      </c>
      <c r="AC114" s="461">
        <v>6.2681674957275391E-2</v>
      </c>
      <c r="AD114" s="461">
        <v>-4.1668415069580078E-2</v>
      </c>
    </row>
    <row r="115" spans="27:30">
      <c r="AA115" s="461" t="s">
        <v>764</v>
      </c>
      <c r="AB115" s="461">
        <v>1.2837088108062744</v>
      </c>
      <c r="AC115" s="461"/>
      <c r="AD115" s="461"/>
    </row>
    <row r="116" spans="27:30">
      <c r="AA116" s="461" t="s">
        <v>107</v>
      </c>
      <c r="AB116" s="461">
        <v>-0.48648810386657715</v>
      </c>
      <c r="AC116" s="461">
        <v>0.19678544998168945</v>
      </c>
      <c r="AD116" s="461">
        <v>0.10246753692626953</v>
      </c>
    </row>
    <row r="117" spans="27:30">
      <c r="AA117" s="461" t="s">
        <v>108</v>
      </c>
      <c r="AB117" s="461">
        <v>-0.45322293043136597</v>
      </c>
      <c r="AC117" s="461">
        <v>0.22053694725036621</v>
      </c>
      <c r="AD117" s="461">
        <v>2.2153854370117188E-2</v>
      </c>
    </row>
    <row r="118" spans="27:30">
      <c r="AA118" s="461" t="s">
        <v>757</v>
      </c>
      <c r="AB118" s="461">
        <v>-0.28198990225791931</v>
      </c>
      <c r="AC118" s="461">
        <v>6.1902284622192383E-2</v>
      </c>
      <c r="AD118" s="461">
        <v>-2.4197101593017578E-2</v>
      </c>
    </row>
    <row r="119" spans="27:30">
      <c r="AA119" s="461" t="s">
        <v>539</v>
      </c>
      <c r="AB119" s="461"/>
      <c r="AC119" s="461"/>
      <c r="AD119" s="461"/>
    </row>
    <row r="120" spans="27:30">
      <c r="AA120" s="461" t="s">
        <v>77</v>
      </c>
      <c r="AB120" s="461">
        <v>8.2527682185173035E-2</v>
      </c>
      <c r="AC120" s="461">
        <v>2.3988962173461914E-2</v>
      </c>
      <c r="AD120" s="461">
        <v>-0.11383485794067383</v>
      </c>
    </row>
    <row r="121" spans="27:30">
      <c r="AA121" s="461" t="s">
        <v>109</v>
      </c>
      <c r="AB121" s="461">
        <v>0.39815276861190796</v>
      </c>
      <c r="AC121" s="461">
        <v>-4.1724205017089844E-2</v>
      </c>
      <c r="AD121" s="461">
        <v>7.7594280242919922E-2</v>
      </c>
    </row>
    <row r="122" spans="27:30">
      <c r="AA122" s="461" t="s">
        <v>137</v>
      </c>
      <c r="AB122" s="461">
        <v>-0.16158926486968994</v>
      </c>
      <c r="AC122" s="461">
        <v>2.1116971969604492E-2</v>
      </c>
      <c r="AD122" s="461">
        <v>7.9050540924072266E-2</v>
      </c>
    </row>
    <row r="123" spans="27:30">
      <c r="AA123" s="461" t="s">
        <v>513</v>
      </c>
      <c r="AB123" s="461">
        <v>0.45230591297149658</v>
      </c>
      <c r="AC123" s="461">
        <v>-0.18856692314147949</v>
      </c>
      <c r="AD123" s="461">
        <v>-3.803253173828125E-2</v>
      </c>
    </row>
    <row r="124" spans="27:30">
      <c r="AA124" s="461" t="s">
        <v>536</v>
      </c>
      <c r="AB124" s="461"/>
      <c r="AC124" s="461"/>
      <c r="AD124" s="461"/>
    </row>
    <row r="125" spans="27:30">
      <c r="AA125" s="461" t="s">
        <v>138</v>
      </c>
      <c r="AB125" s="461">
        <v>0.10027772188186646</v>
      </c>
      <c r="AC125" s="461">
        <v>0.29643344879150391</v>
      </c>
      <c r="AD125" s="461">
        <v>6.4344406127929688E-3</v>
      </c>
    </row>
    <row r="126" spans="27:30">
      <c r="AA126" s="461" t="s">
        <v>23</v>
      </c>
      <c r="AB126" s="461">
        <v>1.1540197134017944</v>
      </c>
      <c r="AC126" s="461">
        <v>1.5773773193359375E-3</v>
      </c>
      <c r="AD126" s="461">
        <v>6.5363407135009766E-2</v>
      </c>
    </row>
    <row r="127" spans="27:30">
      <c r="AA127" s="461" t="s">
        <v>24</v>
      </c>
      <c r="AB127" s="461">
        <v>1.6677858829498291</v>
      </c>
      <c r="AC127" s="461">
        <v>3.2920122146606445E-2</v>
      </c>
      <c r="AD127" s="461">
        <v>7.1551322937011719E-2</v>
      </c>
    </row>
    <row r="128" spans="27:30">
      <c r="AA128" s="461" t="s">
        <v>139</v>
      </c>
      <c r="AB128" s="461">
        <v>-0.4341895580291748</v>
      </c>
      <c r="AC128" s="461">
        <v>0.17340707778930664</v>
      </c>
      <c r="AD128" s="461">
        <v>-7.4415206909179688E-3</v>
      </c>
    </row>
    <row r="129" spans="27:30">
      <c r="AA129" s="461" t="s">
        <v>110</v>
      </c>
      <c r="AB129" s="461">
        <v>0.70412921905517578</v>
      </c>
      <c r="AC129" s="461">
        <v>-0.34964382648468018</v>
      </c>
      <c r="AD129" s="461">
        <v>-9.4645977020263672E-2</v>
      </c>
    </row>
    <row r="130" spans="27:30">
      <c r="AA130" s="461" t="s">
        <v>140</v>
      </c>
      <c r="AB130" s="461">
        <v>-0.67213606834411621</v>
      </c>
      <c r="AC130" s="461">
        <v>-0.19662189483642578</v>
      </c>
      <c r="AD130" s="461">
        <v>-0.21013450622558594</v>
      </c>
    </row>
    <row r="131" spans="27:30">
      <c r="AA131" s="461" t="s">
        <v>25</v>
      </c>
      <c r="AB131" s="461">
        <v>1.2322671413421631</v>
      </c>
      <c r="AC131" s="461">
        <v>-5.468440055847168E-2</v>
      </c>
      <c r="AD131" s="461">
        <v>-3.108978271484375E-4</v>
      </c>
    </row>
    <row r="132" spans="27:30">
      <c r="AA132" s="461" t="s">
        <v>38</v>
      </c>
      <c r="AB132" s="461">
        <v>-0.37390407919883728</v>
      </c>
      <c r="AC132" s="461">
        <v>-3.5339117050170898E-2</v>
      </c>
      <c r="AD132" s="461">
        <v>-0.14841890335083008</v>
      </c>
    </row>
    <row r="133" spans="27:30">
      <c r="AA133" s="461" t="s">
        <v>78</v>
      </c>
      <c r="AB133" s="461">
        <v>-0.40120044350624084</v>
      </c>
      <c r="AC133" s="461">
        <v>-9.6213340759277344E-2</v>
      </c>
      <c r="AD133" s="461">
        <v>-0.15228462219238281</v>
      </c>
    </row>
    <row r="134" spans="27:30">
      <c r="AA134" s="461" t="s">
        <v>457</v>
      </c>
      <c r="AB134" s="461">
        <v>-0.57632654905319214</v>
      </c>
      <c r="AC134" s="461"/>
      <c r="AD134" s="461"/>
    </row>
    <row r="135" spans="27:30">
      <c r="AA135" s="461" t="s">
        <v>473</v>
      </c>
      <c r="AB135" s="461">
        <v>-0.78595292568206787</v>
      </c>
      <c r="AC135" s="461">
        <v>-5.7144880294799805E-2</v>
      </c>
      <c r="AD135" s="461">
        <v>-0.13506937026977539</v>
      </c>
    </row>
    <row r="136" spans="27:30">
      <c r="AA136" s="461" t="s">
        <v>111</v>
      </c>
      <c r="AB136" s="461">
        <v>-0.30990201234817505</v>
      </c>
      <c r="AC136" s="461">
        <v>-0.12375760078430176</v>
      </c>
      <c r="AD136" s="461">
        <v>-6.8921566009521484E-2</v>
      </c>
    </row>
    <row r="137" spans="27:30">
      <c r="AA137" s="461" t="s">
        <v>474</v>
      </c>
      <c r="AB137" s="461">
        <v>-0.58879411220550537</v>
      </c>
      <c r="AC137" s="461">
        <v>8.6945295333862305E-2</v>
      </c>
      <c r="AD137" s="461">
        <v>-7.6631069183349609E-2</v>
      </c>
    </row>
    <row r="138" spans="27:30">
      <c r="AA138" s="461" t="s">
        <v>79</v>
      </c>
      <c r="AB138" s="461">
        <v>-0.37130531668663025</v>
      </c>
      <c r="AC138" s="461">
        <v>0.13665127754211426</v>
      </c>
      <c r="AD138" s="461">
        <v>-5.5983543395996094E-2</v>
      </c>
    </row>
    <row r="139" spans="27:30">
      <c r="AA139" s="461" t="s">
        <v>80</v>
      </c>
      <c r="AB139" s="461">
        <v>-0.24444526433944702</v>
      </c>
      <c r="AC139" s="461">
        <v>0.22712373733520508</v>
      </c>
      <c r="AD139" s="461">
        <v>4.0392875671386719E-3</v>
      </c>
    </row>
    <row r="140" spans="27:30">
      <c r="AA140" s="461" t="s">
        <v>81</v>
      </c>
      <c r="AB140" s="461">
        <v>0.31348252296447754</v>
      </c>
      <c r="AC140" s="461">
        <v>5.7651281356811523E-2</v>
      </c>
      <c r="AD140" s="461">
        <v>0.14523792266845703</v>
      </c>
    </row>
    <row r="141" spans="27:30">
      <c r="AA141" s="461" t="s">
        <v>26</v>
      </c>
      <c r="AB141" s="461">
        <v>0.45792049169540405</v>
      </c>
      <c r="AC141" s="461">
        <v>8.1029415130615234E-2</v>
      </c>
      <c r="AD141" s="461">
        <v>0.10022306442260742</v>
      </c>
    </row>
    <row r="142" spans="27:30">
      <c r="AA142" s="461" t="s">
        <v>797</v>
      </c>
      <c r="AB142" s="461">
        <v>-0.60612010955810547</v>
      </c>
      <c r="AC142" s="461"/>
      <c r="AD142" s="461"/>
    </row>
    <row r="143" spans="27:30">
      <c r="AA143" s="461" t="s">
        <v>37</v>
      </c>
      <c r="AB143" s="461">
        <v>-0.39851731061935425</v>
      </c>
      <c r="AC143" s="461">
        <v>-0.25945758819580078</v>
      </c>
      <c r="AD143" s="461">
        <v>-0.23422479629516602</v>
      </c>
    </row>
    <row r="144" spans="27:30">
      <c r="AA144" s="461" t="s">
        <v>82</v>
      </c>
      <c r="AB144" s="461">
        <v>-0.33109849691390991</v>
      </c>
      <c r="AC144" s="461">
        <v>4.90570068359375E-3</v>
      </c>
      <c r="AD144" s="461">
        <v>-8.4223747253417969E-3</v>
      </c>
    </row>
    <row r="145" spans="27:30">
      <c r="AA145" s="461" t="s">
        <v>53</v>
      </c>
      <c r="AB145" s="461">
        <v>-1.3106523752212524</v>
      </c>
      <c r="AC145" s="461">
        <v>9.9034786224365234E-2</v>
      </c>
      <c r="AD145" s="461">
        <v>0.14366865158081055</v>
      </c>
    </row>
    <row r="146" spans="27:30">
      <c r="AA146" s="461" t="s">
        <v>112</v>
      </c>
      <c r="AB146" s="461">
        <v>1.728750467300415</v>
      </c>
      <c r="AC146" s="461">
        <v>-0.2325444221496582</v>
      </c>
      <c r="AD146" s="461">
        <v>8.5320472717285156E-3</v>
      </c>
    </row>
    <row r="147" spans="27:30">
      <c r="AA147" s="461" t="s">
        <v>453</v>
      </c>
      <c r="AB147" s="461">
        <v>0.61741983890533447</v>
      </c>
      <c r="AC147" s="461"/>
      <c r="AD147" s="461"/>
    </row>
    <row r="148" spans="27:30">
      <c r="AA148" s="461" t="s">
        <v>798</v>
      </c>
      <c r="AB148" s="461"/>
      <c r="AC148" s="461"/>
      <c r="AD148" s="461"/>
    </row>
    <row r="149" spans="27:30">
      <c r="AA149" s="461" t="s">
        <v>36</v>
      </c>
      <c r="AB149" s="461">
        <v>-0.59575212001800537</v>
      </c>
      <c r="AC149" s="461">
        <v>-0.11134791374206543</v>
      </c>
      <c r="AD149" s="461">
        <v>-0.2032318115234375</v>
      </c>
    </row>
    <row r="150" spans="27:30">
      <c r="AA150" s="461" t="s">
        <v>141</v>
      </c>
      <c r="AB150" s="461">
        <v>0.80387032032012939</v>
      </c>
      <c r="AC150" s="461">
        <v>-0.18800842761993408</v>
      </c>
      <c r="AD150" s="461">
        <v>0.11170864105224609</v>
      </c>
    </row>
    <row r="151" spans="27:30">
      <c r="AA151" s="461" t="s">
        <v>466</v>
      </c>
      <c r="AB151" s="461">
        <v>-0.43464088439941406</v>
      </c>
      <c r="AC151" s="461">
        <v>0.15771150588989258</v>
      </c>
      <c r="AD151" s="461">
        <v>0.17211484909057617</v>
      </c>
    </row>
    <row r="152" spans="27:30">
      <c r="AA152" s="461" t="s">
        <v>503</v>
      </c>
      <c r="AB152" s="461">
        <v>0.37485653162002563</v>
      </c>
      <c r="AC152" s="461">
        <v>9.7142457962036133E-2</v>
      </c>
      <c r="AD152" s="461">
        <v>-5.626678466796875E-4</v>
      </c>
    </row>
    <row r="153" spans="27:30">
      <c r="AA153" s="461" t="s">
        <v>505</v>
      </c>
      <c r="AB153" s="461">
        <v>0.28882485628128052</v>
      </c>
      <c r="AC153" s="461">
        <v>9.9038362503051758E-2</v>
      </c>
      <c r="AD153" s="461">
        <v>-0.10356330871582031</v>
      </c>
    </row>
    <row r="154" spans="27:30">
      <c r="AA154" s="461" t="s">
        <v>91</v>
      </c>
      <c r="AB154" s="461">
        <v>1.0062128305435181</v>
      </c>
      <c r="AC154" s="461">
        <v>-6.8140506744384766E-2</v>
      </c>
      <c r="AD154" s="461">
        <v>0.10829067230224609</v>
      </c>
    </row>
    <row r="155" spans="27:30">
      <c r="AA155" s="461" t="s">
        <v>27</v>
      </c>
      <c r="AB155" s="461">
        <v>-0.2663971483707428</v>
      </c>
      <c r="AC155" s="461">
        <v>2.0402908325195313E-2</v>
      </c>
      <c r="AD155" s="461">
        <v>6.0971736907958984E-2</v>
      </c>
    </row>
    <row r="156" spans="27:30">
      <c r="AA156" s="461" t="s">
        <v>28</v>
      </c>
      <c r="AB156" s="461">
        <v>0.25311768054962158</v>
      </c>
      <c r="AC156" s="461">
        <v>5.7988166809082031E-2</v>
      </c>
      <c r="AD156" s="461">
        <v>0.1146388053894043</v>
      </c>
    </row>
    <row r="157" spans="27:30">
      <c r="AA157" s="461" t="s">
        <v>456</v>
      </c>
      <c r="AB157" s="461">
        <v>0.53589916229248047</v>
      </c>
      <c r="AC157" s="461">
        <v>6.5316915512084961E-2</v>
      </c>
      <c r="AD157" s="461">
        <v>-9.1924667358398438E-3</v>
      </c>
    </row>
    <row r="158" spans="27:30">
      <c r="AA158" s="461" t="s">
        <v>419</v>
      </c>
      <c r="AB158" s="461"/>
      <c r="AC158" s="461"/>
      <c r="AD158" s="461"/>
    </row>
    <row r="159" spans="27:30">
      <c r="AA159" s="461" t="s">
        <v>59</v>
      </c>
      <c r="AB159" s="461">
        <v>-2.8075449168682098E-2</v>
      </c>
      <c r="AC159" s="461">
        <v>-0.19247269630432129</v>
      </c>
      <c r="AD159" s="461">
        <v>-0.2382197380065918</v>
      </c>
    </row>
    <row r="160" spans="27:30">
      <c r="AA160" s="461" t="s">
        <v>514</v>
      </c>
      <c r="AB160" s="461">
        <v>-0.80755513906478882</v>
      </c>
      <c r="AC160" s="461">
        <v>-0.74208724498748779</v>
      </c>
      <c r="AD160" s="461">
        <v>-0.10375165939331055</v>
      </c>
    </row>
    <row r="161" spans="6:30">
      <c r="AA161" s="461" t="s">
        <v>29</v>
      </c>
      <c r="AB161" s="461">
        <v>-8.1844806671142578E-2</v>
      </c>
      <c r="AC161" s="461">
        <v>2.2804737091064453E-3</v>
      </c>
      <c r="AD161" s="461">
        <v>6.9694995880126953E-2</v>
      </c>
    </row>
    <row r="162" spans="6:30">
      <c r="F162" s="211" t="s">
        <v>141</v>
      </c>
      <c r="G162" s="211" t="s">
        <v>309</v>
      </c>
      <c r="H162" s="211" t="s">
        <v>256</v>
      </c>
      <c r="I162" s="211">
        <v>0.90939305000000004</v>
      </c>
      <c r="AA162" s="461" t="s">
        <v>83</v>
      </c>
      <c r="AB162" s="461">
        <v>-0.24021075665950775</v>
      </c>
      <c r="AC162" s="461">
        <v>0.17228484153747559</v>
      </c>
      <c r="AD162" s="461">
        <v>-6.2747001647949219E-2</v>
      </c>
    </row>
    <row r="163" spans="6:30">
      <c r="F163" s="211" t="s">
        <v>110</v>
      </c>
      <c r="G163" s="211" t="s">
        <v>315</v>
      </c>
      <c r="H163" s="211" t="s">
        <v>256</v>
      </c>
      <c r="I163" s="211">
        <v>0.85776644999999996</v>
      </c>
      <c r="AA163" s="461" t="s">
        <v>490</v>
      </c>
      <c r="AB163" s="461">
        <v>9.9123060703277588E-2</v>
      </c>
      <c r="AC163" s="461"/>
      <c r="AD163" s="461"/>
    </row>
    <row r="164" spans="6:30">
      <c r="F164" s="211" t="s">
        <v>109</v>
      </c>
      <c r="G164" s="211" t="s">
        <v>377</v>
      </c>
      <c r="H164" s="211" t="s">
        <v>256</v>
      </c>
      <c r="I164" s="211">
        <v>0.83847894999999995</v>
      </c>
      <c r="AA164" s="461" t="s">
        <v>481</v>
      </c>
      <c r="AB164" s="461">
        <v>0.54543143510818481</v>
      </c>
      <c r="AC164" s="461"/>
      <c r="AD164" s="461"/>
    </row>
    <row r="165" spans="6:30">
      <c r="F165" s="211" t="s">
        <v>526</v>
      </c>
      <c r="G165" s="211" t="s">
        <v>391</v>
      </c>
      <c r="H165" s="211" t="s">
        <v>256</v>
      </c>
      <c r="I165" s="211">
        <v>0.80036370000000001</v>
      </c>
      <c r="AA165" s="461" t="s">
        <v>484</v>
      </c>
      <c r="AB165" s="461">
        <v>0.69078069925308228</v>
      </c>
      <c r="AC165" s="461"/>
      <c r="AD165" s="461"/>
    </row>
    <row r="166" spans="6:30">
      <c r="F166" s="211" t="s">
        <v>509</v>
      </c>
      <c r="G166" s="211" t="s">
        <v>510</v>
      </c>
      <c r="H166" s="211" t="s">
        <v>256</v>
      </c>
      <c r="I166" s="211">
        <v>0.75305805000000003</v>
      </c>
      <c r="AA166" s="461" t="s">
        <v>113</v>
      </c>
      <c r="AB166" s="461">
        <v>-1.0800538063049316</v>
      </c>
      <c r="AC166" s="461">
        <v>-0.26741564273834229</v>
      </c>
      <c r="AD166" s="461">
        <v>-2.3828506469726563E-2</v>
      </c>
    </row>
    <row r="167" spans="6:30">
      <c r="F167" s="211" t="s">
        <v>144</v>
      </c>
      <c r="G167" s="211" t="s">
        <v>378</v>
      </c>
      <c r="H167" s="211" t="s">
        <v>256</v>
      </c>
      <c r="I167" s="211">
        <v>0.69278059999999997</v>
      </c>
      <c r="AA167" s="461" t="s">
        <v>489</v>
      </c>
      <c r="AB167" s="461">
        <v>-0.49137699604034424</v>
      </c>
      <c r="AC167" s="461"/>
      <c r="AD167" s="461"/>
    </row>
    <row r="168" spans="6:30">
      <c r="F168" s="211" t="s">
        <v>133</v>
      </c>
      <c r="G168" s="211" t="s">
        <v>371</v>
      </c>
      <c r="H168" s="211" t="s">
        <v>256</v>
      </c>
      <c r="I168" s="211">
        <v>0.68586634999999996</v>
      </c>
      <c r="AA168" s="461" t="s">
        <v>520</v>
      </c>
      <c r="AB168" s="461"/>
      <c r="AC168" s="461"/>
      <c r="AD168" s="461"/>
    </row>
    <row r="169" spans="6:30">
      <c r="F169" s="211" t="s">
        <v>499</v>
      </c>
      <c r="G169" s="211" t="s">
        <v>500</v>
      </c>
      <c r="H169" s="211" t="s">
        <v>256</v>
      </c>
      <c r="I169" s="211">
        <v>0.65516249999999998</v>
      </c>
      <c r="AA169" s="461" t="s">
        <v>30</v>
      </c>
      <c r="AB169" s="461">
        <v>1.4498580694198608</v>
      </c>
      <c r="AC169" s="461">
        <v>1.3765096664428711E-2</v>
      </c>
      <c r="AD169" s="461">
        <v>6.0554981231689453E-2</v>
      </c>
    </row>
    <row r="170" spans="6:30">
      <c r="F170" s="211" t="s">
        <v>103</v>
      </c>
      <c r="G170" s="211" t="s">
        <v>365</v>
      </c>
      <c r="H170" s="211" t="s">
        <v>256</v>
      </c>
      <c r="I170" s="211">
        <v>0.61689464999999999</v>
      </c>
      <c r="AA170" s="461" t="s">
        <v>31</v>
      </c>
      <c r="AB170" s="461">
        <v>1.1449456214904785</v>
      </c>
      <c r="AC170" s="461">
        <v>-6.7878007888793945E-2</v>
      </c>
      <c r="AD170" s="461">
        <v>3.4109592437744141E-2</v>
      </c>
    </row>
    <row r="171" spans="6:30">
      <c r="F171" s="211" t="s">
        <v>515</v>
      </c>
      <c r="G171" s="211" t="s">
        <v>516</v>
      </c>
      <c r="H171" s="211" t="s">
        <v>256</v>
      </c>
      <c r="I171" s="211">
        <v>0.60213324999999995</v>
      </c>
      <c r="AA171" s="461" t="s">
        <v>799</v>
      </c>
      <c r="AB171" s="461"/>
      <c r="AC171" s="461"/>
      <c r="AD171" s="461"/>
    </row>
    <row r="172" spans="6:30">
      <c r="F172" s="211" t="s">
        <v>534</v>
      </c>
      <c r="G172" s="211" t="s">
        <v>318</v>
      </c>
      <c r="H172" s="211" t="s">
        <v>256</v>
      </c>
      <c r="I172" s="211">
        <v>0.57217859999999998</v>
      </c>
      <c r="AA172" s="461" t="s">
        <v>543</v>
      </c>
      <c r="AB172" s="461">
        <v>0.65604710578918457</v>
      </c>
      <c r="AC172" s="461"/>
      <c r="AD172" s="461"/>
    </row>
    <row r="173" spans="6:30">
      <c r="F173" s="211" t="s">
        <v>137</v>
      </c>
      <c r="G173" s="211" t="s">
        <v>366</v>
      </c>
      <c r="H173" s="211" t="s">
        <v>256</v>
      </c>
      <c r="I173" s="211">
        <v>0.55829724999999997</v>
      </c>
      <c r="AA173" s="461" t="s">
        <v>800</v>
      </c>
      <c r="AB173" s="461"/>
      <c r="AC173" s="461"/>
      <c r="AD173" s="461"/>
    </row>
    <row r="174" spans="6:30">
      <c r="F174" s="211" t="s">
        <v>140</v>
      </c>
      <c r="G174" s="211" t="s">
        <v>364</v>
      </c>
      <c r="H174" s="211" t="s">
        <v>256</v>
      </c>
      <c r="I174" s="211">
        <v>0.54783055000000003</v>
      </c>
      <c r="AA174" s="461" t="s">
        <v>142</v>
      </c>
      <c r="AB174" s="461">
        <v>-0.27198261022567749</v>
      </c>
      <c r="AC174" s="461">
        <v>0.20068144798278809</v>
      </c>
      <c r="AD174" s="461">
        <v>0.18066501617431641</v>
      </c>
    </row>
    <row r="175" spans="6:30">
      <c r="F175" s="211" t="s">
        <v>453</v>
      </c>
      <c r="G175" s="211" t="s">
        <v>454</v>
      </c>
      <c r="H175" s="211" t="s">
        <v>256</v>
      </c>
      <c r="I175" s="211">
        <v>0.53337144999999997</v>
      </c>
      <c r="AA175" s="461" t="s">
        <v>114</v>
      </c>
      <c r="AB175" s="461">
        <v>0.31255984306335449</v>
      </c>
      <c r="AC175" s="461">
        <v>-0.12333512306213379</v>
      </c>
      <c r="AD175" s="461">
        <v>4.9525260925292969E-2</v>
      </c>
    </row>
    <row r="176" spans="6:30">
      <c r="F176" s="211" t="s">
        <v>511</v>
      </c>
      <c r="G176" s="211" t="s">
        <v>512</v>
      </c>
      <c r="H176" s="211" t="s">
        <v>256</v>
      </c>
      <c r="I176" s="211">
        <v>0.52520195000000003</v>
      </c>
      <c r="AA176" s="461" t="s">
        <v>84</v>
      </c>
      <c r="AB176" s="461">
        <v>-0.56897413730621338</v>
      </c>
      <c r="AC176" s="461">
        <v>6.7041397094726563E-2</v>
      </c>
      <c r="AD176" s="461">
        <v>-1.445770263671875E-2</v>
      </c>
    </row>
    <row r="177" spans="6:30">
      <c r="F177" s="211" t="s">
        <v>142</v>
      </c>
      <c r="G177" s="211" t="s">
        <v>373</v>
      </c>
      <c r="H177" s="211" t="s">
        <v>256</v>
      </c>
      <c r="I177" s="211">
        <v>0.520285</v>
      </c>
      <c r="AA177" s="461" t="s">
        <v>420</v>
      </c>
      <c r="AB177" s="461">
        <v>-0.38155859708786011</v>
      </c>
      <c r="AC177" s="461">
        <v>-7.696843147277832E-2</v>
      </c>
      <c r="AD177" s="461">
        <v>-0.12170982360839844</v>
      </c>
    </row>
    <row r="178" spans="6:30">
      <c r="F178" s="211" t="s">
        <v>447</v>
      </c>
      <c r="G178" s="211" t="s">
        <v>448</v>
      </c>
      <c r="H178" s="211" t="s">
        <v>256</v>
      </c>
      <c r="I178" s="211">
        <v>0.5135961</v>
      </c>
      <c r="AA178" s="461" t="s">
        <v>525</v>
      </c>
      <c r="AB178" s="461">
        <v>0.44830739498138428</v>
      </c>
      <c r="AC178" s="461">
        <v>0.1199195384979248</v>
      </c>
      <c r="AD178" s="461">
        <v>9.6287727355957031E-2</v>
      </c>
    </row>
    <row r="179" spans="6:30">
      <c r="F179" s="211" t="s">
        <v>145</v>
      </c>
      <c r="G179" s="211" t="s">
        <v>374</v>
      </c>
      <c r="H179" s="211" t="s">
        <v>256</v>
      </c>
      <c r="I179" s="211">
        <v>0.50862689999999999</v>
      </c>
      <c r="AA179" s="461" t="s">
        <v>451</v>
      </c>
      <c r="AB179" s="461">
        <v>-4.8797667026519775E-2</v>
      </c>
      <c r="AC179" s="461">
        <v>9.4956159591674805E-2</v>
      </c>
      <c r="AD179" s="461">
        <v>-6.0217857360839844E-2</v>
      </c>
    </row>
    <row r="180" spans="6:30">
      <c r="F180" s="211" t="s">
        <v>505</v>
      </c>
      <c r="G180" s="211" t="s">
        <v>393</v>
      </c>
      <c r="H180" s="211" t="s">
        <v>256</v>
      </c>
      <c r="I180" s="211">
        <v>0.50266999999999995</v>
      </c>
      <c r="AA180" s="461" t="s">
        <v>479</v>
      </c>
      <c r="AB180" s="461">
        <v>-0.84062302112579346</v>
      </c>
      <c r="AC180" s="461">
        <v>-4.1807174682617188E-2</v>
      </c>
      <c r="AD180" s="461">
        <v>-4.0705204010009766E-2</v>
      </c>
    </row>
    <row r="181" spans="6:30">
      <c r="F181" s="211" t="s">
        <v>419</v>
      </c>
      <c r="G181" s="211" t="s">
        <v>388</v>
      </c>
      <c r="H181" s="211" t="s">
        <v>256</v>
      </c>
      <c r="I181" s="211">
        <v>0.48159695499999999</v>
      </c>
      <c r="AA181" s="461" t="s">
        <v>494</v>
      </c>
      <c r="AB181" s="461">
        <v>-0.1166231781244278</v>
      </c>
      <c r="AC181" s="461">
        <v>-7.8919887542724609E-2</v>
      </c>
      <c r="AD181" s="461">
        <v>-0.11073923110961914</v>
      </c>
    </row>
    <row r="182" spans="6:30">
      <c r="F182" s="211" t="s">
        <v>92</v>
      </c>
      <c r="G182" s="211" t="s">
        <v>248</v>
      </c>
      <c r="H182" s="211" t="s">
        <v>256</v>
      </c>
      <c r="I182" s="211">
        <v>0.44196226999999999</v>
      </c>
      <c r="AA182" s="461" t="s">
        <v>54</v>
      </c>
      <c r="AB182" s="461">
        <v>-0.56108003854751587</v>
      </c>
      <c r="AC182" s="461">
        <v>-8.8808536529541016E-3</v>
      </c>
      <c r="AD182" s="461">
        <v>6.1511993408203125E-4</v>
      </c>
    </row>
    <row r="183" spans="6:30">
      <c r="F183" s="211" t="s">
        <v>528</v>
      </c>
      <c r="G183" s="211" t="s">
        <v>491</v>
      </c>
      <c r="H183" s="211" t="s">
        <v>256</v>
      </c>
      <c r="I183" s="211">
        <v>0.40733902999999999</v>
      </c>
      <c r="AA183" s="461" t="s">
        <v>464</v>
      </c>
      <c r="AB183" s="461">
        <v>-1.5496481657028198</v>
      </c>
      <c r="AC183" s="461"/>
      <c r="AD183" s="461"/>
    </row>
    <row r="184" spans="6:30">
      <c r="F184" s="211" t="s">
        <v>107</v>
      </c>
      <c r="G184" s="211" t="s">
        <v>382</v>
      </c>
      <c r="H184" s="211" t="s">
        <v>256</v>
      </c>
      <c r="I184" s="211">
        <v>0.39352579999999998</v>
      </c>
      <c r="AA184" s="461" t="s">
        <v>459</v>
      </c>
      <c r="AB184" s="461">
        <v>0.66726821660995483</v>
      </c>
      <c r="AC184" s="461">
        <v>0.25152683258056641</v>
      </c>
      <c r="AD184" s="461">
        <v>1.3000011444091797E-2</v>
      </c>
    </row>
    <row r="185" spans="6:30">
      <c r="F185" s="211" t="s">
        <v>508</v>
      </c>
      <c r="G185" s="211" t="s">
        <v>392</v>
      </c>
      <c r="H185" s="211" t="s">
        <v>256</v>
      </c>
      <c r="I185" s="211">
        <v>0.39238652499999999</v>
      </c>
      <c r="AA185" s="461" t="s">
        <v>115</v>
      </c>
      <c r="AB185" s="461">
        <v>-4.7813534736633301E-2</v>
      </c>
      <c r="AC185" s="461">
        <v>-0.17186367511749268</v>
      </c>
      <c r="AD185" s="461">
        <v>0.10816144943237305</v>
      </c>
    </row>
    <row r="186" spans="6:30">
      <c r="F186" s="211" t="s">
        <v>449</v>
      </c>
      <c r="G186" s="211" t="s">
        <v>450</v>
      </c>
      <c r="H186" s="211" t="s">
        <v>256</v>
      </c>
      <c r="I186" s="211">
        <v>0.35401184499999999</v>
      </c>
      <c r="AA186" s="461" t="s">
        <v>85</v>
      </c>
      <c r="AB186" s="461">
        <v>-0.6946757435798645</v>
      </c>
      <c r="AC186" s="461">
        <v>0.20480585098266602</v>
      </c>
      <c r="AD186" s="461">
        <v>0.15946722030639648</v>
      </c>
    </row>
    <row r="187" spans="6:30">
      <c r="F187" s="211" t="s">
        <v>105</v>
      </c>
      <c r="G187" s="211" t="s">
        <v>312</v>
      </c>
      <c r="H187" s="211" t="s">
        <v>256</v>
      </c>
      <c r="I187" s="211">
        <v>0.33706203499999998</v>
      </c>
      <c r="AA187" s="461" t="s">
        <v>35</v>
      </c>
      <c r="AB187" s="461">
        <v>0.310150146484375</v>
      </c>
      <c r="AC187" s="461">
        <v>-9.6125602722167969E-2</v>
      </c>
      <c r="AD187" s="461">
        <v>-0.12697601318359375</v>
      </c>
    </row>
    <row r="188" spans="6:30">
      <c r="F188" s="211" t="s">
        <v>132</v>
      </c>
      <c r="G188" s="211" t="s">
        <v>303</v>
      </c>
      <c r="H188" s="211" t="s">
        <v>256</v>
      </c>
      <c r="I188" s="211">
        <v>0.320790835</v>
      </c>
      <c r="AA188" s="461" t="s">
        <v>32</v>
      </c>
      <c r="AB188" s="461">
        <v>1.1930227279663086</v>
      </c>
      <c r="AC188" s="461">
        <v>3.7233591079711914E-2</v>
      </c>
      <c r="AD188" s="461">
        <v>6.0563087463378906E-2</v>
      </c>
    </row>
    <row r="189" spans="6:30">
      <c r="F189" s="211" t="s">
        <v>517</v>
      </c>
      <c r="G189" s="211" t="s">
        <v>518</v>
      </c>
      <c r="H189" s="211" t="s">
        <v>256</v>
      </c>
      <c r="I189" s="211">
        <v>0.32032094</v>
      </c>
      <c r="AA189" s="461" t="s">
        <v>33</v>
      </c>
      <c r="AB189" s="461">
        <v>0.47871291637420654</v>
      </c>
      <c r="AC189" s="461">
        <v>-5.0620317459106445E-2</v>
      </c>
      <c r="AD189" s="461">
        <v>4.2020797729492188E-2</v>
      </c>
    </row>
    <row r="190" spans="6:30">
      <c r="F190" s="211" t="s">
        <v>139</v>
      </c>
      <c r="G190" s="211" t="s">
        <v>376</v>
      </c>
      <c r="H190" s="211" t="s">
        <v>256</v>
      </c>
      <c r="I190" s="211">
        <v>0.30807992499999998</v>
      </c>
      <c r="AA190" s="461" t="s">
        <v>86</v>
      </c>
      <c r="AB190" s="461">
        <v>1.0213990211486816</v>
      </c>
      <c r="AC190" s="461">
        <v>-1.9041538238525391E-2</v>
      </c>
      <c r="AD190" s="461">
        <v>-2.0635128021240234E-2</v>
      </c>
    </row>
    <row r="191" spans="6:30">
      <c r="F191" s="211" t="s">
        <v>481</v>
      </c>
      <c r="G191" s="211" t="s">
        <v>482</v>
      </c>
      <c r="H191" s="211" t="s">
        <v>256</v>
      </c>
      <c r="I191" s="211">
        <v>0.30326098499999998</v>
      </c>
      <c r="AA191" s="461" t="s">
        <v>116</v>
      </c>
      <c r="AB191" s="461">
        <v>-0.78557515144348145</v>
      </c>
      <c r="AC191" s="461"/>
      <c r="AD191" s="461"/>
    </row>
    <row r="192" spans="6:30">
      <c r="F192" s="211" t="s">
        <v>531</v>
      </c>
      <c r="G192" s="211" t="s">
        <v>300</v>
      </c>
      <c r="H192" s="211" t="s">
        <v>256</v>
      </c>
      <c r="I192" s="211">
        <v>0.30017155499999998</v>
      </c>
      <c r="AA192" s="461" t="s">
        <v>455</v>
      </c>
      <c r="AB192" s="461">
        <v>0.59631741046905518</v>
      </c>
      <c r="AC192" s="461">
        <v>0.15647125244140625</v>
      </c>
      <c r="AD192" s="461">
        <v>-6.0005664825439453E-2</v>
      </c>
    </row>
    <row r="193" spans="6:30">
      <c r="F193" s="211" t="s">
        <v>535</v>
      </c>
      <c r="G193" s="211" t="s">
        <v>372</v>
      </c>
      <c r="H193" s="211" t="s">
        <v>256</v>
      </c>
      <c r="I193" s="211">
        <v>0.29710481</v>
      </c>
      <c r="AA193" s="461" t="s">
        <v>117</v>
      </c>
      <c r="AB193" s="461">
        <v>-1.6533664464950562</v>
      </c>
      <c r="AC193" s="461"/>
      <c r="AD193" s="461"/>
    </row>
    <row r="194" spans="6:30">
      <c r="F194" s="211" t="s">
        <v>134</v>
      </c>
      <c r="G194" s="211" t="s">
        <v>384</v>
      </c>
      <c r="H194" s="211" t="s">
        <v>256</v>
      </c>
      <c r="I194" s="211">
        <v>0.28621153500000002</v>
      </c>
      <c r="AA194" s="461" t="s">
        <v>143</v>
      </c>
      <c r="AB194" s="461">
        <v>9.9582374095916748E-3</v>
      </c>
      <c r="AC194" s="461">
        <v>0.22135734558105469</v>
      </c>
      <c r="AD194" s="461">
        <v>0.26453733444213867</v>
      </c>
    </row>
    <row r="195" spans="6:30">
      <c r="F195" s="211" t="s">
        <v>114</v>
      </c>
      <c r="G195" s="211" t="s">
        <v>314</v>
      </c>
      <c r="H195" s="211" t="s">
        <v>256</v>
      </c>
      <c r="I195" s="211">
        <v>0.27744305499999999</v>
      </c>
      <c r="AA195" s="461" t="s">
        <v>541</v>
      </c>
      <c r="AB195" s="461">
        <v>0.3204486072063446</v>
      </c>
      <c r="AC195" s="461">
        <v>0.16207170486450195</v>
      </c>
      <c r="AD195" s="461">
        <v>4.5738697052001953E-2</v>
      </c>
    </row>
    <row r="196" spans="6:30">
      <c r="F196" s="211" t="s">
        <v>476</v>
      </c>
      <c r="G196" s="211" t="s">
        <v>477</v>
      </c>
      <c r="H196" s="211" t="s">
        <v>256</v>
      </c>
      <c r="I196" s="211">
        <v>0.25830995000000001</v>
      </c>
      <c r="AA196" s="461" t="s">
        <v>118</v>
      </c>
      <c r="AB196" s="461">
        <v>-1.0132210254669189</v>
      </c>
      <c r="AC196" s="461">
        <v>-0.13551926612854004</v>
      </c>
      <c r="AD196" s="461">
        <v>-0.17040443420410156</v>
      </c>
    </row>
    <row r="197" spans="6:30">
      <c r="F197" s="211" t="s">
        <v>523</v>
      </c>
      <c r="G197" s="211" t="s">
        <v>524</v>
      </c>
      <c r="H197" s="211" t="s">
        <v>256</v>
      </c>
      <c r="I197" s="211">
        <v>0.231274495</v>
      </c>
      <c r="AA197" s="461" t="s">
        <v>144</v>
      </c>
      <c r="AB197" s="461">
        <v>0.20926675200462341</v>
      </c>
      <c r="AC197" s="461">
        <v>-1.8838644027709961E-2</v>
      </c>
      <c r="AD197" s="461">
        <v>-7.0404052734375E-2</v>
      </c>
    </row>
    <row r="198" spans="6:30">
      <c r="F198" s="211" t="s">
        <v>459</v>
      </c>
      <c r="G198" s="211" t="s">
        <v>460</v>
      </c>
      <c r="H198" s="211" t="s">
        <v>256</v>
      </c>
      <c r="I198" s="211">
        <v>0.20105037000000001</v>
      </c>
      <c r="AA198" s="461" t="s">
        <v>145</v>
      </c>
      <c r="AB198" s="461">
        <v>-0.29752123355865479</v>
      </c>
      <c r="AC198" s="461">
        <v>0.17693781852722168</v>
      </c>
      <c r="AD198" s="461">
        <v>9.9831104278564453E-2</v>
      </c>
    </row>
    <row r="199" spans="6:30">
      <c r="F199" s="211" t="s">
        <v>115</v>
      </c>
      <c r="G199" s="211" t="s">
        <v>308</v>
      </c>
      <c r="H199" s="211" t="s">
        <v>256</v>
      </c>
      <c r="I199" s="211">
        <v>0.19582590999999999</v>
      </c>
    </row>
    <row r="200" spans="6:30">
      <c r="F200" s="211" t="s">
        <v>138</v>
      </c>
      <c r="G200" s="211" t="s">
        <v>305</v>
      </c>
      <c r="H200" s="211" t="s">
        <v>256</v>
      </c>
      <c r="I200" s="211">
        <v>0.19379875499999999</v>
      </c>
    </row>
    <row r="201" spans="6:30">
      <c r="F201" s="211" t="s">
        <v>506</v>
      </c>
      <c r="G201" s="211" t="s">
        <v>507</v>
      </c>
      <c r="H201" s="211" t="s">
        <v>256</v>
      </c>
      <c r="I201" s="211">
        <v>0.182283685</v>
      </c>
    </row>
    <row r="202" spans="6:30">
      <c r="F202" s="211" t="s">
        <v>112</v>
      </c>
      <c r="G202" s="211" t="s">
        <v>317</v>
      </c>
      <c r="H202" s="211" t="s">
        <v>256</v>
      </c>
      <c r="I202" s="211">
        <v>0.16946345500000001</v>
      </c>
    </row>
    <row r="203" spans="6:30">
      <c r="F203" s="211" t="s">
        <v>116</v>
      </c>
      <c r="G203" s="211" t="s">
        <v>383</v>
      </c>
      <c r="H203" s="211" t="s">
        <v>256</v>
      </c>
      <c r="I203" s="211">
        <v>0.14623261500000001</v>
      </c>
    </row>
    <row r="204" spans="6:30">
      <c r="F204" s="211" t="s">
        <v>451</v>
      </c>
      <c r="G204" s="211" t="s">
        <v>452</v>
      </c>
      <c r="H204" s="211" t="s">
        <v>256</v>
      </c>
      <c r="I204" s="211">
        <v>0.13341338999999999</v>
      </c>
    </row>
    <row r="205" spans="6:30">
      <c r="F205" s="211" t="s">
        <v>533</v>
      </c>
      <c r="G205" s="211" t="s">
        <v>302</v>
      </c>
      <c r="H205" s="211" t="s">
        <v>256</v>
      </c>
      <c r="I205" s="211">
        <v>0.116999015</v>
      </c>
    </row>
    <row r="206" spans="6:30">
      <c r="F206" s="211" t="s">
        <v>113</v>
      </c>
      <c r="G206" s="211" t="s">
        <v>379</v>
      </c>
      <c r="H206" s="211" t="s">
        <v>256</v>
      </c>
      <c r="I206" s="211">
        <v>0.10021806</v>
      </c>
    </row>
    <row r="207" spans="6:30">
      <c r="F207" s="211" t="s">
        <v>101</v>
      </c>
      <c r="G207" s="211" t="s">
        <v>370</v>
      </c>
      <c r="H207" s="211" t="s">
        <v>256</v>
      </c>
      <c r="I207" s="211">
        <v>9.6349795000000002E-2</v>
      </c>
    </row>
    <row r="208" spans="6:30">
      <c r="F208" s="211" t="s">
        <v>530</v>
      </c>
      <c r="G208" s="211" t="s">
        <v>522</v>
      </c>
      <c r="H208" s="211" t="s">
        <v>256</v>
      </c>
      <c r="I208" s="211">
        <v>8.6643999999999999E-2</v>
      </c>
    </row>
    <row r="209" spans="6:9">
      <c r="F209" s="211" t="s">
        <v>532</v>
      </c>
      <c r="G209" s="211" t="s">
        <v>380</v>
      </c>
      <c r="H209" s="211" t="s">
        <v>256</v>
      </c>
      <c r="I209" s="211">
        <v>7.3038754999999997E-2</v>
      </c>
    </row>
    <row r="210" spans="6:9">
      <c r="F210" s="211" t="s">
        <v>529</v>
      </c>
      <c r="G210" s="211" t="s">
        <v>387</v>
      </c>
      <c r="H210" s="211" t="s">
        <v>256</v>
      </c>
      <c r="I210" s="211">
        <v>2.1184165000000001E-2</v>
      </c>
    </row>
    <row r="211" spans="6:9">
      <c r="F211" s="211" t="s">
        <v>536</v>
      </c>
      <c r="H211" s="211" t="s">
        <v>257</v>
      </c>
      <c r="I211" s="211">
        <v>0.39964780999999999</v>
      </c>
    </row>
    <row r="212" spans="6:9">
      <c r="F212" s="211" t="s">
        <v>537</v>
      </c>
      <c r="G212" s="211" t="s">
        <v>538</v>
      </c>
      <c r="H212" s="211" t="s">
        <v>257</v>
      </c>
      <c r="I212" s="211">
        <v>0.175413495</v>
      </c>
    </row>
    <row r="213" spans="6:9">
      <c r="F213" s="211" t="s">
        <v>539</v>
      </c>
      <c r="H213" s="211" t="s">
        <v>257</v>
      </c>
      <c r="I213" s="211">
        <v>9.5025935000000006E-2</v>
      </c>
    </row>
    <row r="214" spans="6:9">
      <c r="F214" s="211" t="s">
        <v>540</v>
      </c>
      <c r="H214" s="211" t="s">
        <v>257</v>
      </c>
      <c r="I214" s="211">
        <v>4.2051989999999997E-2</v>
      </c>
    </row>
    <row r="215" spans="6:9">
      <c r="F215" s="211" t="s">
        <v>541</v>
      </c>
      <c r="H215" s="211" t="s">
        <v>257</v>
      </c>
      <c r="I215" s="211">
        <v>1.8681779999999999E-2</v>
      </c>
    </row>
  </sheetData>
  <conditionalFormatting sqref="A162:B210">
    <cfRule type="duplicateValues" dxfId="73" priority="2"/>
  </conditionalFormatting>
  <conditionalFormatting sqref="F160:G215">
    <cfRule type="duplicateValues" dxfId="72" priority="1"/>
  </conditionalFormatting>
  <pageMargins left="0.7" right="0.7" top="0.75" bottom="0.75" header="0.3" footer="0.3"/>
  <pageSetup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3">
    <tabColor theme="7" tint="0.59999389629810485"/>
  </sheetPr>
  <dimension ref="A1:AP21"/>
  <sheetViews>
    <sheetView workbookViewId="0"/>
  </sheetViews>
  <sheetFormatPr defaultRowHeight="15"/>
  <cols>
    <col min="1" max="18" width="9.140625" style="222"/>
    <col min="19" max="19" width="35.5703125" style="222" bestFit="1" customWidth="1"/>
    <col min="20" max="16384" width="9.140625" style="222"/>
  </cols>
  <sheetData>
    <row r="1" spans="19:42">
      <c r="S1" s="221" t="s">
        <v>761</v>
      </c>
    </row>
    <row r="2" spans="19:42">
      <c r="S2" s="466"/>
      <c r="T2" s="466">
        <v>1996</v>
      </c>
      <c r="U2" s="466">
        <v>97</v>
      </c>
      <c r="V2" s="466">
        <v>98</v>
      </c>
      <c r="W2" s="466">
        <v>99</v>
      </c>
      <c r="X2" s="466">
        <v>2000</v>
      </c>
      <c r="Y2" s="466" t="s">
        <v>801</v>
      </c>
      <c r="Z2" s="466" t="s">
        <v>802</v>
      </c>
      <c r="AA2" s="466" t="s">
        <v>803</v>
      </c>
      <c r="AB2" s="466" t="s">
        <v>804</v>
      </c>
      <c r="AC2" s="466" t="s">
        <v>319</v>
      </c>
      <c r="AD2" s="466" t="s">
        <v>805</v>
      </c>
      <c r="AE2" s="466" t="s">
        <v>806</v>
      </c>
      <c r="AF2" s="466" t="s">
        <v>807</v>
      </c>
      <c r="AG2" s="466" t="s">
        <v>808</v>
      </c>
      <c r="AH2" s="466" t="s">
        <v>809</v>
      </c>
      <c r="AI2" s="466" t="s">
        <v>810</v>
      </c>
      <c r="AJ2" s="466" t="s">
        <v>811</v>
      </c>
      <c r="AK2" s="466" t="s">
        <v>812</v>
      </c>
      <c r="AL2" s="466" t="s">
        <v>813</v>
      </c>
      <c r="AM2" s="466" t="s">
        <v>814</v>
      </c>
      <c r="AN2" s="466" t="s">
        <v>815</v>
      </c>
      <c r="AO2" s="466" t="s">
        <v>816</v>
      </c>
      <c r="AP2" s="466" t="s">
        <v>817</v>
      </c>
    </row>
    <row r="3" spans="19:42">
      <c r="S3" s="466" t="s">
        <v>818</v>
      </c>
      <c r="T3" s="467">
        <v>8.386660506511209</v>
      </c>
      <c r="U3" s="467">
        <v>11.041184699007124</v>
      </c>
      <c r="V3" s="467">
        <v>10.725728988532472</v>
      </c>
      <c r="W3" s="467">
        <v>12.000527730106333</v>
      </c>
      <c r="X3" s="467">
        <v>12.25121351470062</v>
      </c>
      <c r="Y3" s="467">
        <v>12.483755408563161</v>
      </c>
      <c r="Z3" s="467">
        <v>12.69033001054512</v>
      </c>
      <c r="AA3" s="467">
        <v>11.997079273073027</v>
      </c>
      <c r="AB3" s="467">
        <v>15.576190083343224</v>
      </c>
      <c r="AC3" s="467">
        <v>17.061134486244704</v>
      </c>
      <c r="AD3" s="467">
        <v>19.210664766916153</v>
      </c>
      <c r="AE3" s="467">
        <v>21.582307810303625</v>
      </c>
      <c r="AF3" s="467">
        <v>24.917099877599622</v>
      </c>
      <c r="AG3" s="467">
        <v>24.401476927019775</v>
      </c>
      <c r="AH3" s="467">
        <v>23.465046178667368</v>
      </c>
      <c r="AI3" s="467">
        <v>25.200063181791705</v>
      </c>
      <c r="AJ3" s="467">
        <v>25.390781125726431</v>
      </c>
      <c r="AK3" s="467">
        <v>24.739851583340908</v>
      </c>
      <c r="AL3" s="467">
        <v>25.123942002139323</v>
      </c>
      <c r="AM3" s="467">
        <v>25.101548175488691</v>
      </c>
      <c r="AN3" s="467">
        <v>25.712792536904335</v>
      </c>
      <c r="AO3" s="467">
        <v>26.046660753044854</v>
      </c>
      <c r="AP3" s="467">
        <v>24.780139303884795</v>
      </c>
    </row>
    <row r="4" spans="19:42">
      <c r="S4" s="466" t="s">
        <v>819</v>
      </c>
      <c r="T4" s="467">
        <v>1.075269</v>
      </c>
      <c r="U4" s="467">
        <v>9.5582544999999985</v>
      </c>
      <c r="V4" s="467">
        <v>18.041239999999998</v>
      </c>
      <c r="W4" s="467">
        <v>16.634834999999999</v>
      </c>
      <c r="X4" s="467">
        <v>15.228429999999999</v>
      </c>
      <c r="Y4" s="467">
        <v>10.391992500000001</v>
      </c>
      <c r="Z4" s="467">
        <v>5.555555</v>
      </c>
      <c r="AA4" s="467">
        <v>28.282830000000001</v>
      </c>
      <c r="AB4" s="467">
        <v>37.073169999999998</v>
      </c>
      <c r="AC4" s="467">
        <v>51.707320000000003</v>
      </c>
      <c r="AD4" s="467">
        <v>58.536589999999997</v>
      </c>
      <c r="AE4" s="467">
        <v>54.368929999999999</v>
      </c>
      <c r="AF4" s="467">
        <v>54.368929999999999</v>
      </c>
      <c r="AG4" s="467">
        <v>55.502389999999998</v>
      </c>
      <c r="AH4" s="467">
        <v>57.142859999999999</v>
      </c>
      <c r="AI4" s="467">
        <v>61.611370000000001</v>
      </c>
      <c r="AJ4" s="467">
        <v>68.720380000000006</v>
      </c>
      <c r="AK4" s="467">
        <v>69.668239999999997</v>
      </c>
      <c r="AL4" s="467">
        <v>76.442310000000006</v>
      </c>
      <c r="AM4" s="467">
        <v>74.519229999999993</v>
      </c>
      <c r="AN4" s="467">
        <v>74.038460000000001</v>
      </c>
      <c r="AO4" s="467">
        <v>77.403850000000006</v>
      </c>
      <c r="AP4" s="467"/>
    </row>
    <row r="6" spans="19:42">
      <c r="S6" s="221" t="s">
        <v>762</v>
      </c>
    </row>
    <row r="7" spans="19:42">
      <c r="S7" s="466"/>
      <c r="T7" s="466">
        <v>1996</v>
      </c>
      <c r="U7" s="466">
        <v>2008</v>
      </c>
      <c r="V7" s="466">
        <v>2014</v>
      </c>
    </row>
    <row r="8" spans="19:42">
      <c r="S8" s="466" t="s">
        <v>820</v>
      </c>
      <c r="T8" s="467">
        <v>52.591847005535982</v>
      </c>
      <c r="U8" s="467">
        <v>74.487004103967166</v>
      </c>
      <c r="V8" s="467">
        <v>78.213689482470784</v>
      </c>
    </row>
    <row r="9" spans="19:42">
      <c r="S9" s="466" t="s">
        <v>821</v>
      </c>
      <c r="T9" s="467">
        <v>8.0523402113739309</v>
      </c>
      <c r="U9" s="467">
        <v>10.943912448700409</v>
      </c>
      <c r="V9" s="467">
        <v>11.435726210350584</v>
      </c>
    </row>
    <row r="10" spans="19:42">
      <c r="S10" s="466" t="s">
        <v>822</v>
      </c>
      <c r="T10" s="467">
        <v>10.971313537996981</v>
      </c>
      <c r="U10" s="467">
        <v>5.1299589603283176</v>
      </c>
      <c r="V10" s="467">
        <v>4.9248747913188646</v>
      </c>
    </row>
    <row r="11" spans="19:42">
      <c r="S11" s="466" t="s">
        <v>823</v>
      </c>
      <c r="T11" s="467">
        <v>5.1333668847508802</v>
      </c>
      <c r="U11" s="467">
        <v>2.4623803009575922</v>
      </c>
      <c r="V11" s="467">
        <v>1.7529215358931551</v>
      </c>
    </row>
    <row r="12" spans="19:42">
      <c r="S12" s="466" t="s">
        <v>824</v>
      </c>
      <c r="T12" s="467">
        <v>9.2098641167589328</v>
      </c>
      <c r="U12" s="467">
        <v>2.3255813953488373</v>
      </c>
      <c r="V12" s="467">
        <v>2.2537562604340566</v>
      </c>
    </row>
    <row r="13" spans="19:42">
      <c r="S13" s="466" t="s">
        <v>825</v>
      </c>
      <c r="T13" s="467">
        <v>4.4287871162556618</v>
      </c>
      <c r="U13" s="467">
        <v>0.75239398084815323</v>
      </c>
      <c r="V13" s="467">
        <v>0.58430717863105175</v>
      </c>
    </row>
    <row r="14" spans="19:42">
      <c r="S14" s="466" t="s">
        <v>826</v>
      </c>
      <c r="T14" s="467">
        <v>3.3719174635128337</v>
      </c>
      <c r="U14" s="467">
        <v>1.9151846785225719</v>
      </c>
      <c r="V14" s="467">
        <v>0.333889816360601</v>
      </c>
    </row>
    <row r="15" spans="19:42">
      <c r="S15" s="466" t="s">
        <v>827</v>
      </c>
      <c r="T15" s="467">
        <v>2.5666834423754401</v>
      </c>
      <c r="U15" s="467">
        <v>1.094391244870041</v>
      </c>
      <c r="V15" s="467">
        <v>0.1669449081803005</v>
      </c>
    </row>
    <row r="16" spans="19:42">
      <c r="S16" s="466" t="s">
        <v>828</v>
      </c>
      <c r="T16" s="467">
        <v>1.9124308002013084</v>
      </c>
      <c r="U16" s="467">
        <v>0.34199726402188779</v>
      </c>
      <c r="V16" s="467">
        <v>8.347245409015025E-2</v>
      </c>
    </row>
    <row r="17" spans="1:22">
      <c r="S17" s="466" t="s">
        <v>829</v>
      </c>
      <c r="T17" s="467">
        <v>1.7614494212380472</v>
      </c>
      <c r="U17" s="467">
        <v>0.54719562243502051</v>
      </c>
      <c r="V17" s="467">
        <v>0.25041736227045075</v>
      </c>
    </row>
    <row r="21" spans="1:22">
      <c r="A21" s="221"/>
      <c r="B21" s="221"/>
      <c r="C21" s="221"/>
    </row>
  </sheetData>
  <pageMargins left="0.7" right="0.7" top="0.75" bottom="0.75" header="0.3" footer="0.3"/>
  <pageSetup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4">
    <tabColor theme="7" tint="0.59999389629810485"/>
  </sheetPr>
  <dimension ref="A1:AW27"/>
  <sheetViews>
    <sheetView zoomScaleNormal="100" workbookViewId="0"/>
  </sheetViews>
  <sheetFormatPr defaultRowHeight="15"/>
  <cols>
    <col min="1" max="2" width="8.140625" style="215" customWidth="1"/>
    <col min="3" max="3" width="3" style="215" customWidth="1"/>
    <col min="4" max="5" width="8.140625" style="215" customWidth="1"/>
    <col min="6" max="6" width="3" style="215" customWidth="1"/>
    <col min="7" max="8" width="8.140625" style="215" customWidth="1"/>
    <col min="9" max="9" width="9.140625" style="215"/>
    <col min="10" max="11" width="8.140625" style="215" customWidth="1"/>
    <col min="12" max="12" width="3.140625" style="215" customWidth="1"/>
    <col min="13" max="14" width="8.140625" style="215" customWidth="1"/>
    <col min="15" max="15" width="3.140625" style="215" customWidth="1"/>
    <col min="16" max="18" width="8.140625" style="215" customWidth="1"/>
    <col min="19" max="19" width="3.28515625" style="215" customWidth="1"/>
    <col min="20" max="24" width="9.140625" style="215"/>
    <col min="25" max="25" width="5.42578125" style="215" customWidth="1"/>
    <col min="26" max="30" width="9.140625" style="215"/>
    <col min="31" max="31" width="3.7109375" style="215" customWidth="1"/>
    <col min="32" max="16384" width="9.140625" style="215"/>
  </cols>
  <sheetData>
    <row r="1" spans="1:49" s="214" customFormat="1">
      <c r="A1" s="215"/>
      <c r="B1" s="215"/>
      <c r="C1" s="215"/>
      <c r="D1" s="215"/>
      <c r="E1" s="215"/>
      <c r="F1" s="215"/>
      <c r="G1" s="215"/>
      <c r="H1" s="215"/>
      <c r="I1" s="215"/>
      <c r="J1" s="215"/>
      <c r="K1" s="215"/>
      <c r="L1" s="215"/>
      <c r="M1" s="215"/>
      <c r="N1" s="215"/>
      <c r="O1" s="215"/>
      <c r="P1" s="215"/>
      <c r="Q1" s="215"/>
      <c r="R1" s="215"/>
      <c r="S1" s="215"/>
      <c r="T1" s="215"/>
      <c r="U1" s="215"/>
      <c r="V1" s="215"/>
    </row>
    <row r="3" spans="1:49">
      <c r="T3" s="464" t="s">
        <v>242</v>
      </c>
      <c r="U3" s="464">
        <v>1990</v>
      </c>
      <c r="V3" s="464">
        <v>1991</v>
      </c>
      <c r="W3" s="464">
        <v>1992</v>
      </c>
      <c r="X3" s="464">
        <v>1993</v>
      </c>
      <c r="Y3" s="464">
        <v>1994</v>
      </c>
      <c r="Z3" s="464">
        <v>1995</v>
      </c>
      <c r="AA3" s="464">
        <v>1996</v>
      </c>
      <c r="AB3" s="464">
        <v>97</v>
      </c>
      <c r="AC3" s="464">
        <v>98</v>
      </c>
      <c r="AD3" s="464">
        <v>99</v>
      </c>
      <c r="AE3" s="464">
        <v>2000</v>
      </c>
      <c r="AF3" s="464" t="s">
        <v>801</v>
      </c>
      <c r="AG3" s="464" t="s">
        <v>802</v>
      </c>
      <c r="AH3" s="464" t="s">
        <v>803</v>
      </c>
      <c r="AI3" s="464" t="s">
        <v>830</v>
      </c>
      <c r="AJ3" s="464" t="s">
        <v>319</v>
      </c>
      <c r="AK3" s="464" t="s">
        <v>805</v>
      </c>
      <c r="AL3" s="464" t="s">
        <v>806</v>
      </c>
      <c r="AM3" s="464" t="s">
        <v>807</v>
      </c>
      <c r="AN3" s="464" t="s">
        <v>808</v>
      </c>
      <c r="AO3" s="464" t="s">
        <v>809</v>
      </c>
      <c r="AP3" s="464" t="s">
        <v>810</v>
      </c>
      <c r="AQ3" s="464" t="s">
        <v>811</v>
      </c>
      <c r="AR3" s="464" t="s">
        <v>812</v>
      </c>
      <c r="AS3" s="464" t="s">
        <v>813</v>
      </c>
      <c r="AT3" s="464" t="s">
        <v>814</v>
      </c>
      <c r="AU3" s="464" t="s">
        <v>815</v>
      </c>
      <c r="AV3" s="464" t="s">
        <v>816</v>
      </c>
      <c r="AW3" s="464" t="s">
        <v>817</v>
      </c>
    </row>
    <row r="4" spans="1:49">
      <c r="T4" s="464" t="s">
        <v>818</v>
      </c>
      <c r="U4" s="464"/>
      <c r="V4" s="464"/>
      <c r="W4" s="464">
        <v>9.251008779527254</v>
      </c>
      <c r="X4" s="464">
        <v>8.8037305401336496</v>
      </c>
      <c r="Y4" s="464">
        <v>3.5642525729227068</v>
      </c>
      <c r="Z4" s="464">
        <v>6.6879797238971079</v>
      </c>
      <c r="AA4" s="464">
        <v>8.8027430276286065</v>
      </c>
      <c r="AB4" s="464">
        <v>10.052663998180318</v>
      </c>
      <c r="AC4" s="464">
        <v>10.338008749527681</v>
      </c>
      <c r="AD4" s="464">
        <v>10.242059308072488</v>
      </c>
      <c r="AE4" s="464">
        <v>9.6633875121301767</v>
      </c>
      <c r="AF4" s="464">
        <v>10.716293800539084</v>
      </c>
      <c r="AG4" s="464">
        <v>11.920451693851945</v>
      </c>
      <c r="AH4" s="464">
        <v>11.545599194360525</v>
      </c>
      <c r="AI4" s="464">
        <v>11.223524046434493</v>
      </c>
      <c r="AJ4" s="464">
        <v>11.288555555555556</v>
      </c>
      <c r="AK4" s="464">
        <v>11.087004025301898</v>
      </c>
      <c r="AL4" s="464">
        <v>11.557347036328872</v>
      </c>
      <c r="AM4" s="464">
        <v>12.324277652370204</v>
      </c>
      <c r="AN4" s="464">
        <v>11.907726529277069</v>
      </c>
      <c r="AO4" s="464">
        <v>12.26002376002376</v>
      </c>
      <c r="AP4" s="464">
        <v>12.958264819091609</v>
      </c>
      <c r="AQ4" s="464">
        <v>14.370370043527881</v>
      </c>
      <c r="AR4" s="464">
        <v>14.344381450016208</v>
      </c>
      <c r="AS4" s="464">
        <v>14.824272118323492</v>
      </c>
      <c r="AT4" s="464">
        <v>15.56432957246493</v>
      </c>
      <c r="AU4" s="464">
        <v>15.656767943636989</v>
      </c>
      <c r="AV4" s="464">
        <v>15.531795270776097</v>
      </c>
      <c r="AW4" s="464">
        <v>15.814378915284768</v>
      </c>
    </row>
    <row r="5" spans="1:49">
      <c r="T5" s="464" t="s">
        <v>831</v>
      </c>
      <c r="U5" s="464"/>
      <c r="V5" s="464"/>
      <c r="W5" s="464"/>
      <c r="X5" s="464"/>
      <c r="Y5" s="464"/>
      <c r="Z5" s="464"/>
      <c r="AA5" s="464">
        <v>26.881719589233398</v>
      </c>
      <c r="AB5" s="464">
        <v>28.647045135498047</v>
      </c>
      <c r="AC5" s="464">
        <v>30.412370681762695</v>
      </c>
      <c r="AD5" s="464">
        <v>31.196033477783203</v>
      </c>
      <c r="AE5" s="464">
        <v>31.979696273803711</v>
      </c>
      <c r="AF5" s="464">
        <v>36.949444770812988</v>
      </c>
      <c r="AG5" s="464">
        <v>41.919193267822266</v>
      </c>
      <c r="AH5" s="464">
        <v>39.898990631103516</v>
      </c>
      <c r="AI5" s="464">
        <v>39.024391174316406</v>
      </c>
      <c r="AJ5" s="464">
        <v>31.707317352294922</v>
      </c>
      <c r="AK5" s="464">
        <v>50.243904113769531</v>
      </c>
      <c r="AL5" s="464">
        <v>57.766990661621094</v>
      </c>
      <c r="AM5" s="464">
        <v>60.194175720214844</v>
      </c>
      <c r="AN5" s="464">
        <v>60.765548706054688</v>
      </c>
      <c r="AO5" s="464">
        <v>68.095237731933594</v>
      </c>
      <c r="AP5" s="464">
        <v>68.246444702148438</v>
      </c>
      <c r="AQ5" s="464">
        <v>72.037918090820313</v>
      </c>
      <c r="AR5" s="464">
        <v>72.511848449707031</v>
      </c>
      <c r="AS5" s="464">
        <v>75.480766296386719</v>
      </c>
      <c r="AT5" s="464">
        <v>73.076919555664063</v>
      </c>
      <c r="AU5" s="464">
        <v>72.596153259277344</v>
      </c>
      <c r="AV5" s="464">
        <v>71.634613037109375</v>
      </c>
      <c r="AW5" s="464"/>
    </row>
    <row r="25" spans="1:24">
      <c r="A25" s="643"/>
      <c r="B25" s="643"/>
      <c r="C25" s="643"/>
      <c r="D25" s="643"/>
      <c r="E25" s="643"/>
      <c r="F25" s="643"/>
      <c r="G25" s="643"/>
      <c r="H25" s="643"/>
      <c r="I25" s="214"/>
      <c r="J25" s="643"/>
      <c r="K25" s="643"/>
      <c r="L25" s="643"/>
      <c r="M25" s="643"/>
      <c r="N25" s="643"/>
      <c r="O25" s="643"/>
      <c r="P25" s="643"/>
      <c r="Q25" s="643"/>
      <c r="R25" s="223"/>
    </row>
    <row r="26" spans="1:24">
      <c r="A26" s="643"/>
      <c r="B26" s="643"/>
      <c r="C26" s="223"/>
      <c r="D26" s="643"/>
      <c r="E26" s="643"/>
      <c r="F26" s="223"/>
      <c r="G26" s="643"/>
      <c r="H26" s="643"/>
      <c r="I26" s="223"/>
      <c r="J26" s="643"/>
      <c r="K26" s="643"/>
      <c r="L26" s="223"/>
      <c r="M26" s="643"/>
      <c r="N26" s="643"/>
      <c r="O26" s="223"/>
      <c r="P26" s="643"/>
      <c r="Q26" s="643"/>
      <c r="R26" s="223"/>
      <c r="S26" s="223"/>
      <c r="T26" s="223"/>
      <c r="U26" s="223"/>
      <c r="V26" s="223"/>
      <c r="W26" s="223"/>
      <c r="X26" s="223"/>
    </row>
    <row r="27" spans="1:24">
      <c r="A27" s="214"/>
      <c r="B27" s="214"/>
      <c r="C27" s="214"/>
      <c r="D27" s="214"/>
      <c r="E27" s="214"/>
      <c r="F27" s="214"/>
      <c r="G27" s="214"/>
      <c r="H27" s="214"/>
      <c r="I27" s="214"/>
      <c r="J27" s="214"/>
      <c r="K27" s="214"/>
      <c r="L27" s="214"/>
      <c r="M27" s="214"/>
      <c r="N27" s="214"/>
      <c r="O27" s="214"/>
      <c r="P27" s="214"/>
      <c r="Q27" s="214"/>
    </row>
  </sheetData>
  <mergeCells count="8">
    <mergeCell ref="A25:H25"/>
    <mergeCell ref="J25:Q25"/>
    <mergeCell ref="A26:B26"/>
    <mergeCell ref="D26:E26"/>
    <mergeCell ref="G26:H26"/>
    <mergeCell ref="J26:K26"/>
    <mergeCell ref="M26:N26"/>
    <mergeCell ref="P26:Q26"/>
  </mergeCells>
  <pageMargins left="0.7" right="0.7" top="0.75" bottom="0.75" header="0.3" footer="0.3"/>
  <pageSetup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5">
    <tabColor theme="7" tint="0.59999389629810485"/>
  </sheetPr>
  <dimension ref="V2:AF183"/>
  <sheetViews>
    <sheetView workbookViewId="0"/>
  </sheetViews>
  <sheetFormatPr defaultRowHeight="15"/>
  <cols>
    <col min="1" max="16384" width="9.140625" style="215"/>
  </cols>
  <sheetData>
    <row r="2" spans="22:32">
      <c r="V2" s="214" t="s">
        <v>761</v>
      </c>
      <c r="AB2" s="214" t="s">
        <v>762</v>
      </c>
    </row>
    <row r="3" spans="22:32">
      <c r="V3" s="464" t="s">
        <v>781</v>
      </c>
      <c r="W3" s="464" t="s">
        <v>339</v>
      </c>
      <c r="X3" s="464" t="s">
        <v>166</v>
      </c>
      <c r="Y3" s="464" t="s">
        <v>782</v>
      </c>
      <c r="Z3" s="464" t="s">
        <v>833</v>
      </c>
      <c r="AB3" s="464" t="s">
        <v>781</v>
      </c>
      <c r="AC3" s="464" t="s">
        <v>339</v>
      </c>
      <c r="AD3" s="464" t="s">
        <v>166</v>
      </c>
      <c r="AE3" s="464" t="s">
        <v>782</v>
      </c>
      <c r="AF3" s="464" t="s">
        <v>832</v>
      </c>
    </row>
    <row r="4" spans="22:32">
      <c r="V4" s="464">
        <v>111</v>
      </c>
      <c r="W4" s="464" t="s">
        <v>33</v>
      </c>
      <c r="X4" s="464">
        <v>2017</v>
      </c>
      <c r="Y4" s="464">
        <v>0.18998297</v>
      </c>
      <c r="Z4" s="464">
        <v>1.1397746</v>
      </c>
      <c r="AB4" s="464">
        <v>111</v>
      </c>
      <c r="AC4" s="464" t="s">
        <v>33</v>
      </c>
      <c r="AD4" s="464">
        <v>2017</v>
      </c>
      <c r="AE4" s="464">
        <v>0.18998297</v>
      </c>
      <c r="AF4" s="464">
        <v>0.24963821</v>
      </c>
    </row>
    <row r="5" spans="22:32">
      <c r="V5" s="464">
        <v>112</v>
      </c>
      <c r="W5" s="464" t="s">
        <v>32</v>
      </c>
      <c r="X5" s="464">
        <v>2017</v>
      </c>
      <c r="Y5" s="464">
        <v>1.1148357</v>
      </c>
      <c r="Z5" s="464">
        <v>1.2066652</v>
      </c>
      <c r="AB5" s="464">
        <v>112</v>
      </c>
      <c r="AC5" s="464" t="s">
        <v>32</v>
      </c>
      <c r="AD5" s="464">
        <v>2017</v>
      </c>
      <c r="AE5" s="464">
        <v>1.1148357</v>
      </c>
      <c r="AF5" s="464">
        <v>0.17900036</v>
      </c>
    </row>
    <row r="6" spans="22:32">
      <c r="V6" s="464">
        <v>122</v>
      </c>
      <c r="W6" s="464" t="s">
        <v>7</v>
      </c>
      <c r="X6" s="464">
        <v>2017</v>
      </c>
      <c r="Y6" s="464">
        <v>0.62619548999999997</v>
      </c>
      <c r="Z6" s="464">
        <v>0.32987022999999999</v>
      </c>
      <c r="AB6" s="464">
        <v>122</v>
      </c>
      <c r="AC6" s="464" t="s">
        <v>7</v>
      </c>
      <c r="AD6" s="464">
        <v>2017</v>
      </c>
      <c r="AE6" s="464">
        <v>0.62619548999999997</v>
      </c>
      <c r="AF6" s="464">
        <v>0.15024071</v>
      </c>
    </row>
    <row r="7" spans="22:32">
      <c r="V7" s="464">
        <v>124</v>
      </c>
      <c r="W7" s="464" t="s">
        <v>8</v>
      </c>
      <c r="X7" s="464">
        <v>2017</v>
      </c>
      <c r="Y7" s="464">
        <v>0.69912324000000003</v>
      </c>
      <c r="Z7" s="464">
        <v>0.68600539000000005</v>
      </c>
      <c r="AB7" s="464">
        <v>124</v>
      </c>
      <c r="AC7" s="464" t="s">
        <v>8</v>
      </c>
      <c r="AD7" s="464">
        <v>2017</v>
      </c>
      <c r="AE7" s="464">
        <v>0.69912324000000003</v>
      </c>
      <c r="AF7" s="464">
        <v>9.3623899999999999E-3</v>
      </c>
    </row>
    <row r="8" spans="22:32">
      <c r="V8" s="464">
        <v>128</v>
      </c>
      <c r="W8" s="464" t="s">
        <v>11</v>
      </c>
      <c r="X8" s="464">
        <v>2017</v>
      </c>
      <c r="Y8" s="464">
        <v>1.2922342</v>
      </c>
      <c r="Z8" s="464">
        <v>0.65412999000000005</v>
      </c>
      <c r="AB8" s="464">
        <v>128</v>
      </c>
      <c r="AC8" s="464" t="s">
        <v>11</v>
      </c>
      <c r="AD8" s="464">
        <v>2017</v>
      </c>
      <c r="AE8" s="464">
        <v>1.2922342</v>
      </c>
      <c r="AF8" s="464">
        <v>0.11695985</v>
      </c>
    </row>
    <row r="9" spans="22:32">
      <c r="V9" s="464">
        <v>132</v>
      </c>
      <c r="W9" s="464" t="s">
        <v>14</v>
      </c>
      <c r="X9" s="464">
        <v>2017</v>
      </c>
      <c r="Y9" s="464">
        <v>0.53739669999999995</v>
      </c>
      <c r="Z9" s="464">
        <v>1.1933818</v>
      </c>
      <c r="AB9" s="464">
        <v>132</v>
      </c>
      <c r="AC9" s="464" t="s">
        <v>14</v>
      </c>
      <c r="AD9" s="464">
        <v>2017</v>
      </c>
      <c r="AE9" s="464">
        <v>0.53739669999999995</v>
      </c>
      <c r="AF9" s="464">
        <v>0.11714837</v>
      </c>
    </row>
    <row r="10" spans="22:32">
      <c r="V10" s="464">
        <v>134</v>
      </c>
      <c r="W10" s="464" t="s">
        <v>15</v>
      </c>
      <c r="X10" s="464">
        <v>2017</v>
      </c>
      <c r="Y10" s="464">
        <v>0.91814826000000005</v>
      </c>
      <c r="Z10" s="464">
        <v>0.93194374000000002</v>
      </c>
      <c r="AB10" s="464">
        <v>134</v>
      </c>
      <c r="AC10" s="464" t="s">
        <v>15</v>
      </c>
      <c r="AD10" s="464">
        <v>2017</v>
      </c>
      <c r="AE10" s="464">
        <v>0.91814826000000005</v>
      </c>
      <c r="AF10" s="464">
        <v>0.22345849000000001</v>
      </c>
    </row>
    <row r="11" spans="22:32">
      <c r="V11" s="464">
        <v>136</v>
      </c>
      <c r="W11" s="464" t="s">
        <v>19</v>
      </c>
      <c r="X11" s="464">
        <v>2017</v>
      </c>
      <c r="Y11" s="464">
        <v>-0.35869203999999999</v>
      </c>
      <c r="Z11" s="464">
        <v>0.90067034999999995</v>
      </c>
      <c r="AB11" s="464">
        <v>136</v>
      </c>
      <c r="AC11" s="464" t="s">
        <v>19</v>
      </c>
      <c r="AD11" s="464">
        <v>2017</v>
      </c>
      <c r="AE11" s="464">
        <v>-0.35869203999999999</v>
      </c>
      <c r="AF11" s="464">
        <v>0.25708071999999998</v>
      </c>
    </row>
    <row r="12" spans="22:32">
      <c r="V12" s="464">
        <v>138</v>
      </c>
      <c r="W12" s="464" t="s">
        <v>23</v>
      </c>
      <c r="X12" s="464">
        <v>2017</v>
      </c>
      <c r="Y12" s="464">
        <v>0.85088498999999995</v>
      </c>
      <c r="Z12" s="464">
        <v>0.80224437999999998</v>
      </c>
      <c r="AB12" s="464">
        <v>137</v>
      </c>
      <c r="AC12" s="464" t="s">
        <v>22</v>
      </c>
      <c r="AD12" s="464">
        <v>2017</v>
      </c>
      <c r="AE12" s="464">
        <v>-0.56021717999999998</v>
      </c>
      <c r="AF12" s="464">
        <v>4.9047309999999997E-2</v>
      </c>
    </row>
    <row r="13" spans="22:32">
      <c r="V13" s="464">
        <v>142</v>
      </c>
      <c r="W13" s="464" t="s">
        <v>25</v>
      </c>
      <c r="X13" s="464">
        <v>2017</v>
      </c>
      <c r="Y13" s="464">
        <v>0.67910526000000004</v>
      </c>
      <c r="Z13" s="464">
        <v>1.0626032999999999</v>
      </c>
      <c r="AB13" s="464">
        <v>138</v>
      </c>
      <c r="AC13" s="464" t="s">
        <v>23</v>
      </c>
      <c r="AD13" s="464">
        <v>2017</v>
      </c>
      <c r="AE13" s="464">
        <v>0.85088498999999995</v>
      </c>
      <c r="AF13" s="464">
        <v>0.18382446999999999</v>
      </c>
    </row>
    <row r="14" spans="22:32">
      <c r="V14" s="464">
        <v>144</v>
      </c>
      <c r="W14" s="464" t="s">
        <v>30</v>
      </c>
      <c r="X14" s="464">
        <v>2017</v>
      </c>
      <c r="Y14" s="464">
        <v>1.2045485</v>
      </c>
      <c r="Z14" s="464">
        <v>1.5264624</v>
      </c>
      <c r="AB14" s="464">
        <v>142</v>
      </c>
      <c r="AC14" s="464" t="s">
        <v>25</v>
      </c>
      <c r="AD14" s="464">
        <v>2017</v>
      </c>
      <c r="AE14" s="464">
        <v>0.67910526000000004</v>
      </c>
      <c r="AF14" s="464">
        <v>1.8334980000000001E-2</v>
      </c>
    </row>
    <row r="15" spans="22:32">
      <c r="V15" s="464">
        <v>146</v>
      </c>
      <c r="W15" s="464" t="s">
        <v>31</v>
      </c>
      <c r="X15" s="464">
        <v>2017</v>
      </c>
      <c r="Y15" s="464">
        <v>0.72800891000000001</v>
      </c>
      <c r="Z15" s="464">
        <v>0.61015229000000004</v>
      </c>
      <c r="AB15" s="464">
        <v>144</v>
      </c>
      <c r="AC15" s="464" t="s">
        <v>30</v>
      </c>
      <c r="AD15" s="464">
        <v>2017</v>
      </c>
      <c r="AE15" s="464">
        <v>1.2045485</v>
      </c>
      <c r="AF15" s="464">
        <v>-2.086973E-2</v>
      </c>
    </row>
    <row r="16" spans="22:32">
      <c r="V16" s="464">
        <v>156</v>
      </c>
      <c r="W16" s="464" t="s">
        <v>9</v>
      </c>
      <c r="X16" s="464">
        <v>2017</v>
      </c>
      <c r="Y16" s="464">
        <v>1.0733858000000001</v>
      </c>
      <c r="Z16" s="464">
        <v>0.91411233000000003</v>
      </c>
      <c r="AB16" s="464">
        <v>146</v>
      </c>
      <c r="AC16" s="464" t="s">
        <v>31</v>
      </c>
      <c r="AD16" s="464">
        <v>2017</v>
      </c>
      <c r="AE16" s="464">
        <v>0.72800891000000001</v>
      </c>
      <c r="AF16" s="464">
        <v>-7.0456859999999996E-2</v>
      </c>
    </row>
    <row r="17" spans="22:32">
      <c r="V17" s="464">
        <v>158</v>
      </c>
      <c r="W17" s="464" t="s">
        <v>20</v>
      </c>
      <c r="X17" s="464">
        <v>2017</v>
      </c>
      <c r="Y17" s="464">
        <v>0.83428961000000001</v>
      </c>
      <c r="Z17" s="464">
        <v>1.0246421999999999</v>
      </c>
      <c r="AB17" s="464">
        <v>156</v>
      </c>
      <c r="AC17" s="464" t="s">
        <v>9</v>
      </c>
      <c r="AD17" s="464">
        <v>2017</v>
      </c>
      <c r="AE17" s="464">
        <v>1.0733858000000001</v>
      </c>
      <c r="AF17" s="464">
        <v>0.21300300999999999</v>
      </c>
    </row>
    <row r="18" spans="22:32">
      <c r="V18" s="464">
        <v>172</v>
      </c>
      <c r="W18" s="464" t="s">
        <v>13</v>
      </c>
      <c r="X18" s="464">
        <v>2017</v>
      </c>
      <c r="Y18" s="464">
        <v>1.4812628999999999</v>
      </c>
      <c r="Z18" s="464">
        <v>1.3425883000000001</v>
      </c>
      <c r="AB18" s="464">
        <v>158</v>
      </c>
      <c r="AC18" s="464" t="s">
        <v>20</v>
      </c>
      <c r="AD18" s="464">
        <v>2017</v>
      </c>
      <c r="AE18" s="464">
        <v>0.83428961000000001</v>
      </c>
      <c r="AF18" s="464">
        <v>9.4929379999999994E-2</v>
      </c>
    </row>
    <row r="19" spans="22:32">
      <c r="V19" s="464">
        <v>174</v>
      </c>
      <c r="W19" s="464" t="s">
        <v>16</v>
      </c>
      <c r="X19" s="464">
        <v>2017</v>
      </c>
      <c r="Y19" s="464">
        <v>-0.37390451000000002</v>
      </c>
      <c r="Z19" s="464">
        <v>0.57320152000000002</v>
      </c>
      <c r="AB19" s="464">
        <v>172</v>
      </c>
      <c r="AC19" s="464" t="s">
        <v>13</v>
      </c>
      <c r="AD19" s="464">
        <v>2017</v>
      </c>
      <c r="AE19" s="464">
        <v>1.4812628999999999</v>
      </c>
      <c r="AF19" s="464">
        <v>9.3504530000000002E-2</v>
      </c>
    </row>
    <row r="20" spans="22:32">
      <c r="V20" s="464">
        <v>176</v>
      </c>
      <c r="W20" s="464" t="s">
        <v>64</v>
      </c>
      <c r="X20" s="464">
        <v>2017</v>
      </c>
      <c r="Y20" s="464">
        <v>0.87413713999999998</v>
      </c>
      <c r="Z20" s="464">
        <v>1.1523418999999999</v>
      </c>
      <c r="AB20" s="464">
        <v>174</v>
      </c>
      <c r="AC20" s="464" t="s">
        <v>16</v>
      </c>
      <c r="AD20" s="464">
        <v>2017</v>
      </c>
      <c r="AE20" s="464">
        <v>-0.37390451000000002</v>
      </c>
      <c r="AF20" s="464">
        <v>0.13073756</v>
      </c>
    </row>
    <row r="21" spans="22:32">
      <c r="V21" s="464">
        <v>178</v>
      </c>
      <c r="W21" s="464" t="s">
        <v>17</v>
      </c>
      <c r="X21" s="464">
        <v>2017</v>
      </c>
      <c r="Y21" s="464">
        <v>-4.3533460000000003E-2</v>
      </c>
      <c r="Z21" s="464">
        <v>0.91338372999999995</v>
      </c>
      <c r="AB21" s="464">
        <v>176</v>
      </c>
      <c r="AC21" s="464" t="s">
        <v>64</v>
      </c>
      <c r="AD21" s="464">
        <v>2017</v>
      </c>
      <c r="AE21" s="464">
        <v>0.87413713999999998</v>
      </c>
      <c r="AF21" s="464">
        <v>1.9489179999999998E-2</v>
      </c>
    </row>
    <row r="22" spans="22:32">
      <c r="V22" s="464">
        <v>182</v>
      </c>
      <c r="W22" s="464" t="s">
        <v>26</v>
      </c>
      <c r="X22" s="464">
        <v>2017</v>
      </c>
      <c r="Y22" s="464">
        <v>0.55783428999999995</v>
      </c>
      <c r="Z22" s="464">
        <v>0.93879955000000004</v>
      </c>
      <c r="AB22" s="464">
        <v>178</v>
      </c>
      <c r="AC22" s="464" t="s">
        <v>17</v>
      </c>
      <c r="AD22" s="464">
        <v>2017</v>
      </c>
      <c r="AE22" s="464">
        <v>-4.3533460000000003E-2</v>
      </c>
      <c r="AF22" s="464">
        <v>0.19949764</v>
      </c>
    </row>
    <row r="23" spans="22:32">
      <c r="V23" s="464">
        <v>184</v>
      </c>
      <c r="W23" s="464" t="s">
        <v>29</v>
      </c>
      <c r="X23" s="464">
        <v>2017</v>
      </c>
      <c r="Y23" s="464">
        <v>-5.9983349999999998E-2</v>
      </c>
      <c r="Z23" s="464">
        <v>-0.26012953999999999</v>
      </c>
      <c r="AB23" s="464">
        <v>181</v>
      </c>
      <c r="AC23" s="464" t="s">
        <v>66</v>
      </c>
      <c r="AD23" s="464">
        <v>2017</v>
      </c>
      <c r="AE23" s="464">
        <v>8.4592920000000002E-2</v>
      </c>
      <c r="AF23" s="464">
        <v>0.20645579</v>
      </c>
    </row>
    <row r="24" spans="22:32">
      <c r="V24" s="464">
        <v>186</v>
      </c>
      <c r="W24" s="464" t="s">
        <v>54</v>
      </c>
      <c r="X24" s="464">
        <v>2017</v>
      </c>
      <c r="Y24" s="464">
        <v>-0.40648951</v>
      </c>
      <c r="Z24" s="464">
        <v>-0.30315041999999998</v>
      </c>
      <c r="AB24" s="464">
        <v>182</v>
      </c>
      <c r="AC24" s="464" t="s">
        <v>26</v>
      </c>
      <c r="AD24" s="464">
        <v>2017</v>
      </c>
      <c r="AE24" s="464">
        <v>0.55783428999999995</v>
      </c>
      <c r="AF24" s="464">
        <v>0.13398634000000001</v>
      </c>
    </row>
    <row r="25" spans="22:32">
      <c r="V25" s="464">
        <v>193</v>
      </c>
      <c r="W25" s="464" t="s">
        <v>6</v>
      </c>
      <c r="X25" s="464">
        <v>2017</v>
      </c>
      <c r="Y25" s="464">
        <v>0.88443963999999997</v>
      </c>
      <c r="Z25" s="464">
        <v>0.97071532999999999</v>
      </c>
      <c r="AB25" s="464">
        <v>184</v>
      </c>
      <c r="AC25" s="464" t="s">
        <v>29</v>
      </c>
      <c r="AD25" s="464">
        <v>2017</v>
      </c>
      <c r="AE25" s="464">
        <v>-5.9983349999999998E-2</v>
      </c>
      <c r="AF25" s="464">
        <v>0.17731230000000001</v>
      </c>
    </row>
    <row r="26" spans="22:32">
      <c r="V26" s="464">
        <v>196</v>
      </c>
      <c r="W26" s="464" t="s">
        <v>24</v>
      </c>
      <c r="X26" s="464">
        <v>2017</v>
      </c>
      <c r="Y26" s="464">
        <v>1.6702024</v>
      </c>
      <c r="Z26" s="464">
        <v>1.3719089</v>
      </c>
      <c r="AB26" s="464">
        <v>186</v>
      </c>
      <c r="AC26" s="464" t="s">
        <v>54</v>
      </c>
      <c r="AD26" s="464">
        <v>2017</v>
      </c>
      <c r="AE26" s="464">
        <v>-0.40648951</v>
      </c>
      <c r="AF26" s="464">
        <v>8.6995550000000005E-2</v>
      </c>
    </row>
    <row r="27" spans="22:32">
      <c r="V27" s="464">
        <v>199</v>
      </c>
      <c r="W27" s="464" t="s">
        <v>59</v>
      </c>
      <c r="X27" s="464">
        <v>2017</v>
      </c>
      <c r="Y27" s="464">
        <v>0.18069356</v>
      </c>
      <c r="Z27" s="464">
        <v>1.1107102</v>
      </c>
      <c r="AB27" s="464">
        <v>193</v>
      </c>
      <c r="AC27" s="464" t="s">
        <v>6</v>
      </c>
      <c r="AD27" s="464">
        <v>2017</v>
      </c>
      <c r="AE27" s="464">
        <v>0.88443963999999997</v>
      </c>
      <c r="AF27" s="464">
        <v>0.30193991999999997</v>
      </c>
    </row>
    <row r="28" spans="22:32">
      <c r="V28" s="464">
        <v>213</v>
      </c>
      <c r="W28" s="464" t="s">
        <v>67</v>
      </c>
      <c r="X28" s="464">
        <v>2017</v>
      </c>
      <c r="Y28" s="464">
        <v>-0.28610928000000002</v>
      </c>
      <c r="Z28" s="464">
        <v>0.2096942</v>
      </c>
      <c r="AB28" s="464">
        <v>196</v>
      </c>
      <c r="AC28" s="464" t="s">
        <v>24</v>
      </c>
      <c r="AD28" s="464">
        <v>2017</v>
      </c>
      <c r="AE28" s="464">
        <v>1.6702024</v>
      </c>
      <c r="AF28" s="464">
        <v>0.15657866000000001</v>
      </c>
    </row>
    <row r="29" spans="22:32">
      <c r="V29" s="464">
        <v>218</v>
      </c>
      <c r="W29" s="464" t="s">
        <v>94</v>
      </c>
      <c r="X29" s="464">
        <v>2017</v>
      </c>
      <c r="Y29" s="464">
        <v>-0.28859251000000002</v>
      </c>
      <c r="Z29" s="464">
        <v>-0.28958486999999999</v>
      </c>
      <c r="AB29" s="464">
        <v>199</v>
      </c>
      <c r="AC29" s="464" t="s">
        <v>59</v>
      </c>
      <c r="AD29" s="464">
        <v>2017</v>
      </c>
      <c r="AE29" s="464">
        <v>0.18069356</v>
      </c>
      <c r="AF29" s="464">
        <v>0.16783226000000001</v>
      </c>
    </row>
    <row r="30" spans="22:32">
      <c r="V30" s="464">
        <v>223</v>
      </c>
      <c r="W30" s="464" t="s">
        <v>56</v>
      </c>
      <c r="X30" s="464">
        <v>2017</v>
      </c>
      <c r="Y30" s="464">
        <v>-0.40449317000000001</v>
      </c>
      <c r="Z30" s="464">
        <v>1.0466375000000001</v>
      </c>
      <c r="AB30" s="464">
        <v>213</v>
      </c>
      <c r="AC30" s="464" t="s">
        <v>67</v>
      </c>
      <c r="AD30" s="464">
        <v>2017</v>
      </c>
      <c r="AE30" s="464">
        <v>-0.28610928000000002</v>
      </c>
      <c r="AF30" s="464">
        <v>2.4377800000000002E-2</v>
      </c>
    </row>
    <row r="31" spans="22:32">
      <c r="V31" s="464">
        <v>228</v>
      </c>
      <c r="W31" s="464" t="s">
        <v>68</v>
      </c>
      <c r="X31" s="464">
        <v>2017</v>
      </c>
      <c r="Y31" s="464">
        <v>0.89919185999999995</v>
      </c>
      <c r="Z31" s="464">
        <v>-0.24588457999999999</v>
      </c>
      <c r="AB31" s="464">
        <v>218</v>
      </c>
      <c r="AC31" s="464" t="s">
        <v>94</v>
      </c>
      <c r="AD31" s="464">
        <v>2017</v>
      </c>
      <c r="AE31" s="464">
        <v>-0.28859251000000002</v>
      </c>
      <c r="AF31" s="464">
        <v>-0.13405602</v>
      </c>
    </row>
    <row r="32" spans="22:32">
      <c r="V32" s="464">
        <v>233</v>
      </c>
      <c r="W32" s="464" t="s">
        <v>69</v>
      </c>
      <c r="X32" s="464">
        <v>2017</v>
      </c>
      <c r="Y32" s="464">
        <v>-0.20662542</v>
      </c>
      <c r="Z32" s="464">
        <v>0.57054742999999997</v>
      </c>
      <c r="AB32" s="464">
        <v>223</v>
      </c>
      <c r="AC32" s="464" t="s">
        <v>56</v>
      </c>
      <c r="AD32" s="464">
        <v>2017</v>
      </c>
      <c r="AE32" s="464">
        <v>-0.40449317000000001</v>
      </c>
      <c r="AF32" s="464">
        <v>8.0782419999999994E-2</v>
      </c>
    </row>
    <row r="33" spans="22:32">
      <c r="V33" s="464">
        <v>238</v>
      </c>
      <c r="W33" s="464" t="s">
        <v>470</v>
      </c>
      <c r="X33" s="464">
        <v>2017</v>
      </c>
      <c r="Y33" s="464">
        <v>0.55650284000000005</v>
      </c>
      <c r="Z33" s="464">
        <v>0.29045328999999998</v>
      </c>
      <c r="AB33" s="464">
        <v>228</v>
      </c>
      <c r="AC33" s="464" t="s">
        <v>68</v>
      </c>
      <c r="AD33" s="464">
        <v>2017</v>
      </c>
      <c r="AE33" s="464">
        <v>0.89919185999999995</v>
      </c>
      <c r="AF33" s="464">
        <v>0.14586703000000001</v>
      </c>
    </row>
    <row r="34" spans="22:32">
      <c r="V34" s="464">
        <v>243</v>
      </c>
      <c r="W34" s="464" t="s">
        <v>71</v>
      </c>
      <c r="X34" s="464">
        <v>2017</v>
      </c>
      <c r="Y34" s="464">
        <v>-0.65190011999999997</v>
      </c>
      <c r="Z34" s="464">
        <v>-5.201356E-2</v>
      </c>
      <c r="AB34" s="464">
        <v>233</v>
      </c>
      <c r="AC34" s="464" t="s">
        <v>69</v>
      </c>
      <c r="AD34" s="464">
        <v>2017</v>
      </c>
      <c r="AE34" s="464">
        <v>-0.20662542</v>
      </c>
      <c r="AF34" s="464">
        <v>0.21918143000000001</v>
      </c>
    </row>
    <row r="35" spans="22:32">
      <c r="V35" s="464">
        <v>248</v>
      </c>
      <c r="W35" s="464" t="s">
        <v>72</v>
      </c>
      <c r="X35" s="464">
        <v>2017</v>
      </c>
      <c r="Y35" s="464">
        <v>-0.34869077999999998</v>
      </c>
      <c r="Z35" s="464">
        <v>-0.64393750999999999</v>
      </c>
      <c r="AB35" s="464">
        <v>238</v>
      </c>
      <c r="AC35" s="464" t="s">
        <v>470</v>
      </c>
      <c r="AD35" s="464">
        <v>2017</v>
      </c>
      <c r="AE35" s="464">
        <v>0.55650284000000005</v>
      </c>
      <c r="AF35" s="464">
        <v>1.3663089999999999E-2</v>
      </c>
    </row>
    <row r="36" spans="22:32">
      <c r="V36" s="464">
        <v>253</v>
      </c>
      <c r="W36" s="464" t="s">
        <v>471</v>
      </c>
      <c r="X36" s="464">
        <v>2017</v>
      </c>
      <c r="Y36" s="464">
        <v>-0.15210599</v>
      </c>
      <c r="Z36" s="464">
        <v>-9.1911629999999994E-2</v>
      </c>
      <c r="AB36" s="464">
        <v>243</v>
      </c>
      <c r="AC36" s="464" t="s">
        <v>71</v>
      </c>
      <c r="AD36" s="464">
        <v>2017</v>
      </c>
      <c r="AE36" s="464">
        <v>-0.65190011999999997</v>
      </c>
      <c r="AF36" s="464">
        <v>-2.0411889999999999E-2</v>
      </c>
    </row>
    <row r="37" spans="22:32">
      <c r="V37" s="464">
        <v>258</v>
      </c>
      <c r="W37" s="464" t="s">
        <v>478</v>
      </c>
      <c r="X37" s="464">
        <v>2017</v>
      </c>
      <c r="Y37" s="464">
        <v>-0.38912073000000003</v>
      </c>
      <c r="Z37" s="464">
        <v>0.46599179000000002</v>
      </c>
      <c r="AB37" s="464">
        <v>248</v>
      </c>
      <c r="AC37" s="464" t="s">
        <v>72</v>
      </c>
      <c r="AD37" s="464">
        <v>2017</v>
      </c>
      <c r="AE37" s="464">
        <v>-0.34869077999999998</v>
      </c>
      <c r="AF37" s="464">
        <v>-3.1242700000000002E-2</v>
      </c>
    </row>
    <row r="38" spans="22:32">
      <c r="V38" s="464">
        <v>263</v>
      </c>
      <c r="W38" s="464" t="s">
        <v>103</v>
      </c>
      <c r="X38" s="464">
        <v>2017</v>
      </c>
      <c r="Y38" s="464">
        <v>-0.69786342000000001</v>
      </c>
      <c r="Z38" s="464">
        <v>-1.4359466000000001</v>
      </c>
      <c r="AB38" s="464">
        <v>253</v>
      </c>
      <c r="AC38" s="464" t="s">
        <v>471</v>
      </c>
      <c r="AD38" s="464">
        <v>2017</v>
      </c>
      <c r="AE38" s="464">
        <v>-0.15210599</v>
      </c>
      <c r="AF38" s="464">
        <v>0.10306644</v>
      </c>
    </row>
    <row r="39" spans="22:32">
      <c r="V39" s="464">
        <v>268</v>
      </c>
      <c r="W39" s="464" t="s">
        <v>133</v>
      </c>
      <c r="X39" s="464">
        <v>2017</v>
      </c>
      <c r="Y39" s="464">
        <v>-0.28957316</v>
      </c>
      <c r="Z39" s="464">
        <v>-4.6175870000000001E-2</v>
      </c>
      <c r="AB39" s="464">
        <v>258</v>
      </c>
      <c r="AC39" s="464" t="s">
        <v>478</v>
      </c>
      <c r="AD39" s="464">
        <v>2017</v>
      </c>
      <c r="AE39" s="464">
        <v>-0.38912073000000003</v>
      </c>
      <c r="AF39" s="464">
        <v>7.1590150000000005E-2</v>
      </c>
    </row>
    <row r="40" spans="22:32">
      <c r="V40" s="464">
        <v>273</v>
      </c>
      <c r="W40" s="464" t="s">
        <v>57</v>
      </c>
      <c r="X40" s="464">
        <v>2017</v>
      </c>
      <c r="Y40" s="464">
        <v>-0.92877392999999997</v>
      </c>
      <c r="Z40" s="464">
        <v>0.90917649</v>
      </c>
      <c r="AB40" s="464">
        <v>263</v>
      </c>
      <c r="AC40" s="464" t="s">
        <v>103</v>
      </c>
      <c r="AD40" s="464">
        <v>2017</v>
      </c>
      <c r="AE40" s="464">
        <v>-0.69786342000000001</v>
      </c>
      <c r="AF40" s="464">
        <v>3.9664000000000002E-4</v>
      </c>
    </row>
    <row r="41" spans="22:32">
      <c r="V41" s="464">
        <v>278</v>
      </c>
      <c r="W41" s="464" t="s">
        <v>139</v>
      </c>
      <c r="X41" s="464">
        <v>2017</v>
      </c>
      <c r="Y41" s="464">
        <v>-0.45238036999999998</v>
      </c>
      <c r="Z41" s="464">
        <v>-0.20633554000000001</v>
      </c>
      <c r="AB41" s="464">
        <v>268</v>
      </c>
      <c r="AC41" s="464" t="s">
        <v>133</v>
      </c>
      <c r="AD41" s="464">
        <v>2017</v>
      </c>
      <c r="AE41" s="464">
        <v>-0.28957316</v>
      </c>
      <c r="AF41" s="464">
        <v>-1.412998E-2</v>
      </c>
    </row>
    <row r="42" spans="22:32">
      <c r="V42" s="464">
        <v>283</v>
      </c>
      <c r="W42" s="464" t="s">
        <v>473</v>
      </c>
      <c r="X42" s="464">
        <v>2017</v>
      </c>
      <c r="Y42" s="464">
        <v>-0.70385998000000005</v>
      </c>
      <c r="Z42" s="464">
        <v>-0.21038076999999999</v>
      </c>
      <c r="AB42" s="464">
        <v>273</v>
      </c>
      <c r="AC42" s="464" t="s">
        <v>57</v>
      </c>
      <c r="AD42" s="464">
        <v>2017</v>
      </c>
      <c r="AE42" s="464">
        <v>-0.92877392999999997</v>
      </c>
      <c r="AF42" s="464">
        <v>0.24026478000000001</v>
      </c>
    </row>
    <row r="43" spans="22:32">
      <c r="V43" s="464">
        <v>288</v>
      </c>
      <c r="W43" s="464" t="s">
        <v>474</v>
      </c>
      <c r="X43" s="464">
        <v>2017</v>
      </c>
      <c r="Y43" s="464">
        <v>-0.51243307999999999</v>
      </c>
      <c r="Z43" s="464">
        <v>-0.51136104999999998</v>
      </c>
      <c r="AB43" s="464">
        <v>278</v>
      </c>
      <c r="AC43" s="464" t="s">
        <v>139</v>
      </c>
      <c r="AD43" s="464">
        <v>2017</v>
      </c>
      <c r="AE43" s="464">
        <v>-0.45238036999999998</v>
      </c>
      <c r="AF43" s="464">
        <v>8.5980399999999998E-2</v>
      </c>
    </row>
    <row r="44" spans="22:32">
      <c r="V44" s="464">
        <v>293</v>
      </c>
      <c r="W44" s="464" t="s">
        <v>79</v>
      </c>
      <c r="X44" s="464">
        <v>2017</v>
      </c>
      <c r="Y44" s="464">
        <v>-0.30551296</v>
      </c>
      <c r="Z44" s="464">
        <v>0.67075324999999997</v>
      </c>
      <c r="AB44" s="464">
        <v>283</v>
      </c>
      <c r="AC44" s="464" t="s">
        <v>473</v>
      </c>
      <c r="AD44" s="464">
        <v>2017</v>
      </c>
      <c r="AE44" s="464">
        <v>-0.70385998000000005</v>
      </c>
      <c r="AF44" s="464">
        <v>-4.4808979999999998E-2</v>
      </c>
    </row>
    <row r="45" spans="22:32">
      <c r="V45" s="464">
        <v>298</v>
      </c>
      <c r="W45" s="464" t="s">
        <v>86</v>
      </c>
      <c r="X45" s="464">
        <v>2017</v>
      </c>
      <c r="Y45" s="464">
        <v>1.2187806000000001</v>
      </c>
      <c r="Z45" s="464">
        <v>1.0723195000000001</v>
      </c>
      <c r="AB45" s="464">
        <v>288</v>
      </c>
      <c r="AC45" s="464" t="s">
        <v>474</v>
      </c>
      <c r="AD45" s="464">
        <v>2017</v>
      </c>
      <c r="AE45" s="464">
        <v>-0.51243307999999999</v>
      </c>
      <c r="AF45" s="464">
        <v>0.23379680999999999</v>
      </c>
    </row>
    <row r="46" spans="22:32">
      <c r="V46" s="464">
        <v>299</v>
      </c>
      <c r="W46" s="464" t="s">
        <v>117</v>
      </c>
      <c r="X46" s="464">
        <v>2017</v>
      </c>
      <c r="Y46" s="464">
        <v>-1.1430571</v>
      </c>
      <c r="Z46" s="464">
        <v>-0.98719394999999999</v>
      </c>
      <c r="AB46" s="464">
        <v>293</v>
      </c>
      <c r="AC46" s="464" t="s">
        <v>79</v>
      </c>
      <c r="AD46" s="464">
        <v>2017</v>
      </c>
      <c r="AE46" s="464">
        <v>-0.30551296</v>
      </c>
      <c r="AF46" s="464">
        <v>0.18242829999999999</v>
      </c>
    </row>
    <row r="47" spans="22:32">
      <c r="V47" s="464">
        <v>311</v>
      </c>
      <c r="W47" s="464" t="s">
        <v>486</v>
      </c>
      <c r="X47" s="464">
        <v>2017</v>
      </c>
      <c r="Y47" s="464">
        <v>5.1505420000000003E-2</v>
      </c>
      <c r="Z47" s="464">
        <v>-0.43578251000000001</v>
      </c>
      <c r="AB47" s="464">
        <v>298</v>
      </c>
      <c r="AC47" s="464" t="s">
        <v>86</v>
      </c>
      <c r="AD47" s="464">
        <v>2017</v>
      </c>
      <c r="AE47" s="464">
        <v>1.2187806000000001</v>
      </c>
      <c r="AF47" s="464">
        <v>0.11935303999999999</v>
      </c>
    </row>
    <row r="48" spans="22:32">
      <c r="V48" s="464">
        <v>321</v>
      </c>
      <c r="W48" s="464" t="s">
        <v>480</v>
      </c>
      <c r="X48" s="464">
        <v>2017</v>
      </c>
      <c r="Y48" s="464">
        <v>0.91537871999999998</v>
      </c>
      <c r="Z48" s="464">
        <v>-0.18966938999999999</v>
      </c>
      <c r="AB48" s="464">
        <v>299</v>
      </c>
      <c r="AC48" s="464" t="s">
        <v>117</v>
      </c>
      <c r="AD48" s="464">
        <v>2017</v>
      </c>
      <c r="AE48" s="464">
        <v>-1.1430571</v>
      </c>
      <c r="AF48" s="464">
        <v>-0.16120403</v>
      </c>
    </row>
    <row r="49" spans="22:32">
      <c r="V49" s="464">
        <v>328</v>
      </c>
      <c r="W49" s="464" t="s">
        <v>476</v>
      </c>
      <c r="X49" s="464">
        <v>2017</v>
      </c>
      <c r="Y49" s="464">
        <v>0.61623992999999999</v>
      </c>
      <c r="Z49" s="464">
        <v>2.4200860000000001E-2</v>
      </c>
      <c r="AB49" s="464">
        <v>311</v>
      </c>
      <c r="AC49" s="464" t="s">
        <v>486</v>
      </c>
      <c r="AD49" s="464">
        <v>2017</v>
      </c>
      <c r="AE49" s="464">
        <v>5.1505420000000003E-2</v>
      </c>
      <c r="AF49" s="464">
        <v>-0.29907497</v>
      </c>
    </row>
    <row r="50" spans="22:32">
      <c r="V50" s="464">
        <v>336</v>
      </c>
      <c r="W50" s="464" t="s">
        <v>488</v>
      </c>
      <c r="X50" s="464">
        <v>2017</v>
      </c>
      <c r="Y50" s="464">
        <v>-0.15550516</v>
      </c>
      <c r="Z50" s="464">
        <v>-0.17884952000000001</v>
      </c>
      <c r="AB50" s="464">
        <v>313</v>
      </c>
      <c r="AC50" s="464" t="s">
        <v>487</v>
      </c>
      <c r="AD50" s="464">
        <v>2017</v>
      </c>
      <c r="AE50" s="464">
        <v>0.80123294</v>
      </c>
      <c r="AF50" s="464">
        <v>-0.19631345</v>
      </c>
    </row>
    <row r="51" spans="22:32">
      <c r="V51" s="464">
        <v>339</v>
      </c>
      <c r="W51" s="464" t="s">
        <v>485</v>
      </c>
      <c r="X51" s="464">
        <v>2017</v>
      </c>
      <c r="Y51" s="464">
        <v>7.3387160000000007E-2</v>
      </c>
      <c r="Z51" s="464">
        <v>-0.22762233000000001</v>
      </c>
      <c r="AB51" s="464">
        <v>316</v>
      </c>
      <c r="AC51" s="464" t="s">
        <v>483</v>
      </c>
      <c r="AD51" s="464">
        <v>2017</v>
      </c>
      <c r="AE51" s="464">
        <v>1.4607273000000001</v>
      </c>
      <c r="AF51" s="464">
        <v>-0.41458235999999998</v>
      </c>
    </row>
    <row r="52" spans="22:32">
      <c r="V52" s="464">
        <v>343</v>
      </c>
      <c r="W52" s="464" t="s">
        <v>475</v>
      </c>
      <c r="X52" s="464">
        <v>2017</v>
      </c>
      <c r="Y52" s="464">
        <v>0.14837528999999999</v>
      </c>
      <c r="Z52" s="464">
        <v>0.10454243000000001</v>
      </c>
      <c r="AB52" s="464">
        <v>321</v>
      </c>
      <c r="AC52" s="464" t="s">
        <v>480</v>
      </c>
      <c r="AD52" s="464">
        <v>2017</v>
      </c>
      <c r="AE52" s="464">
        <v>0.91537871999999998</v>
      </c>
      <c r="AF52" s="464">
        <v>-8.1457009999999996E-2</v>
      </c>
    </row>
    <row r="53" spans="22:32">
      <c r="V53" s="464">
        <v>361</v>
      </c>
      <c r="W53" s="464" t="s">
        <v>490</v>
      </c>
      <c r="X53" s="464">
        <v>2017</v>
      </c>
      <c r="Y53" s="464">
        <v>0.26654699999999998</v>
      </c>
      <c r="Z53" s="464">
        <v>-0.34540499000000002</v>
      </c>
      <c r="AB53" s="464">
        <v>328</v>
      </c>
      <c r="AC53" s="464" t="s">
        <v>476</v>
      </c>
      <c r="AD53" s="464">
        <v>2017</v>
      </c>
      <c r="AE53" s="464">
        <v>0.61623992999999999</v>
      </c>
      <c r="AF53" s="464">
        <v>-0.19360499</v>
      </c>
    </row>
    <row r="54" spans="22:32">
      <c r="V54" s="464">
        <v>362</v>
      </c>
      <c r="W54" s="464" t="s">
        <v>481</v>
      </c>
      <c r="X54" s="464">
        <v>2017</v>
      </c>
      <c r="Y54" s="464">
        <v>0.74879138999999995</v>
      </c>
      <c r="Z54" s="464">
        <v>-0.58641306000000004</v>
      </c>
      <c r="AB54" s="464">
        <v>339</v>
      </c>
      <c r="AC54" s="464" t="s">
        <v>485</v>
      </c>
      <c r="AD54" s="464">
        <v>2017</v>
      </c>
      <c r="AE54" s="464">
        <v>7.3387160000000007E-2</v>
      </c>
      <c r="AF54" s="464">
        <v>-0.26202690000000001</v>
      </c>
    </row>
    <row r="55" spans="22:32">
      <c r="V55" s="464">
        <v>364</v>
      </c>
      <c r="W55" s="464" t="s">
        <v>484</v>
      </c>
      <c r="X55" s="464">
        <v>2017</v>
      </c>
      <c r="Y55" s="464">
        <v>0.97569720000000004</v>
      </c>
      <c r="Z55" s="464">
        <v>-0.14415264999999999</v>
      </c>
      <c r="AB55" s="464">
        <v>343</v>
      </c>
      <c r="AC55" s="464" t="s">
        <v>475</v>
      </c>
      <c r="AD55" s="464">
        <v>2017</v>
      </c>
      <c r="AE55" s="464">
        <v>0.14837528999999999</v>
      </c>
      <c r="AF55" s="464">
        <v>1.0145950000000001E-2</v>
      </c>
    </row>
    <row r="56" spans="22:32">
      <c r="V56" s="464">
        <v>366</v>
      </c>
      <c r="W56" s="464" t="s">
        <v>489</v>
      </c>
      <c r="X56" s="464">
        <v>2017</v>
      </c>
      <c r="Y56" s="464">
        <v>-2.526662E-2</v>
      </c>
      <c r="Z56" s="464">
        <v>-3.9127839999999997E-2</v>
      </c>
      <c r="AB56" s="464">
        <v>359</v>
      </c>
      <c r="AC56" s="464" t="s">
        <v>797</v>
      </c>
      <c r="AD56" s="464">
        <v>2017</v>
      </c>
      <c r="AE56" s="464">
        <v>-0.44382828000000002</v>
      </c>
      <c r="AF56" s="464">
        <v>-0.18941783000000001</v>
      </c>
    </row>
    <row r="57" spans="22:32">
      <c r="V57" s="464">
        <v>369</v>
      </c>
      <c r="W57" s="464" t="s">
        <v>479</v>
      </c>
      <c r="X57" s="464">
        <v>2017</v>
      </c>
      <c r="Y57" s="464">
        <v>-0.70451143999999999</v>
      </c>
      <c r="Z57" s="464">
        <v>0.57481461</v>
      </c>
      <c r="AB57" s="464">
        <v>361</v>
      </c>
      <c r="AC57" s="464" t="s">
        <v>490</v>
      </c>
      <c r="AD57" s="464">
        <v>2017</v>
      </c>
      <c r="AE57" s="464">
        <v>0.26654699999999998</v>
      </c>
      <c r="AF57" s="464">
        <v>-0.21471113</v>
      </c>
    </row>
    <row r="58" spans="22:32">
      <c r="V58" s="464">
        <v>419</v>
      </c>
      <c r="W58" s="464" t="s">
        <v>492</v>
      </c>
      <c r="X58" s="464">
        <v>2017</v>
      </c>
      <c r="Y58" s="464">
        <v>-1.0098601</v>
      </c>
      <c r="Z58" s="464">
        <v>-1.4041478000000001</v>
      </c>
      <c r="AB58" s="464">
        <v>362</v>
      </c>
      <c r="AC58" s="464" t="s">
        <v>481</v>
      </c>
      <c r="AD58" s="464">
        <v>2017</v>
      </c>
      <c r="AE58" s="464">
        <v>0.74879138999999995</v>
      </c>
      <c r="AF58" s="464">
        <v>-0.12722838</v>
      </c>
    </row>
    <row r="59" spans="22:32">
      <c r="V59" s="464">
        <v>429</v>
      </c>
      <c r="W59" s="464" t="s">
        <v>104</v>
      </c>
      <c r="X59" s="464">
        <v>2017</v>
      </c>
      <c r="Y59" s="464">
        <v>-0.81841372000000001</v>
      </c>
      <c r="Z59" s="464">
        <v>0.22396801999999999</v>
      </c>
      <c r="AB59" s="464">
        <v>366</v>
      </c>
      <c r="AC59" s="464" t="s">
        <v>489</v>
      </c>
      <c r="AD59" s="464">
        <v>2017</v>
      </c>
      <c r="AE59" s="464">
        <v>-2.526662E-2</v>
      </c>
      <c r="AF59" s="464">
        <v>-0.21903977999999999</v>
      </c>
    </row>
    <row r="60" spans="22:32">
      <c r="V60" s="464">
        <v>433</v>
      </c>
      <c r="W60" s="464" t="s">
        <v>498</v>
      </c>
      <c r="X60" s="464">
        <v>2017</v>
      </c>
      <c r="Y60" s="464">
        <v>-1.2764268000000001</v>
      </c>
      <c r="Z60" s="464">
        <v>-1.0197449000000001</v>
      </c>
      <c r="AB60" s="464">
        <v>369</v>
      </c>
      <c r="AC60" s="464" t="s">
        <v>479</v>
      </c>
      <c r="AD60" s="464">
        <v>2017</v>
      </c>
      <c r="AE60" s="464">
        <v>-0.70451143999999999</v>
      </c>
      <c r="AF60" s="464">
        <v>-0.31095400000000001</v>
      </c>
    </row>
    <row r="61" spans="22:32">
      <c r="V61" s="464">
        <v>436</v>
      </c>
      <c r="W61" s="464" t="s">
        <v>18</v>
      </c>
      <c r="X61" s="464">
        <v>2017</v>
      </c>
      <c r="Y61" s="464">
        <v>0.33391700000000002</v>
      </c>
      <c r="Z61" s="464">
        <v>0.34101400999999998</v>
      </c>
      <c r="AB61" s="464">
        <v>419</v>
      </c>
      <c r="AC61" s="464" t="s">
        <v>492</v>
      </c>
      <c r="AD61" s="464">
        <v>2017</v>
      </c>
      <c r="AE61" s="464">
        <v>-1.0098601</v>
      </c>
      <c r="AF61" s="464">
        <v>-0.13551120999999999</v>
      </c>
    </row>
    <row r="62" spans="22:32">
      <c r="V62" s="464">
        <v>439</v>
      </c>
      <c r="W62" s="464" t="s">
        <v>493</v>
      </c>
      <c r="X62" s="464">
        <v>2017</v>
      </c>
      <c r="Y62" s="464">
        <v>0.58023460999999998</v>
      </c>
      <c r="Z62" s="464">
        <v>-1.8113210000000001E-2</v>
      </c>
      <c r="AB62" s="464">
        <v>423</v>
      </c>
      <c r="AC62" s="464" t="s">
        <v>88</v>
      </c>
      <c r="AD62" s="464">
        <v>2017</v>
      </c>
      <c r="AE62" s="464">
        <v>0.26702339000000003</v>
      </c>
      <c r="AF62" s="464">
        <v>0.22270007</v>
      </c>
    </row>
    <row r="63" spans="22:32">
      <c r="V63" s="464">
        <v>443</v>
      </c>
      <c r="W63" s="464" t="s">
        <v>40</v>
      </c>
      <c r="X63" s="464">
        <v>2017</v>
      </c>
      <c r="Y63" s="464">
        <v>-1.7004699999999999</v>
      </c>
      <c r="Z63" s="464">
        <v>0.34995092</v>
      </c>
      <c r="AB63" s="464">
        <v>429</v>
      </c>
      <c r="AC63" s="464" t="s">
        <v>104</v>
      </c>
      <c r="AD63" s="464">
        <v>2017</v>
      </c>
      <c r="AE63" s="464">
        <v>-0.81841372000000001</v>
      </c>
      <c r="AF63" s="464">
        <v>-8.3479070000000002E-2</v>
      </c>
    </row>
    <row r="64" spans="22:32">
      <c r="V64" s="464">
        <v>446</v>
      </c>
      <c r="W64" s="464" t="s">
        <v>496</v>
      </c>
      <c r="X64" s="464">
        <v>2017</v>
      </c>
      <c r="Y64" s="464">
        <v>-0.98981770000000002</v>
      </c>
      <c r="Z64" s="464">
        <v>-1.3526792000000001</v>
      </c>
      <c r="AB64" s="464">
        <v>433</v>
      </c>
      <c r="AC64" s="464" t="s">
        <v>498</v>
      </c>
      <c r="AD64" s="464">
        <v>2017</v>
      </c>
      <c r="AE64" s="464">
        <v>-1.2764268000000001</v>
      </c>
      <c r="AF64" s="464">
        <v>-0.21949067</v>
      </c>
    </row>
    <row r="65" spans="22:32">
      <c r="V65" s="464">
        <v>453</v>
      </c>
      <c r="W65" s="464" t="s">
        <v>37</v>
      </c>
      <c r="X65" s="464">
        <v>2017</v>
      </c>
      <c r="Y65" s="464">
        <v>-2.3781694</v>
      </c>
      <c r="Z65" s="464">
        <v>-2.0227816999999999</v>
      </c>
      <c r="AB65" s="464">
        <v>436</v>
      </c>
      <c r="AC65" s="464" t="s">
        <v>18</v>
      </c>
      <c r="AD65" s="464">
        <v>2017</v>
      </c>
      <c r="AE65" s="464">
        <v>0.33391700000000002</v>
      </c>
      <c r="AF65" s="464">
        <v>1.5531959999999999E-2</v>
      </c>
    </row>
    <row r="66" spans="22:32">
      <c r="V66" s="464">
        <v>456</v>
      </c>
      <c r="W66" s="464" t="s">
        <v>36</v>
      </c>
      <c r="X66" s="464">
        <v>2017</v>
      </c>
      <c r="Y66" s="464">
        <v>-0.67018314999999995</v>
      </c>
      <c r="Z66" s="464">
        <v>-1.6081411999999999</v>
      </c>
      <c r="AB66" s="464">
        <v>439</v>
      </c>
      <c r="AC66" s="464" t="s">
        <v>493</v>
      </c>
      <c r="AD66" s="464">
        <v>2017</v>
      </c>
      <c r="AE66" s="464">
        <v>0.58023460999999998</v>
      </c>
      <c r="AF66" s="464">
        <v>-7.4958339999999998E-2</v>
      </c>
    </row>
    <row r="67" spans="22:32">
      <c r="V67" s="464">
        <v>466</v>
      </c>
      <c r="W67" s="464" t="s">
        <v>35</v>
      </c>
      <c r="X67" s="464">
        <v>2017</v>
      </c>
      <c r="Y67" s="464">
        <v>-0.32199344000000002</v>
      </c>
      <c r="Z67" s="464">
        <v>-0.93133505000000005</v>
      </c>
      <c r="AB67" s="464">
        <v>443</v>
      </c>
      <c r="AC67" s="464" t="s">
        <v>40</v>
      </c>
      <c r="AD67" s="464">
        <v>2017</v>
      </c>
      <c r="AE67" s="464">
        <v>-1.7004699999999999</v>
      </c>
      <c r="AF67" s="464">
        <v>5.3201799999999999E-3</v>
      </c>
    </row>
    <row r="68" spans="22:32">
      <c r="V68" s="464">
        <v>469</v>
      </c>
      <c r="W68" s="464" t="s">
        <v>157</v>
      </c>
      <c r="X68" s="464">
        <v>2017</v>
      </c>
      <c r="Y68" s="464">
        <v>-0.32559199</v>
      </c>
      <c r="Z68" s="464">
        <v>-1.2669075999999999</v>
      </c>
      <c r="AB68" s="464">
        <v>446</v>
      </c>
      <c r="AC68" s="464" t="s">
        <v>496</v>
      </c>
      <c r="AD68" s="464">
        <v>2017</v>
      </c>
      <c r="AE68" s="464">
        <v>-0.98981770000000002</v>
      </c>
      <c r="AF68" s="464">
        <v>-0.32223470999999998</v>
      </c>
    </row>
    <row r="69" spans="22:32">
      <c r="V69" s="464">
        <v>474</v>
      </c>
      <c r="W69" s="464" t="s">
        <v>118</v>
      </c>
      <c r="X69" s="464">
        <v>2017</v>
      </c>
      <c r="Y69" s="464">
        <v>-1.0714253</v>
      </c>
      <c r="Z69" s="464">
        <v>-0.90047878999999997</v>
      </c>
      <c r="AB69" s="464">
        <v>449</v>
      </c>
      <c r="AC69" s="464" t="s">
        <v>38</v>
      </c>
      <c r="AD69" s="464">
        <v>2017</v>
      </c>
      <c r="AE69" s="464">
        <v>-0.53192596000000003</v>
      </c>
      <c r="AF69" s="464">
        <v>-0.18797674</v>
      </c>
    </row>
    <row r="70" spans="22:32">
      <c r="V70" s="464">
        <v>512</v>
      </c>
      <c r="W70" s="464" t="s">
        <v>495</v>
      </c>
      <c r="X70" s="464">
        <v>2017</v>
      </c>
      <c r="Y70" s="464">
        <v>-0.98101656000000004</v>
      </c>
      <c r="Z70" s="464">
        <v>0.38750652000000002</v>
      </c>
      <c r="AB70" s="464">
        <v>453</v>
      </c>
      <c r="AC70" s="464" t="s">
        <v>37</v>
      </c>
      <c r="AD70" s="464">
        <v>2017</v>
      </c>
      <c r="AE70" s="464">
        <v>-2.3781694</v>
      </c>
      <c r="AF70" s="464">
        <v>-0.31088787000000001</v>
      </c>
    </row>
    <row r="71" spans="22:32">
      <c r="V71" s="464">
        <v>513</v>
      </c>
      <c r="W71" s="464" t="s">
        <v>92</v>
      </c>
      <c r="X71" s="464">
        <v>2017</v>
      </c>
      <c r="Y71" s="464">
        <v>-0.36347035999999999</v>
      </c>
      <c r="Z71" s="464">
        <v>-0.498141</v>
      </c>
      <c r="AB71" s="464">
        <v>456</v>
      </c>
      <c r="AC71" s="464" t="s">
        <v>36</v>
      </c>
      <c r="AD71" s="464">
        <v>2017</v>
      </c>
      <c r="AE71" s="464">
        <v>-0.67018314999999995</v>
      </c>
      <c r="AF71" s="464">
        <v>-0.17768534</v>
      </c>
    </row>
    <row r="72" spans="22:32">
      <c r="V72" s="464">
        <v>514</v>
      </c>
      <c r="W72" s="464" t="s">
        <v>447</v>
      </c>
      <c r="X72" s="464">
        <v>2017</v>
      </c>
      <c r="Y72" s="464">
        <v>1.8948172000000001</v>
      </c>
      <c r="Z72" s="464">
        <v>0.56985777999999998</v>
      </c>
      <c r="AB72" s="464">
        <v>466</v>
      </c>
      <c r="AC72" s="464" t="s">
        <v>35</v>
      </c>
      <c r="AD72" s="464">
        <v>2017</v>
      </c>
      <c r="AE72" s="464">
        <v>-0.32199344000000002</v>
      </c>
      <c r="AF72" s="464">
        <v>-3.8031179999999998E-2</v>
      </c>
    </row>
    <row r="73" spans="22:32">
      <c r="V73" s="464">
        <v>518</v>
      </c>
      <c r="W73" s="464" t="s">
        <v>137</v>
      </c>
      <c r="X73" s="464">
        <v>2017</v>
      </c>
      <c r="Y73" s="464">
        <v>-0.15783364</v>
      </c>
      <c r="Z73" s="464">
        <v>-1.2736376</v>
      </c>
      <c r="AB73" s="464">
        <v>469</v>
      </c>
      <c r="AC73" s="464" t="s">
        <v>157</v>
      </c>
      <c r="AD73" s="464">
        <v>2017</v>
      </c>
      <c r="AE73" s="464">
        <v>-0.32559199</v>
      </c>
      <c r="AF73" s="464">
        <v>2.306103E-2</v>
      </c>
    </row>
    <row r="74" spans="22:32">
      <c r="V74" s="464">
        <v>522</v>
      </c>
      <c r="W74" s="464" t="s">
        <v>96</v>
      </c>
      <c r="X74" s="464">
        <v>2017</v>
      </c>
      <c r="Y74" s="464">
        <v>-0.81646331999999999</v>
      </c>
      <c r="Z74" s="464">
        <v>-0.28450595000000001</v>
      </c>
      <c r="AB74" s="464">
        <v>474</v>
      </c>
      <c r="AC74" s="464" t="s">
        <v>118</v>
      </c>
      <c r="AD74" s="464">
        <v>2017</v>
      </c>
      <c r="AE74" s="464">
        <v>-1.0714253</v>
      </c>
      <c r="AF74" s="464">
        <v>-2.6777329999999998E-2</v>
      </c>
    </row>
    <row r="75" spans="22:32">
      <c r="V75" s="464">
        <v>524</v>
      </c>
      <c r="W75" s="464" t="s">
        <v>83</v>
      </c>
      <c r="X75" s="464">
        <v>2017</v>
      </c>
      <c r="Y75" s="464">
        <v>-0.24144001000000001</v>
      </c>
      <c r="Z75" s="464">
        <v>-0.48599961000000003</v>
      </c>
      <c r="AB75" s="464">
        <v>512</v>
      </c>
      <c r="AC75" s="464" t="s">
        <v>495</v>
      </c>
      <c r="AD75" s="464">
        <v>2017</v>
      </c>
      <c r="AE75" s="464">
        <v>-0.98101656000000004</v>
      </c>
      <c r="AF75" s="464">
        <v>-7.7886300000000006E-2</v>
      </c>
    </row>
    <row r="76" spans="22:32">
      <c r="V76" s="464">
        <v>534</v>
      </c>
      <c r="W76" s="464" t="s">
        <v>51</v>
      </c>
      <c r="X76" s="464">
        <v>2017</v>
      </c>
      <c r="Y76" s="464">
        <v>0.13983606000000001</v>
      </c>
      <c r="Z76" s="464">
        <v>0.64917645999999996</v>
      </c>
      <c r="AB76" s="464">
        <v>513</v>
      </c>
      <c r="AC76" s="464" t="s">
        <v>92</v>
      </c>
      <c r="AD76" s="464">
        <v>2017</v>
      </c>
      <c r="AE76" s="464">
        <v>-0.36347035999999999</v>
      </c>
      <c r="AF76" s="464">
        <v>5.784603E-2</v>
      </c>
    </row>
    <row r="77" spans="22:32">
      <c r="V77" s="464">
        <v>536</v>
      </c>
      <c r="W77" s="464" t="s">
        <v>75</v>
      </c>
      <c r="X77" s="464">
        <v>2017</v>
      </c>
      <c r="Y77" s="464">
        <v>-2.8628420000000002E-2</v>
      </c>
      <c r="Z77" s="464">
        <v>0.42057631000000001</v>
      </c>
      <c r="AB77" s="464">
        <v>514</v>
      </c>
      <c r="AC77" s="464" t="s">
        <v>447</v>
      </c>
      <c r="AD77" s="464">
        <v>2017</v>
      </c>
      <c r="AE77" s="464">
        <v>1.8948172000000001</v>
      </c>
      <c r="AF77" s="464">
        <v>-4.0338880000000001E-2</v>
      </c>
    </row>
    <row r="78" spans="22:32">
      <c r="V78" s="464">
        <v>537</v>
      </c>
      <c r="W78" s="464" t="s">
        <v>420</v>
      </c>
      <c r="X78" s="464">
        <v>2017</v>
      </c>
      <c r="Y78" s="464">
        <v>-0.124474</v>
      </c>
      <c r="Z78" s="464">
        <v>0.40192599000000001</v>
      </c>
      <c r="AB78" s="464">
        <v>518</v>
      </c>
      <c r="AC78" s="464" t="s">
        <v>137</v>
      </c>
      <c r="AD78" s="464">
        <v>2017</v>
      </c>
      <c r="AE78" s="464">
        <v>-0.15783364</v>
      </c>
      <c r="AF78" s="464">
        <v>-0.38348302000000001</v>
      </c>
    </row>
    <row r="79" spans="22:32">
      <c r="V79" s="464">
        <v>542</v>
      </c>
      <c r="W79" s="464" t="s">
        <v>21</v>
      </c>
      <c r="X79" s="464">
        <v>2017</v>
      </c>
      <c r="Y79" s="464">
        <v>-0.10576923000000001</v>
      </c>
      <c r="Z79" s="464">
        <v>1.2041790000000001</v>
      </c>
      <c r="AB79" s="464">
        <v>522</v>
      </c>
      <c r="AC79" s="464" t="s">
        <v>96</v>
      </c>
      <c r="AD79" s="464">
        <v>2017</v>
      </c>
      <c r="AE79" s="464">
        <v>-0.81646331999999999</v>
      </c>
      <c r="AF79" s="464">
        <v>-0.12327463</v>
      </c>
    </row>
    <row r="80" spans="22:32">
      <c r="V80" s="464">
        <v>544</v>
      </c>
      <c r="W80" s="464" t="s">
        <v>135</v>
      </c>
      <c r="X80" s="464">
        <v>2017</v>
      </c>
      <c r="Y80" s="464">
        <v>-0.56188442000000005</v>
      </c>
      <c r="Z80" s="464">
        <v>-0.48645922000000003</v>
      </c>
      <c r="AB80" s="464">
        <v>524</v>
      </c>
      <c r="AC80" s="464" t="s">
        <v>83</v>
      </c>
      <c r="AD80" s="464">
        <v>2017</v>
      </c>
      <c r="AE80" s="464">
        <v>-0.24144001000000001</v>
      </c>
      <c r="AF80" s="464">
        <v>-1.172308E-2</v>
      </c>
    </row>
    <row r="81" spans="22:32">
      <c r="V81" s="464">
        <v>548</v>
      </c>
      <c r="W81" s="464" t="s">
        <v>76</v>
      </c>
      <c r="X81" s="464">
        <v>2017</v>
      </c>
      <c r="Y81" s="464">
        <v>-0.25011011999999999</v>
      </c>
      <c r="Z81" s="464">
        <v>0.41874473000000001</v>
      </c>
      <c r="AB81" s="464">
        <v>528</v>
      </c>
      <c r="AC81" s="464" t="s">
        <v>800</v>
      </c>
      <c r="AD81" s="464">
        <v>2017</v>
      </c>
      <c r="AE81" s="464">
        <v>5.2509470000000003E-2</v>
      </c>
      <c r="AF81" s="464">
        <v>0.12760113000000001</v>
      </c>
    </row>
    <row r="82" spans="22:32">
      <c r="V82" s="464">
        <v>556</v>
      </c>
      <c r="W82" s="464" t="s">
        <v>449</v>
      </c>
      <c r="X82" s="464">
        <v>2017</v>
      </c>
      <c r="Y82" s="464">
        <v>-0.76609572000000004</v>
      </c>
      <c r="Z82" s="464">
        <v>-0.46976887000000001</v>
      </c>
      <c r="AB82" s="464">
        <v>532</v>
      </c>
      <c r="AC82" s="464" t="s">
        <v>89</v>
      </c>
      <c r="AD82" s="464">
        <v>2017</v>
      </c>
      <c r="AE82" s="464">
        <v>0.37202626</v>
      </c>
      <c r="AF82" s="464">
        <v>-0.11220767</v>
      </c>
    </row>
    <row r="83" spans="22:32">
      <c r="V83" s="464">
        <v>558</v>
      </c>
      <c r="W83" s="464" t="s">
        <v>138</v>
      </c>
      <c r="X83" s="464">
        <v>2017</v>
      </c>
      <c r="Y83" s="464">
        <v>-0.23562300999999999</v>
      </c>
      <c r="Z83" s="464">
        <v>0.11400622000000001</v>
      </c>
      <c r="AB83" s="464">
        <v>534</v>
      </c>
      <c r="AC83" s="464" t="s">
        <v>51</v>
      </c>
      <c r="AD83" s="464">
        <v>2017</v>
      </c>
      <c r="AE83" s="464">
        <v>0.13983606000000001</v>
      </c>
      <c r="AF83" s="464">
        <v>0.14733510999999999</v>
      </c>
    </row>
    <row r="84" spans="22:32">
      <c r="V84" s="464">
        <v>564</v>
      </c>
      <c r="W84" s="464" t="s">
        <v>78</v>
      </c>
      <c r="X84" s="464">
        <v>2017</v>
      </c>
      <c r="Y84" s="464">
        <v>-0.34430338999999999</v>
      </c>
      <c r="Z84" s="464">
        <v>-0.33094085000000001</v>
      </c>
      <c r="AB84" s="464">
        <v>536</v>
      </c>
      <c r="AC84" s="464" t="s">
        <v>75</v>
      </c>
      <c r="AD84" s="464">
        <v>2017</v>
      </c>
      <c r="AE84" s="464">
        <v>-2.8628420000000002E-2</v>
      </c>
      <c r="AF84" s="464">
        <v>3.1559759999999999E-2</v>
      </c>
    </row>
    <row r="85" spans="22:32">
      <c r="V85" s="464">
        <v>565</v>
      </c>
      <c r="W85" s="464" t="s">
        <v>457</v>
      </c>
      <c r="X85" s="464">
        <v>2017</v>
      </c>
      <c r="Y85" s="464">
        <v>-0.30999660000000001</v>
      </c>
      <c r="Z85" s="464">
        <v>-0.39011581000000001</v>
      </c>
      <c r="AB85" s="464">
        <v>537</v>
      </c>
      <c r="AC85" s="464" t="s">
        <v>420</v>
      </c>
      <c r="AD85" s="464">
        <v>2017</v>
      </c>
      <c r="AE85" s="464">
        <v>-0.124474</v>
      </c>
      <c r="AF85" s="464">
        <v>-0.14908689999999999</v>
      </c>
    </row>
    <row r="86" spans="22:32">
      <c r="V86" s="464">
        <v>566</v>
      </c>
      <c r="W86" s="464" t="s">
        <v>80</v>
      </c>
      <c r="X86" s="464">
        <v>2017</v>
      </c>
      <c r="Y86" s="464">
        <v>-0.13071128000000001</v>
      </c>
      <c r="Z86" s="464">
        <v>0.50717935999999997</v>
      </c>
      <c r="AB86" s="464">
        <v>542</v>
      </c>
      <c r="AC86" s="464" t="s">
        <v>21</v>
      </c>
      <c r="AD86" s="464">
        <v>2017</v>
      </c>
      <c r="AE86" s="464">
        <v>-0.10576923000000001</v>
      </c>
      <c r="AF86" s="464">
        <v>0.14412475999999999</v>
      </c>
    </row>
    <row r="87" spans="22:32">
      <c r="V87" s="464">
        <v>576</v>
      </c>
      <c r="W87" s="464" t="s">
        <v>91</v>
      </c>
      <c r="X87" s="464">
        <v>2017</v>
      </c>
      <c r="Y87" s="464">
        <v>-8.2409650000000001E-2</v>
      </c>
      <c r="Z87" s="464">
        <v>-1.0242241000000001</v>
      </c>
      <c r="AB87" s="464">
        <v>544</v>
      </c>
      <c r="AC87" s="464" t="s">
        <v>135</v>
      </c>
      <c r="AD87" s="464">
        <v>2017</v>
      </c>
      <c r="AE87" s="464">
        <v>-0.56188442000000005</v>
      </c>
      <c r="AF87" s="464">
        <v>-0.22195813</v>
      </c>
    </row>
    <row r="88" spans="22:32">
      <c r="V88" s="464">
        <v>578</v>
      </c>
      <c r="W88" s="464" t="s">
        <v>84</v>
      </c>
      <c r="X88" s="464">
        <v>2017</v>
      </c>
      <c r="Y88" s="464">
        <v>-0.32570904000000001</v>
      </c>
      <c r="Z88" s="464">
        <v>0.23305956</v>
      </c>
      <c r="AB88" s="464">
        <v>548</v>
      </c>
      <c r="AC88" s="464" t="s">
        <v>76</v>
      </c>
      <c r="AD88" s="464">
        <v>2017</v>
      </c>
      <c r="AE88" s="464">
        <v>-0.25011011999999999</v>
      </c>
      <c r="AF88" s="464">
        <v>-0.16371387000000001</v>
      </c>
    </row>
    <row r="89" spans="22:32">
      <c r="V89" s="464">
        <v>582</v>
      </c>
      <c r="W89" s="464" t="s">
        <v>143</v>
      </c>
      <c r="X89" s="464">
        <v>2017</v>
      </c>
      <c r="Y89" s="464">
        <v>-0.19547966999999999</v>
      </c>
      <c r="Z89" s="464">
        <v>-0.72183721999999995</v>
      </c>
      <c r="AB89" s="464">
        <v>558</v>
      </c>
      <c r="AC89" s="464" t="s">
        <v>138</v>
      </c>
      <c r="AD89" s="464">
        <v>2017</v>
      </c>
      <c r="AE89" s="464">
        <v>-0.23562300999999999</v>
      </c>
      <c r="AF89" s="464">
        <v>9.2848189999999997E-2</v>
      </c>
    </row>
    <row r="90" spans="22:32">
      <c r="V90" s="464">
        <v>611</v>
      </c>
      <c r="W90" s="464" t="s">
        <v>499</v>
      </c>
      <c r="X90" s="464">
        <v>2017</v>
      </c>
      <c r="Y90" s="464">
        <v>-0.15269513000000001</v>
      </c>
      <c r="Z90" s="464">
        <v>-0.25635453000000002</v>
      </c>
      <c r="AB90" s="464">
        <v>564</v>
      </c>
      <c r="AC90" s="464" t="s">
        <v>78</v>
      </c>
      <c r="AD90" s="464">
        <v>2017</v>
      </c>
      <c r="AE90" s="464">
        <v>-0.34430338999999999</v>
      </c>
      <c r="AF90" s="464">
        <v>1.9890339999999999E-2</v>
      </c>
    </row>
    <row r="91" spans="22:32">
      <c r="V91" s="464">
        <v>612</v>
      </c>
      <c r="W91" s="464" t="s">
        <v>43</v>
      </c>
      <c r="X91" s="464">
        <v>2017</v>
      </c>
      <c r="Y91" s="464">
        <v>-0.46883330000000001</v>
      </c>
      <c r="Z91" s="464">
        <v>-1.4215188999999999</v>
      </c>
      <c r="AB91" s="464">
        <v>566</v>
      </c>
      <c r="AC91" s="464" t="s">
        <v>80</v>
      </c>
      <c r="AD91" s="464">
        <v>2017</v>
      </c>
      <c r="AE91" s="464">
        <v>-0.13071128000000001</v>
      </c>
      <c r="AF91" s="464">
        <v>0.19525429</v>
      </c>
    </row>
    <row r="92" spans="22:32">
      <c r="V92" s="464">
        <v>614</v>
      </c>
      <c r="W92" s="464" t="s">
        <v>125</v>
      </c>
      <c r="X92" s="464">
        <v>2017</v>
      </c>
      <c r="Y92" s="464">
        <v>-1.0219157999999999</v>
      </c>
      <c r="Z92" s="464">
        <v>-1.1387373999999999</v>
      </c>
      <c r="AB92" s="464">
        <v>576</v>
      </c>
      <c r="AC92" s="464" t="s">
        <v>91</v>
      </c>
      <c r="AD92" s="464">
        <v>2017</v>
      </c>
      <c r="AE92" s="464">
        <v>-8.2409650000000001E-2</v>
      </c>
      <c r="AF92" s="464">
        <v>8.272119E-2</v>
      </c>
    </row>
    <row r="93" spans="22:32">
      <c r="V93" s="464">
        <v>616</v>
      </c>
      <c r="W93" s="464" t="s">
        <v>504</v>
      </c>
      <c r="X93" s="464">
        <v>2017</v>
      </c>
      <c r="Y93" s="464">
        <v>0.88469436000000001</v>
      </c>
      <c r="Z93" s="464">
        <v>-0.87334663000000001</v>
      </c>
      <c r="AB93" s="464">
        <v>578</v>
      </c>
      <c r="AC93" s="464" t="s">
        <v>84</v>
      </c>
      <c r="AD93" s="464">
        <v>2017</v>
      </c>
      <c r="AE93" s="464">
        <v>-0.32570904000000001</v>
      </c>
      <c r="AF93" s="464">
        <v>-0.16413399000000001</v>
      </c>
    </row>
    <row r="94" spans="22:32">
      <c r="V94" s="464">
        <v>618</v>
      </c>
      <c r="W94" s="464" t="s">
        <v>506</v>
      </c>
      <c r="X94" s="464">
        <v>2017</v>
      </c>
      <c r="Y94" s="464">
        <v>-0.71122552000000006</v>
      </c>
      <c r="Z94" s="464">
        <v>-0.41788214000000001</v>
      </c>
      <c r="AB94" s="464">
        <v>582</v>
      </c>
      <c r="AC94" s="464" t="s">
        <v>143</v>
      </c>
      <c r="AD94" s="464">
        <v>2017</v>
      </c>
      <c r="AE94" s="464">
        <v>-0.19547966999999999</v>
      </c>
      <c r="AF94" s="464">
        <v>3.9994189999999999E-2</v>
      </c>
    </row>
    <row r="95" spans="22:32">
      <c r="V95" s="464">
        <v>622</v>
      </c>
      <c r="W95" s="464" t="s">
        <v>132</v>
      </c>
      <c r="X95" s="464">
        <v>2017</v>
      </c>
      <c r="Y95" s="464">
        <v>-0.70061289000000004</v>
      </c>
      <c r="Z95" s="464">
        <v>-1.4137402999999999</v>
      </c>
      <c r="AB95" s="464">
        <v>611</v>
      </c>
      <c r="AC95" s="464" t="s">
        <v>499</v>
      </c>
      <c r="AD95" s="464">
        <v>2017</v>
      </c>
      <c r="AE95" s="464">
        <v>-0.15269513000000001</v>
      </c>
      <c r="AF95" s="464">
        <v>-0.14323726000000001</v>
      </c>
    </row>
    <row r="96" spans="22:32">
      <c r="V96" s="464">
        <v>624</v>
      </c>
      <c r="W96" s="464" t="s">
        <v>531</v>
      </c>
      <c r="X96" s="464">
        <v>2017</v>
      </c>
      <c r="Y96" s="464">
        <v>1.2246737000000001</v>
      </c>
      <c r="Z96" s="464">
        <v>7.5154579999999999E-2</v>
      </c>
      <c r="AB96" s="464">
        <v>612</v>
      </c>
      <c r="AC96" s="464" t="s">
        <v>43</v>
      </c>
      <c r="AD96" s="464">
        <v>2017</v>
      </c>
      <c r="AE96" s="464">
        <v>-0.46883330000000001</v>
      </c>
      <c r="AF96" s="464">
        <v>-4.8468190000000001E-2</v>
      </c>
    </row>
    <row r="97" spans="22:32">
      <c r="V97" s="464">
        <v>626</v>
      </c>
      <c r="W97" s="464" t="s">
        <v>526</v>
      </c>
      <c r="X97" s="464">
        <v>2017</v>
      </c>
      <c r="Y97" s="464">
        <v>-0.59889742000000001</v>
      </c>
      <c r="Z97" s="464">
        <v>-0.52117354000000005</v>
      </c>
      <c r="AB97" s="464">
        <v>614</v>
      </c>
      <c r="AC97" s="464" t="s">
        <v>125</v>
      </c>
      <c r="AD97" s="464">
        <v>2017</v>
      </c>
      <c r="AE97" s="464">
        <v>-1.0219157999999999</v>
      </c>
      <c r="AF97" s="464">
        <v>-0.10035482</v>
      </c>
    </row>
    <row r="98" spans="22:32">
      <c r="V98" s="464">
        <v>628</v>
      </c>
      <c r="W98" s="464" t="s">
        <v>97</v>
      </c>
      <c r="X98" s="464">
        <v>2017</v>
      </c>
      <c r="Y98" s="464">
        <v>-0.90780751000000004</v>
      </c>
      <c r="Z98" s="464">
        <v>-0.94698075000000004</v>
      </c>
      <c r="AB98" s="464">
        <v>616</v>
      </c>
      <c r="AC98" s="464" t="s">
        <v>504</v>
      </c>
      <c r="AD98" s="464">
        <v>2017</v>
      </c>
      <c r="AE98" s="464">
        <v>0.88469436000000001</v>
      </c>
      <c r="AF98" s="464">
        <v>8.766496E-2</v>
      </c>
    </row>
    <row r="99" spans="22:32">
      <c r="V99" s="464">
        <v>632</v>
      </c>
      <c r="W99" s="464" t="s">
        <v>517</v>
      </c>
      <c r="X99" s="464">
        <v>2017</v>
      </c>
      <c r="Y99" s="464">
        <v>-0.13803788</v>
      </c>
      <c r="Z99" s="464">
        <v>-1.1841613</v>
      </c>
      <c r="AB99" s="464">
        <v>618</v>
      </c>
      <c r="AC99" s="464" t="s">
        <v>506</v>
      </c>
      <c r="AD99" s="464">
        <v>2017</v>
      </c>
      <c r="AE99" s="464">
        <v>-0.71122552000000006</v>
      </c>
      <c r="AF99" s="464">
        <v>-1.5996650000000001E-2</v>
      </c>
    </row>
    <row r="100" spans="22:32">
      <c r="V100" s="464">
        <v>634</v>
      </c>
      <c r="W100" s="464" t="s">
        <v>165</v>
      </c>
      <c r="X100" s="464">
        <v>2017</v>
      </c>
      <c r="Y100" s="464">
        <v>-0.93783338999999999</v>
      </c>
      <c r="Z100" s="464">
        <v>-0.70493247999999997</v>
      </c>
      <c r="AB100" s="464">
        <v>622</v>
      </c>
      <c r="AC100" s="464" t="s">
        <v>132</v>
      </c>
      <c r="AD100" s="464">
        <v>2017</v>
      </c>
      <c r="AE100" s="464">
        <v>-0.70061289000000004</v>
      </c>
      <c r="AF100" s="464">
        <v>-3.8682479999999998E-2</v>
      </c>
    </row>
    <row r="101" spans="22:32">
      <c r="V101" s="464">
        <v>636</v>
      </c>
      <c r="W101" s="464" t="s">
        <v>223</v>
      </c>
      <c r="X101" s="464">
        <v>2017</v>
      </c>
      <c r="Y101" s="464">
        <v>-0.84708262999999995</v>
      </c>
      <c r="Z101" s="464">
        <v>-1.0203325000000001</v>
      </c>
      <c r="AB101" s="464">
        <v>624</v>
      </c>
      <c r="AC101" s="464" t="s">
        <v>531</v>
      </c>
      <c r="AD101" s="464">
        <v>2017</v>
      </c>
      <c r="AE101" s="464">
        <v>1.2246737000000001</v>
      </c>
      <c r="AF101" s="464">
        <v>0.14787806000000001</v>
      </c>
    </row>
    <row r="102" spans="22:32">
      <c r="V102" s="464">
        <v>638</v>
      </c>
      <c r="W102" s="464" t="s">
        <v>93</v>
      </c>
      <c r="X102" s="464">
        <v>2017</v>
      </c>
      <c r="Y102" s="464">
        <v>-2.1226740000000001E-2</v>
      </c>
      <c r="Z102" s="464">
        <v>0.23845914000000001</v>
      </c>
      <c r="AB102" s="464">
        <v>626</v>
      </c>
      <c r="AC102" s="464" t="s">
        <v>526</v>
      </c>
      <c r="AD102" s="464">
        <v>2017</v>
      </c>
      <c r="AE102" s="464">
        <v>-0.59889742000000001</v>
      </c>
      <c r="AF102" s="464">
        <v>-7.6231350000000003E-2</v>
      </c>
    </row>
    <row r="103" spans="22:32">
      <c r="V103" s="464">
        <v>642</v>
      </c>
      <c r="W103" s="464" t="s">
        <v>527</v>
      </c>
      <c r="X103" s="464">
        <v>2017</v>
      </c>
      <c r="Y103" s="464">
        <v>-2.3484739000000001</v>
      </c>
      <c r="Z103" s="464">
        <v>-1.6953495000000001</v>
      </c>
      <c r="AB103" s="464">
        <v>628</v>
      </c>
      <c r="AC103" s="464" t="s">
        <v>97</v>
      </c>
      <c r="AD103" s="464">
        <v>2017</v>
      </c>
      <c r="AE103" s="464">
        <v>-0.90780751000000004</v>
      </c>
      <c r="AF103" s="464">
        <v>-0.28381376000000003</v>
      </c>
    </row>
    <row r="104" spans="22:32">
      <c r="V104" s="464">
        <v>643</v>
      </c>
      <c r="W104" s="464" t="s">
        <v>523</v>
      </c>
      <c r="X104" s="464">
        <v>2017</v>
      </c>
      <c r="Y104" s="464">
        <v>-0.65555377000000004</v>
      </c>
      <c r="Z104" s="464">
        <v>-0.76638883000000002</v>
      </c>
      <c r="AB104" s="464">
        <v>632</v>
      </c>
      <c r="AC104" s="464" t="s">
        <v>517</v>
      </c>
      <c r="AD104" s="464">
        <v>2017</v>
      </c>
      <c r="AE104" s="464">
        <v>-0.13803788</v>
      </c>
      <c r="AF104" s="464">
        <v>1.4995970000000001E-2</v>
      </c>
    </row>
    <row r="105" spans="22:32">
      <c r="V105" s="464">
        <v>644</v>
      </c>
      <c r="W105" s="464" t="s">
        <v>101</v>
      </c>
      <c r="X105" s="464">
        <v>2017</v>
      </c>
      <c r="Y105" s="464">
        <v>-2.7619950000000001E-2</v>
      </c>
      <c r="Z105" s="464">
        <v>-0.23402269000000001</v>
      </c>
      <c r="AB105" s="464">
        <v>634</v>
      </c>
      <c r="AC105" s="464" t="s">
        <v>165</v>
      </c>
      <c r="AD105" s="464">
        <v>2017</v>
      </c>
      <c r="AE105" s="464">
        <v>-0.93783338999999999</v>
      </c>
      <c r="AF105" s="464">
        <v>-0.25622578000000001</v>
      </c>
    </row>
    <row r="106" spans="22:32">
      <c r="V106" s="464">
        <v>646</v>
      </c>
      <c r="W106" s="464" t="s">
        <v>519</v>
      </c>
      <c r="X106" s="464">
        <v>2017</v>
      </c>
      <c r="Y106" s="464">
        <v>-0.75466021000000005</v>
      </c>
      <c r="Z106" s="464">
        <v>-0.64947116000000005</v>
      </c>
      <c r="AB106" s="464">
        <v>636</v>
      </c>
      <c r="AC106" s="464" t="s">
        <v>223</v>
      </c>
      <c r="AD106" s="464">
        <v>2017</v>
      </c>
      <c r="AE106" s="464">
        <v>-0.84708262999999995</v>
      </c>
      <c r="AF106" s="464">
        <v>-1.37597E-3</v>
      </c>
    </row>
    <row r="107" spans="22:32">
      <c r="V107" s="464">
        <v>648</v>
      </c>
      <c r="W107" s="464" t="s">
        <v>508</v>
      </c>
      <c r="X107" s="464">
        <v>2017</v>
      </c>
      <c r="Y107" s="464">
        <v>-0.14933885999999999</v>
      </c>
      <c r="Z107" s="464">
        <v>-0.17774048000000001</v>
      </c>
      <c r="AB107" s="464">
        <v>638</v>
      </c>
      <c r="AC107" s="464" t="s">
        <v>93</v>
      </c>
      <c r="AD107" s="464">
        <v>2017</v>
      </c>
      <c r="AE107" s="464">
        <v>-2.1226740000000001E-2</v>
      </c>
      <c r="AF107" s="464">
        <v>-1.3848930000000001E-2</v>
      </c>
    </row>
    <row r="108" spans="22:32">
      <c r="V108" s="464">
        <v>652</v>
      </c>
      <c r="W108" s="464" t="s">
        <v>102</v>
      </c>
      <c r="X108" s="464">
        <v>2017</v>
      </c>
      <c r="Y108" s="464">
        <v>0.22718315</v>
      </c>
      <c r="Z108" s="464">
        <v>0.25955509999999998</v>
      </c>
      <c r="AB108" s="464">
        <v>642</v>
      </c>
      <c r="AC108" s="464" t="s">
        <v>527</v>
      </c>
      <c r="AD108" s="464">
        <v>2017</v>
      </c>
      <c r="AE108" s="464">
        <v>-2.3484739000000001</v>
      </c>
      <c r="AF108" s="464">
        <v>-0.35924571</v>
      </c>
    </row>
    <row r="109" spans="22:32">
      <c r="V109" s="464">
        <v>654</v>
      </c>
      <c r="W109" s="464" t="s">
        <v>509</v>
      </c>
      <c r="X109" s="464">
        <v>2017</v>
      </c>
      <c r="Y109" s="464">
        <v>-1.0238130999999999</v>
      </c>
      <c r="Z109" s="464">
        <v>-0.72707122000000002</v>
      </c>
      <c r="AB109" s="464">
        <v>643</v>
      </c>
      <c r="AC109" s="464" t="s">
        <v>523</v>
      </c>
      <c r="AD109" s="464">
        <v>2017</v>
      </c>
      <c r="AE109" s="464">
        <v>-0.65555377000000004</v>
      </c>
      <c r="AF109" s="464">
        <v>-0.27812679000000001</v>
      </c>
    </row>
    <row r="110" spans="22:32">
      <c r="V110" s="464">
        <v>656</v>
      </c>
      <c r="W110" s="464" t="s">
        <v>45</v>
      </c>
      <c r="X110" s="464">
        <v>2017</v>
      </c>
      <c r="Y110" s="464">
        <v>-0.47599672999999998</v>
      </c>
      <c r="Z110" s="464">
        <v>-0.20418354999999999</v>
      </c>
      <c r="AB110" s="464">
        <v>644</v>
      </c>
      <c r="AC110" s="464" t="s">
        <v>101</v>
      </c>
      <c r="AD110" s="464">
        <v>2017</v>
      </c>
      <c r="AE110" s="464">
        <v>-2.7619950000000001E-2</v>
      </c>
      <c r="AF110" s="464">
        <v>-8.0066709999999999E-2</v>
      </c>
    </row>
    <row r="111" spans="22:32">
      <c r="V111" s="464">
        <v>662</v>
      </c>
      <c r="W111" s="464" t="s">
        <v>100</v>
      </c>
      <c r="X111" s="464">
        <v>2017</v>
      </c>
      <c r="Y111" s="464">
        <v>-4.3853610000000001E-2</v>
      </c>
      <c r="Z111" s="464">
        <v>0.21209331000000001</v>
      </c>
      <c r="AB111" s="464">
        <v>646</v>
      </c>
      <c r="AC111" s="464" t="s">
        <v>519</v>
      </c>
      <c r="AD111" s="464">
        <v>2017</v>
      </c>
      <c r="AE111" s="464">
        <v>-0.75466021000000005</v>
      </c>
      <c r="AF111" s="464">
        <v>-8.4422700000000003E-2</v>
      </c>
    </row>
    <row r="112" spans="22:32">
      <c r="V112" s="464">
        <v>664</v>
      </c>
      <c r="W112" s="464" t="s">
        <v>105</v>
      </c>
      <c r="X112" s="464">
        <v>2017</v>
      </c>
      <c r="Y112" s="464">
        <v>-0.46623842999999998</v>
      </c>
      <c r="Z112" s="464">
        <v>-0.22561357000000001</v>
      </c>
      <c r="AB112" s="464">
        <v>648</v>
      </c>
      <c r="AC112" s="464" t="s">
        <v>508</v>
      </c>
      <c r="AD112" s="464">
        <v>2017</v>
      </c>
      <c r="AE112" s="464">
        <v>-0.14933885999999999</v>
      </c>
      <c r="AF112" s="464">
        <v>-0.13918465999999999</v>
      </c>
    </row>
    <row r="113" spans="22:32">
      <c r="V113" s="464">
        <v>666</v>
      </c>
      <c r="W113" s="464" t="s">
        <v>511</v>
      </c>
      <c r="X113" s="464">
        <v>2017</v>
      </c>
      <c r="Y113" s="464">
        <v>0.47005750000000002</v>
      </c>
      <c r="Z113" s="464">
        <v>-0.89535834000000003</v>
      </c>
      <c r="AB113" s="464">
        <v>652</v>
      </c>
      <c r="AC113" s="464" t="s">
        <v>102</v>
      </c>
      <c r="AD113" s="464">
        <v>2017</v>
      </c>
      <c r="AE113" s="464">
        <v>0.22718315</v>
      </c>
      <c r="AF113" s="464">
        <v>3.4127869999999998E-2</v>
      </c>
    </row>
    <row r="114" spans="22:32">
      <c r="V114" s="464">
        <v>668</v>
      </c>
      <c r="W114" s="464" t="s">
        <v>521</v>
      </c>
      <c r="X114" s="464">
        <v>2017</v>
      </c>
      <c r="Y114" s="464">
        <v>-0.13235211999999999</v>
      </c>
      <c r="Z114" s="464">
        <v>-0.32045879999999999</v>
      </c>
      <c r="AB114" s="464">
        <v>654</v>
      </c>
      <c r="AC114" s="464" t="s">
        <v>509</v>
      </c>
      <c r="AD114" s="464">
        <v>2017</v>
      </c>
      <c r="AE114" s="464">
        <v>-1.0238130999999999</v>
      </c>
      <c r="AF114" s="464">
        <v>-0.20432690000000001</v>
      </c>
    </row>
    <row r="115" spans="22:32">
      <c r="V115" s="464">
        <v>672</v>
      </c>
      <c r="W115" s="464" t="s">
        <v>39</v>
      </c>
      <c r="X115" s="464">
        <v>2017</v>
      </c>
      <c r="Y115" s="464">
        <v>-1.2837499999999999</v>
      </c>
      <c r="Z115" s="464">
        <v>-0.93674214</v>
      </c>
      <c r="AB115" s="464">
        <v>656</v>
      </c>
      <c r="AC115" s="464" t="s">
        <v>45</v>
      </c>
      <c r="AD115" s="464">
        <v>2017</v>
      </c>
      <c r="AE115" s="464">
        <v>-0.47599672999999998</v>
      </c>
      <c r="AF115" s="464">
        <v>-6.4086980000000002E-2</v>
      </c>
    </row>
    <row r="116" spans="22:32">
      <c r="V116" s="464">
        <v>674</v>
      </c>
      <c r="W116" s="464" t="s">
        <v>106</v>
      </c>
      <c r="X116" s="464">
        <v>2017</v>
      </c>
      <c r="Y116" s="464">
        <v>-0.50189486999999999</v>
      </c>
      <c r="Z116" s="464">
        <v>-0.91851002000000004</v>
      </c>
      <c r="AB116" s="464">
        <v>662</v>
      </c>
      <c r="AC116" s="464" t="s">
        <v>100</v>
      </c>
      <c r="AD116" s="464">
        <v>2017</v>
      </c>
      <c r="AE116" s="464">
        <v>-4.3853610000000001E-2</v>
      </c>
      <c r="AF116" s="464">
        <v>-1.2094570000000001E-2</v>
      </c>
    </row>
    <row r="117" spans="22:32">
      <c r="V117" s="464">
        <v>676</v>
      </c>
      <c r="W117" s="464" t="s">
        <v>515</v>
      </c>
      <c r="X117" s="464">
        <v>2017</v>
      </c>
      <c r="Y117" s="464">
        <v>-9.4392909999999997E-2</v>
      </c>
      <c r="Z117" s="464">
        <v>-0.78451011999999998</v>
      </c>
      <c r="AB117" s="464">
        <v>664</v>
      </c>
      <c r="AC117" s="464" t="s">
        <v>105</v>
      </c>
      <c r="AD117" s="464">
        <v>2017</v>
      </c>
      <c r="AE117" s="464">
        <v>-0.46623842999999998</v>
      </c>
      <c r="AF117" s="464">
        <v>8.0317059999999996E-2</v>
      </c>
    </row>
    <row r="118" spans="22:32">
      <c r="V118" s="464">
        <v>678</v>
      </c>
      <c r="W118" s="464" t="s">
        <v>136</v>
      </c>
      <c r="X118" s="464">
        <v>2017</v>
      </c>
      <c r="Y118" s="464">
        <v>-0.10600453999999999</v>
      </c>
      <c r="Z118" s="464">
        <v>-0.52651468000000001</v>
      </c>
      <c r="AB118" s="464">
        <v>666</v>
      </c>
      <c r="AC118" s="464" t="s">
        <v>511</v>
      </c>
      <c r="AD118" s="464">
        <v>2017</v>
      </c>
      <c r="AE118" s="464">
        <v>0.47005750000000002</v>
      </c>
      <c r="AF118" s="464">
        <v>-0.15618262999999999</v>
      </c>
    </row>
    <row r="119" spans="22:32">
      <c r="V119" s="464">
        <v>682</v>
      </c>
      <c r="W119" s="464" t="s">
        <v>497</v>
      </c>
      <c r="X119" s="464">
        <v>2017</v>
      </c>
      <c r="Y119" s="464">
        <v>-0.28968991999999999</v>
      </c>
      <c r="Z119" s="464">
        <v>-0.46671867</v>
      </c>
      <c r="AB119" s="464">
        <v>668</v>
      </c>
      <c r="AC119" s="464" t="s">
        <v>521</v>
      </c>
      <c r="AD119" s="464">
        <v>2017</v>
      </c>
      <c r="AE119" s="464">
        <v>-0.13235211999999999</v>
      </c>
      <c r="AF119" s="464">
        <v>-4.6848479999999998E-2</v>
      </c>
    </row>
    <row r="120" spans="22:32">
      <c r="V120" s="464">
        <v>684</v>
      </c>
      <c r="W120" s="464" t="s">
        <v>502</v>
      </c>
      <c r="X120" s="464">
        <v>2017</v>
      </c>
      <c r="Y120" s="464">
        <v>0.12944365999999999</v>
      </c>
      <c r="Z120" s="464">
        <v>0.46511116000000002</v>
      </c>
      <c r="AB120" s="464">
        <v>674</v>
      </c>
      <c r="AC120" s="464" t="s">
        <v>106</v>
      </c>
      <c r="AD120" s="464">
        <v>2017</v>
      </c>
      <c r="AE120" s="464">
        <v>-0.50189486999999999</v>
      </c>
      <c r="AF120" s="464">
        <v>3.9984470000000001E-2</v>
      </c>
    </row>
    <row r="121" spans="22:32">
      <c r="V121" s="464">
        <v>686</v>
      </c>
      <c r="W121" s="464" t="s">
        <v>77</v>
      </c>
      <c r="X121" s="464">
        <v>2017</v>
      </c>
      <c r="Y121" s="464">
        <v>0.20586404999999999</v>
      </c>
      <c r="Z121" s="464">
        <v>0.48168657999999998</v>
      </c>
      <c r="AB121" s="464">
        <v>676</v>
      </c>
      <c r="AC121" s="464" t="s">
        <v>515</v>
      </c>
      <c r="AD121" s="464">
        <v>2017</v>
      </c>
      <c r="AE121" s="464">
        <v>-9.4392909999999997E-2</v>
      </c>
      <c r="AF121" s="464">
        <v>-0.13224155000000001</v>
      </c>
    </row>
    <row r="122" spans="22:32">
      <c r="V122" s="464">
        <v>688</v>
      </c>
      <c r="W122" s="464" t="s">
        <v>109</v>
      </c>
      <c r="X122" s="464">
        <v>2017</v>
      </c>
      <c r="Y122" s="464">
        <v>-0.29913824999999999</v>
      </c>
      <c r="Z122" s="464">
        <v>-8.2586220000000002E-2</v>
      </c>
      <c r="AB122" s="464">
        <v>678</v>
      </c>
      <c r="AC122" s="464" t="s">
        <v>136</v>
      </c>
      <c r="AD122" s="464">
        <v>2017</v>
      </c>
      <c r="AE122" s="464">
        <v>-0.10600453999999999</v>
      </c>
      <c r="AF122" s="464">
        <v>8.6667259999999996E-2</v>
      </c>
    </row>
    <row r="123" spans="22:32">
      <c r="V123" s="464">
        <v>692</v>
      </c>
      <c r="W123" s="464" t="s">
        <v>110</v>
      </c>
      <c r="X123" s="464">
        <v>2017</v>
      </c>
      <c r="Y123" s="464">
        <v>-8.8031579999999998E-2</v>
      </c>
      <c r="Z123" s="464">
        <v>-0.83003194999999996</v>
      </c>
      <c r="AB123" s="464">
        <v>682</v>
      </c>
      <c r="AC123" s="464" t="s">
        <v>497</v>
      </c>
      <c r="AD123" s="464">
        <v>2017</v>
      </c>
      <c r="AE123" s="464">
        <v>-0.28968991999999999</v>
      </c>
      <c r="AF123" s="464">
        <v>-0.23557618999999999</v>
      </c>
    </row>
    <row r="124" spans="22:32">
      <c r="V124" s="464">
        <v>694</v>
      </c>
      <c r="W124" s="464" t="s">
        <v>140</v>
      </c>
      <c r="X124" s="464">
        <v>2017</v>
      </c>
      <c r="Y124" s="464">
        <v>-0.65103769</v>
      </c>
      <c r="Z124" s="464">
        <v>0.24313947999999999</v>
      </c>
      <c r="AB124" s="464">
        <v>684</v>
      </c>
      <c r="AC124" s="464" t="s">
        <v>502</v>
      </c>
      <c r="AD124" s="464">
        <v>2017</v>
      </c>
      <c r="AE124" s="464">
        <v>0.12944365999999999</v>
      </c>
      <c r="AF124" s="464">
        <v>0.10199150999999999</v>
      </c>
    </row>
    <row r="125" spans="22:32">
      <c r="V125" s="464">
        <v>698</v>
      </c>
      <c r="W125" s="464" t="s">
        <v>145</v>
      </c>
      <c r="X125" s="464">
        <v>2017</v>
      </c>
      <c r="Y125" s="464">
        <v>-0.74503078</v>
      </c>
      <c r="Z125" s="464">
        <v>0.30824521999999999</v>
      </c>
      <c r="AB125" s="464">
        <v>686</v>
      </c>
      <c r="AC125" s="464" t="s">
        <v>77</v>
      </c>
      <c r="AD125" s="464">
        <v>2017</v>
      </c>
      <c r="AE125" s="464">
        <v>0.20586404999999999</v>
      </c>
      <c r="AF125" s="464">
        <v>0.14312338999999999</v>
      </c>
    </row>
    <row r="126" spans="22:32">
      <c r="V126" s="464">
        <v>714</v>
      </c>
      <c r="W126" s="464" t="s">
        <v>112</v>
      </c>
      <c r="X126" s="464">
        <v>2017</v>
      </c>
      <c r="Y126" s="464">
        <v>1.1650948999999999</v>
      </c>
      <c r="Z126" s="464">
        <v>-4.2992229999999999E-2</v>
      </c>
      <c r="AB126" s="464">
        <v>688</v>
      </c>
      <c r="AC126" s="464" t="s">
        <v>109</v>
      </c>
      <c r="AD126" s="464">
        <v>2017</v>
      </c>
      <c r="AE126" s="464">
        <v>-0.29913824999999999</v>
      </c>
      <c r="AF126" s="464">
        <v>-3.3113280000000002E-2</v>
      </c>
    </row>
    <row r="127" spans="22:32">
      <c r="V127" s="464">
        <v>716</v>
      </c>
      <c r="W127" s="464" t="s">
        <v>543</v>
      </c>
      <c r="X127" s="464">
        <v>2017</v>
      </c>
      <c r="Y127" s="464">
        <v>0.63949217000000003</v>
      </c>
      <c r="Z127" s="464">
        <v>-0.72200829</v>
      </c>
      <c r="AB127" s="464">
        <v>692</v>
      </c>
      <c r="AC127" s="464" t="s">
        <v>110</v>
      </c>
      <c r="AD127" s="464">
        <v>2017</v>
      </c>
      <c r="AE127" s="464">
        <v>-8.8031579999999998E-2</v>
      </c>
      <c r="AF127" s="464">
        <v>-1.6503790000000001E-2</v>
      </c>
    </row>
    <row r="128" spans="22:32">
      <c r="V128" s="464">
        <v>718</v>
      </c>
      <c r="W128" s="464" t="s">
        <v>503</v>
      </c>
      <c r="X128" s="464">
        <v>2017</v>
      </c>
      <c r="Y128" s="464">
        <v>0.40597359</v>
      </c>
      <c r="Z128" s="464">
        <v>0.2763195</v>
      </c>
      <c r="AB128" s="464">
        <v>694</v>
      </c>
      <c r="AC128" s="464" t="s">
        <v>140</v>
      </c>
      <c r="AD128" s="464">
        <v>2017</v>
      </c>
      <c r="AE128" s="464">
        <v>-0.65103769</v>
      </c>
      <c r="AF128" s="464">
        <v>1.8343390000000001E-2</v>
      </c>
    </row>
    <row r="129" spans="22:32">
      <c r="V129" s="464">
        <v>722</v>
      </c>
      <c r="W129" s="464" t="s">
        <v>141</v>
      </c>
      <c r="X129" s="464">
        <v>2017</v>
      </c>
      <c r="Y129" s="464">
        <v>0.40490114999999999</v>
      </c>
      <c r="Z129" s="464">
        <v>-0.34660961000000001</v>
      </c>
      <c r="AB129" s="464">
        <v>698</v>
      </c>
      <c r="AC129" s="464" t="s">
        <v>145</v>
      </c>
      <c r="AD129" s="464">
        <v>2017</v>
      </c>
      <c r="AE129" s="464">
        <v>-0.74503078</v>
      </c>
      <c r="AF129" s="464">
        <v>-0.18006064999999999</v>
      </c>
    </row>
    <row r="130" spans="22:32">
      <c r="V130" s="464">
        <v>724</v>
      </c>
      <c r="W130" s="464" t="s">
        <v>505</v>
      </c>
      <c r="X130" s="464">
        <v>2017</v>
      </c>
      <c r="Y130" s="464">
        <v>-4.1739680000000001E-2</v>
      </c>
      <c r="Z130" s="464">
        <v>8.5205999999999997E-4</v>
      </c>
      <c r="AB130" s="464">
        <v>714</v>
      </c>
      <c r="AC130" s="464" t="s">
        <v>112</v>
      </c>
      <c r="AD130" s="464">
        <v>2017</v>
      </c>
      <c r="AE130" s="464">
        <v>1.1650948999999999</v>
      </c>
      <c r="AF130" s="464">
        <v>-5.6296739999999998E-2</v>
      </c>
    </row>
    <row r="131" spans="22:32">
      <c r="V131" s="464">
        <v>728</v>
      </c>
      <c r="W131" s="464" t="s">
        <v>513</v>
      </c>
      <c r="X131" s="464">
        <v>2017</v>
      </c>
      <c r="Y131" s="464">
        <v>0.58359302000000002</v>
      </c>
      <c r="Z131" s="464">
        <v>-1.1481247999999999</v>
      </c>
      <c r="AB131" s="464">
        <v>716</v>
      </c>
      <c r="AC131" s="464" t="s">
        <v>543</v>
      </c>
      <c r="AD131" s="464">
        <v>2017</v>
      </c>
      <c r="AE131" s="464">
        <v>0.63949217000000003</v>
      </c>
      <c r="AF131" s="464">
        <v>-8.9803240000000006E-2</v>
      </c>
    </row>
    <row r="132" spans="22:32">
      <c r="V132" s="464">
        <v>732</v>
      </c>
      <c r="W132" s="464" t="s">
        <v>113</v>
      </c>
      <c r="X132" s="464">
        <v>2017</v>
      </c>
      <c r="Y132" s="464">
        <v>-1.0804959999999999</v>
      </c>
      <c r="Z132" s="464">
        <v>-1.1222382</v>
      </c>
      <c r="AB132" s="464">
        <v>718</v>
      </c>
      <c r="AC132" s="464" t="s">
        <v>503</v>
      </c>
      <c r="AD132" s="464">
        <v>2017</v>
      </c>
      <c r="AE132" s="464">
        <v>0.40597359</v>
      </c>
      <c r="AF132" s="464">
        <v>-6.816941E-2</v>
      </c>
    </row>
    <row r="133" spans="22:32">
      <c r="V133" s="464">
        <v>733</v>
      </c>
      <c r="W133" s="464" t="s">
        <v>514</v>
      </c>
      <c r="X133" s="464">
        <v>2017</v>
      </c>
      <c r="Y133" s="464">
        <v>-1.1660717</v>
      </c>
      <c r="Z133" s="464">
        <v>-1.0320556999999999</v>
      </c>
      <c r="AB133" s="464">
        <v>722</v>
      </c>
      <c r="AC133" s="464" t="s">
        <v>141</v>
      </c>
      <c r="AD133" s="464">
        <v>2017</v>
      </c>
      <c r="AE133" s="464">
        <v>0.40490114999999999</v>
      </c>
      <c r="AF133" s="464">
        <v>-9.8532800000000007E-3</v>
      </c>
    </row>
    <row r="134" spans="22:32">
      <c r="V134" s="464">
        <v>734</v>
      </c>
      <c r="W134" s="464" t="s">
        <v>520</v>
      </c>
      <c r="X134" s="464">
        <v>2017</v>
      </c>
      <c r="Y134" s="464">
        <v>-1.2701520000000001E-2</v>
      </c>
      <c r="Z134" s="464">
        <v>-0.49430163999999999</v>
      </c>
      <c r="AB134" s="464">
        <v>724</v>
      </c>
      <c r="AC134" s="464" t="s">
        <v>505</v>
      </c>
      <c r="AD134" s="464">
        <v>2017</v>
      </c>
      <c r="AE134" s="464">
        <v>-4.1739680000000001E-2</v>
      </c>
      <c r="AF134" s="464">
        <v>8.4923799999999994E-2</v>
      </c>
    </row>
    <row r="135" spans="22:32">
      <c r="V135" s="464">
        <v>738</v>
      </c>
      <c r="W135" s="464" t="s">
        <v>114</v>
      </c>
      <c r="X135" s="464">
        <v>2017</v>
      </c>
      <c r="Y135" s="464">
        <v>2.1093830000000001E-2</v>
      </c>
      <c r="Z135" s="464">
        <v>0.29270128000000001</v>
      </c>
      <c r="AB135" s="464">
        <v>728</v>
      </c>
      <c r="AC135" s="464" t="s">
        <v>513</v>
      </c>
      <c r="AD135" s="464">
        <v>2017</v>
      </c>
      <c r="AE135" s="464">
        <v>0.58359302000000002</v>
      </c>
      <c r="AF135" s="464">
        <v>-0.29424948000000001</v>
      </c>
    </row>
    <row r="136" spans="22:32">
      <c r="V136" s="464">
        <v>742</v>
      </c>
      <c r="W136" s="464" t="s">
        <v>525</v>
      </c>
      <c r="X136" s="464">
        <v>2017</v>
      </c>
      <c r="Y136" s="464">
        <v>-0.16072681</v>
      </c>
      <c r="Z136" s="464">
        <v>-0.52718310999999995</v>
      </c>
      <c r="AB136" s="464">
        <v>732</v>
      </c>
      <c r="AC136" s="464" t="s">
        <v>113</v>
      </c>
      <c r="AD136" s="464">
        <v>2017</v>
      </c>
      <c r="AE136" s="464">
        <v>-1.0804959999999999</v>
      </c>
      <c r="AF136" s="464">
        <v>-0.28810892999999999</v>
      </c>
    </row>
    <row r="137" spans="22:32">
      <c r="V137" s="464">
        <v>744</v>
      </c>
      <c r="W137" s="464" t="s">
        <v>494</v>
      </c>
      <c r="X137" s="464">
        <v>2017</v>
      </c>
      <c r="Y137" s="464">
        <v>0.13113158</v>
      </c>
      <c r="Z137" s="464">
        <v>-0.15220328</v>
      </c>
      <c r="AB137" s="464">
        <v>733</v>
      </c>
      <c r="AC137" s="464" t="s">
        <v>514</v>
      </c>
      <c r="AD137" s="464">
        <v>2017</v>
      </c>
      <c r="AE137" s="464">
        <v>-1.1660717</v>
      </c>
      <c r="AF137" s="464">
        <v>-1.35456E-2</v>
      </c>
    </row>
    <row r="138" spans="22:32">
      <c r="V138" s="464">
        <v>746</v>
      </c>
      <c r="W138" s="464" t="s">
        <v>115</v>
      </c>
      <c r="X138" s="464">
        <v>2017</v>
      </c>
      <c r="Y138" s="464">
        <v>-0.51478327999999995</v>
      </c>
      <c r="Z138" s="464">
        <v>-0.11051626000000001</v>
      </c>
      <c r="AB138" s="464">
        <v>734</v>
      </c>
      <c r="AC138" s="464" t="s">
        <v>520</v>
      </c>
      <c r="AD138" s="464">
        <v>2017</v>
      </c>
      <c r="AE138" s="464">
        <v>-1.2701520000000001E-2</v>
      </c>
      <c r="AF138" s="464">
        <v>-3.74747E-2</v>
      </c>
    </row>
    <row r="139" spans="22:32">
      <c r="V139" s="464">
        <v>748</v>
      </c>
      <c r="W139" s="464" t="s">
        <v>95</v>
      </c>
      <c r="X139" s="464">
        <v>2017</v>
      </c>
      <c r="Y139" s="464">
        <v>0.42810761000000003</v>
      </c>
      <c r="Z139" s="464">
        <v>9.7656179999999995E-2</v>
      </c>
      <c r="AB139" s="464">
        <v>738</v>
      </c>
      <c r="AC139" s="464" t="s">
        <v>114</v>
      </c>
      <c r="AD139" s="464">
        <v>2017</v>
      </c>
      <c r="AE139" s="464">
        <v>2.1093830000000001E-2</v>
      </c>
      <c r="AF139" s="464">
        <v>4.9882919999999997E-2</v>
      </c>
    </row>
    <row r="140" spans="22:32">
      <c r="V140" s="464">
        <v>754</v>
      </c>
      <c r="W140" s="464" t="s">
        <v>144</v>
      </c>
      <c r="X140" s="464">
        <v>2017</v>
      </c>
      <c r="Y140" s="464">
        <v>-6.3825090000000001E-2</v>
      </c>
      <c r="Z140" s="464">
        <v>8.5849599999999998E-2</v>
      </c>
      <c r="AB140" s="464">
        <v>742</v>
      </c>
      <c r="AC140" s="464" t="s">
        <v>525</v>
      </c>
      <c r="AD140" s="464">
        <v>2017</v>
      </c>
      <c r="AE140" s="464">
        <v>-0.16072681</v>
      </c>
      <c r="AF140" s="464">
        <v>-0.16389593</v>
      </c>
    </row>
    <row r="141" spans="22:32">
      <c r="V141" s="464">
        <v>813</v>
      </c>
      <c r="W141" s="464" t="s">
        <v>456</v>
      </c>
      <c r="X141" s="464">
        <v>2017</v>
      </c>
      <c r="Y141" s="464">
        <v>0.64120924000000001</v>
      </c>
      <c r="Z141" s="464">
        <v>-0.24764443</v>
      </c>
      <c r="AB141" s="464">
        <v>744</v>
      </c>
      <c r="AC141" s="464" t="s">
        <v>494</v>
      </c>
      <c r="AD141" s="464">
        <v>2017</v>
      </c>
      <c r="AE141" s="464">
        <v>0.13113158</v>
      </c>
      <c r="AF141" s="464">
        <v>7.8563190000000005E-2</v>
      </c>
    </row>
    <row r="142" spans="22:32">
      <c r="V142" s="464">
        <v>819</v>
      </c>
      <c r="W142" s="464" t="s">
        <v>446</v>
      </c>
      <c r="X142" s="464">
        <v>2017</v>
      </c>
      <c r="Y142" s="464">
        <v>0.66221596000000005</v>
      </c>
      <c r="Z142" s="464">
        <v>-0.76065307999999998</v>
      </c>
      <c r="AB142" s="464">
        <v>746</v>
      </c>
      <c r="AC142" s="464" t="s">
        <v>115</v>
      </c>
      <c r="AD142" s="464">
        <v>2017</v>
      </c>
      <c r="AE142" s="464">
        <v>-0.51478327999999995</v>
      </c>
      <c r="AF142" s="464">
        <v>8.6424269999999997E-2</v>
      </c>
    </row>
    <row r="143" spans="22:32">
      <c r="V143" s="464">
        <v>826</v>
      </c>
      <c r="W143" s="464" t="s">
        <v>458</v>
      </c>
      <c r="X143" s="464">
        <v>2017</v>
      </c>
      <c r="Y143" s="464">
        <v>0.92528111999999996</v>
      </c>
      <c r="Z143" s="464">
        <v>-0.53271102999999997</v>
      </c>
      <c r="AB143" s="464">
        <v>748</v>
      </c>
      <c r="AC143" s="464" t="s">
        <v>95</v>
      </c>
      <c r="AD143" s="464">
        <v>2017</v>
      </c>
      <c r="AE143" s="464">
        <v>0.42810761000000003</v>
      </c>
      <c r="AF143" s="464">
        <v>0.10471025</v>
      </c>
    </row>
    <row r="144" spans="22:32">
      <c r="V144" s="464">
        <v>836</v>
      </c>
      <c r="W144" s="464" t="s">
        <v>536</v>
      </c>
      <c r="X144" s="464">
        <v>2017</v>
      </c>
      <c r="Y144" s="464">
        <v>-0.23761325</v>
      </c>
      <c r="Z144" s="464">
        <v>-0.53108301999999996</v>
      </c>
      <c r="AB144" s="464">
        <v>754</v>
      </c>
      <c r="AC144" s="464" t="s">
        <v>144</v>
      </c>
      <c r="AD144" s="464">
        <v>2017</v>
      </c>
      <c r="AE144" s="464">
        <v>-6.3825090000000001E-2</v>
      </c>
      <c r="AF144" s="464">
        <v>8.1269469999999996E-2</v>
      </c>
    </row>
    <row r="145" spans="22:32">
      <c r="V145" s="464">
        <v>846</v>
      </c>
      <c r="W145" s="464" t="s">
        <v>455</v>
      </c>
      <c r="X145" s="464">
        <v>2017</v>
      </c>
      <c r="Y145" s="464">
        <v>0.51822511999999998</v>
      </c>
      <c r="Z145" s="464">
        <v>-0.18923118999999999</v>
      </c>
      <c r="AB145" s="464">
        <v>813</v>
      </c>
      <c r="AC145" s="464" t="s">
        <v>456</v>
      </c>
      <c r="AD145" s="464">
        <v>2017</v>
      </c>
      <c r="AE145" s="464">
        <v>0.64120924000000001</v>
      </c>
      <c r="AF145" s="464">
        <v>-0.17796107999999999</v>
      </c>
    </row>
    <row r="146" spans="22:32">
      <c r="V146" s="464">
        <v>853</v>
      </c>
      <c r="W146" s="464" t="s">
        <v>111</v>
      </c>
      <c r="X146" s="464">
        <v>2017</v>
      </c>
      <c r="Y146" s="464">
        <v>-0.41364242000000001</v>
      </c>
      <c r="Z146" s="464">
        <v>-1.2302690000000001</v>
      </c>
      <c r="AB146" s="464">
        <v>819</v>
      </c>
      <c r="AC146" s="464" t="s">
        <v>446</v>
      </c>
      <c r="AD146" s="464">
        <v>2017</v>
      </c>
      <c r="AE146" s="464">
        <v>0.66221596000000005</v>
      </c>
      <c r="AF146" s="464">
        <v>-0.12062444999999999</v>
      </c>
    </row>
    <row r="147" spans="22:32">
      <c r="V147" s="464">
        <v>862</v>
      </c>
      <c r="W147" s="464" t="s">
        <v>453</v>
      </c>
      <c r="X147" s="464">
        <v>2017</v>
      </c>
      <c r="Y147" s="464">
        <v>1.0819551000000001</v>
      </c>
      <c r="Z147" s="464">
        <v>-7.9109230000000003E-2</v>
      </c>
      <c r="AB147" s="464">
        <v>826</v>
      </c>
      <c r="AC147" s="464" t="s">
        <v>458</v>
      </c>
      <c r="AD147" s="464">
        <v>2017</v>
      </c>
      <c r="AE147" s="464">
        <v>0.92528111999999996</v>
      </c>
      <c r="AF147" s="464">
        <v>-0.3053921</v>
      </c>
    </row>
    <row r="148" spans="22:32">
      <c r="V148" s="464">
        <v>866</v>
      </c>
      <c r="W148" s="464" t="s">
        <v>451</v>
      </c>
      <c r="X148" s="464">
        <v>2017</v>
      </c>
      <c r="Y148" s="464">
        <v>0.25807820999999997</v>
      </c>
      <c r="Z148" s="464">
        <v>0.18072157</v>
      </c>
      <c r="AB148" s="464">
        <v>846</v>
      </c>
      <c r="AC148" s="464" t="s">
        <v>455</v>
      </c>
      <c r="AD148" s="464">
        <v>2017</v>
      </c>
      <c r="AE148" s="464">
        <v>0.51822511999999998</v>
      </c>
      <c r="AF148" s="464">
        <v>-0.47775614999999999</v>
      </c>
    </row>
    <row r="149" spans="22:32">
      <c r="V149" s="464">
        <v>867</v>
      </c>
      <c r="W149" s="464" t="s">
        <v>461</v>
      </c>
      <c r="X149" s="464">
        <v>2017</v>
      </c>
      <c r="Y149" s="464">
        <v>0.48938774000000002</v>
      </c>
      <c r="Z149" s="464">
        <v>-0.93071287000000003</v>
      </c>
      <c r="AB149" s="464">
        <v>853</v>
      </c>
      <c r="AC149" s="464" t="s">
        <v>111</v>
      </c>
      <c r="AD149" s="464">
        <v>2017</v>
      </c>
      <c r="AE149" s="464">
        <v>-0.41364242000000001</v>
      </c>
      <c r="AF149" s="464">
        <v>-0.30078519999999997</v>
      </c>
    </row>
    <row r="150" spans="22:32">
      <c r="V150" s="464">
        <v>868</v>
      </c>
      <c r="W150" s="464" t="s">
        <v>764</v>
      </c>
      <c r="X150" s="464">
        <v>2017</v>
      </c>
      <c r="Y150" s="464">
        <v>1.2419931</v>
      </c>
      <c r="Z150" s="464">
        <v>-0.70247800000000005</v>
      </c>
      <c r="AB150" s="464">
        <v>862</v>
      </c>
      <c r="AC150" s="464" t="s">
        <v>453</v>
      </c>
      <c r="AD150" s="464">
        <v>2017</v>
      </c>
      <c r="AE150" s="464">
        <v>1.0819551000000001</v>
      </c>
      <c r="AF150" s="464">
        <v>0.10823384</v>
      </c>
    </row>
    <row r="151" spans="22:32">
      <c r="V151" s="464">
        <v>869</v>
      </c>
      <c r="W151" s="464" t="s">
        <v>459</v>
      </c>
      <c r="X151" s="464">
        <v>2017</v>
      </c>
      <c r="Y151" s="464">
        <v>0.54215601000000002</v>
      </c>
      <c r="Z151" s="464">
        <v>-0.81413630000000003</v>
      </c>
      <c r="AB151" s="464">
        <v>866</v>
      </c>
      <c r="AC151" s="464" t="s">
        <v>451</v>
      </c>
      <c r="AD151" s="464">
        <v>2017</v>
      </c>
      <c r="AE151" s="464">
        <v>0.25807820999999997</v>
      </c>
      <c r="AF151" s="464">
        <v>-0.11181847</v>
      </c>
    </row>
    <row r="152" spans="22:32">
      <c r="V152" s="464">
        <v>911</v>
      </c>
      <c r="W152" s="464" t="s">
        <v>462</v>
      </c>
      <c r="X152" s="464">
        <v>2017</v>
      </c>
      <c r="Y152" s="464">
        <v>-0.24889724999999999</v>
      </c>
      <c r="Z152" s="464">
        <v>0.331395</v>
      </c>
      <c r="AB152" s="464">
        <v>867</v>
      </c>
      <c r="AC152" s="464" t="s">
        <v>461</v>
      </c>
      <c r="AD152" s="464">
        <v>2017</v>
      </c>
      <c r="AE152" s="464">
        <v>0.48938774000000002</v>
      </c>
      <c r="AF152" s="464">
        <v>-0.21166341</v>
      </c>
    </row>
    <row r="153" spans="22:32">
      <c r="V153" s="464">
        <v>912</v>
      </c>
      <c r="W153" s="464" t="s">
        <v>42</v>
      </c>
      <c r="X153" s="464">
        <v>2017</v>
      </c>
      <c r="Y153" s="464">
        <v>-0.81420833999999997</v>
      </c>
      <c r="Z153" s="464">
        <v>0.27921838999999998</v>
      </c>
      <c r="AB153" s="464">
        <v>868</v>
      </c>
      <c r="AC153" s="464" t="s">
        <v>764</v>
      </c>
      <c r="AD153" s="464">
        <v>2017</v>
      </c>
      <c r="AE153" s="464">
        <v>1.2419931</v>
      </c>
      <c r="AF153" s="464">
        <v>-0.16807680999999999</v>
      </c>
    </row>
    <row r="154" spans="22:32">
      <c r="V154" s="464">
        <v>913</v>
      </c>
      <c r="W154" s="464" t="s">
        <v>126</v>
      </c>
      <c r="X154" s="464">
        <v>2017</v>
      </c>
      <c r="Y154" s="464">
        <v>-0.22661851999999999</v>
      </c>
      <c r="Z154" s="464">
        <v>0.37878219000000002</v>
      </c>
      <c r="AB154" s="464">
        <v>911</v>
      </c>
      <c r="AC154" s="464" t="s">
        <v>462</v>
      </c>
      <c r="AD154" s="464">
        <v>2017</v>
      </c>
      <c r="AE154" s="464">
        <v>-0.24889724999999999</v>
      </c>
      <c r="AF154" s="464">
        <v>-0.13103677</v>
      </c>
    </row>
    <row r="155" spans="22:32">
      <c r="V155" s="464">
        <v>914</v>
      </c>
      <c r="W155" s="464" t="s">
        <v>465</v>
      </c>
      <c r="X155" s="464">
        <v>2017</v>
      </c>
      <c r="Y155" s="464">
        <v>-0.19763871999999999</v>
      </c>
      <c r="Z155" s="464">
        <v>0.86867872999999995</v>
      </c>
      <c r="AB155" s="464">
        <v>912</v>
      </c>
      <c r="AC155" s="464" t="s">
        <v>42</v>
      </c>
      <c r="AD155" s="464">
        <v>2017</v>
      </c>
      <c r="AE155" s="464">
        <v>-0.81420833999999997</v>
      </c>
      <c r="AF155" s="464">
        <v>-0.20816614</v>
      </c>
    </row>
    <row r="156" spans="22:32">
      <c r="V156" s="464">
        <v>915</v>
      </c>
      <c r="W156" s="464" t="s">
        <v>463</v>
      </c>
      <c r="X156" s="464">
        <v>2017</v>
      </c>
      <c r="Y156" s="464">
        <v>1.0180577</v>
      </c>
      <c r="Z156" s="464">
        <v>0.73274684000000001</v>
      </c>
      <c r="AB156" s="464">
        <v>913</v>
      </c>
      <c r="AC156" s="464" t="s">
        <v>126</v>
      </c>
      <c r="AD156" s="464">
        <v>2017</v>
      </c>
      <c r="AE156" s="464">
        <v>-0.22661851999999999</v>
      </c>
      <c r="AF156" s="464">
        <v>7.7317670000000005E-2</v>
      </c>
    </row>
    <row r="157" spans="22:32">
      <c r="V157" s="464">
        <v>916</v>
      </c>
      <c r="W157" s="464" t="s">
        <v>41</v>
      </c>
      <c r="X157" s="464">
        <v>2017</v>
      </c>
      <c r="Y157" s="464">
        <v>-1.0119233999999999</v>
      </c>
      <c r="Z157" s="464">
        <v>-0.34590220999999999</v>
      </c>
      <c r="AB157" s="464">
        <v>914</v>
      </c>
      <c r="AC157" s="464" t="s">
        <v>465</v>
      </c>
      <c r="AD157" s="464">
        <v>2017</v>
      </c>
      <c r="AE157" s="464">
        <v>-0.19763871999999999</v>
      </c>
      <c r="AF157" s="464">
        <v>0.20371207</v>
      </c>
    </row>
    <row r="158" spans="22:32">
      <c r="V158" s="464">
        <v>917</v>
      </c>
      <c r="W158" s="464" t="s">
        <v>134</v>
      </c>
      <c r="X158" s="464">
        <v>2017</v>
      </c>
      <c r="Y158" s="464">
        <v>-0.56979619000000004</v>
      </c>
      <c r="Z158" s="464">
        <v>0.47769366000000002</v>
      </c>
      <c r="AB158" s="464">
        <v>915</v>
      </c>
      <c r="AC158" s="464" t="s">
        <v>463</v>
      </c>
      <c r="AD158" s="464">
        <v>2017</v>
      </c>
      <c r="AE158" s="464">
        <v>1.0180577</v>
      </c>
      <c r="AF158" s="464">
        <v>2.046537E-2</v>
      </c>
    </row>
    <row r="159" spans="22:32">
      <c r="V159" s="464">
        <v>918</v>
      </c>
      <c r="W159" s="464" t="s">
        <v>468</v>
      </c>
      <c r="X159" s="464">
        <v>2017</v>
      </c>
      <c r="Y159" s="464">
        <v>-0.21665939000000001</v>
      </c>
      <c r="Z159" s="464">
        <v>0.68543366999999999</v>
      </c>
      <c r="AB159" s="464">
        <v>916</v>
      </c>
      <c r="AC159" s="464" t="s">
        <v>41</v>
      </c>
      <c r="AD159" s="464">
        <v>2017</v>
      </c>
      <c r="AE159" s="464">
        <v>-1.0119233999999999</v>
      </c>
      <c r="AF159" s="464">
        <v>0.11462165000000001</v>
      </c>
    </row>
    <row r="160" spans="22:32">
      <c r="V160" s="464">
        <v>921</v>
      </c>
      <c r="W160" s="464" t="s">
        <v>107</v>
      </c>
      <c r="X160" s="464">
        <v>2017</v>
      </c>
      <c r="Y160" s="464">
        <v>-0.40373675999999997</v>
      </c>
      <c r="Z160" s="464">
        <v>0.73441624999999999</v>
      </c>
      <c r="AB160" s="464">
        <v>917</v>
      </c>
      <c r="AC160" s="464" t="s">
        <v>134</v>
      </c>
      <c r="AD160" s="464">
        <v>2017</v>
      </c>
      <c r="AE160" s="464">
        <v>-0.56979619000000004</v>
      </c>
      <c r="AF160" s="464">
        <v>-3.9084019999999997E-2</v>
      </c>
    </row>
    <row r="161" spans="22:32">
      <c r="V161" s="464">
        <v>922</v>
      </c>
      <c r="W161" s="464" t="s">
        <v>53</v>
      </c>
      <c r="X161" s="464">
        <v>2017</v>
      </c>
      <c r="Y161" s="464">
        <v>-1.1307005000000001</v>
      </c>
      <c r="Z161" s="464">
        <v>0.90208109999999997</v>
      </c>
      <c r="AB161" s="464">
        <v>918</v>
      </c>
      <c r="AC161" s="464" t="s">
        <v>468</v>
      </c>
      <c r="AD161" s="464">
        <v>2017</v>
      </c>
      <c r="AE161" s="464">
        <v>-0.21665939000000001</v>
      </c>
      <c r="AF161" s="464">
        <v>0.10333841000000001</v>
      </c>
    </row>
    <row r="162" spans="22:32">
      <c r="V162" s="464">
        <v>923</v>
      </c>
      <c r="W162" s="464" t="s">
        <v>142</v>
      </c>
      <c r="X162" s="464">
        <v>2017</v>
      </c>
      <c r="Y162" s="464">
        <v>-0.83155679000000005</v>
      </c>
      <c r="Z162" s="464">
        <v>-0.38199534000000002</v>
      </c>
      <c r="AB162" s="464">
        <v>921</v>
      </c>
      <c r="AC162" s="464" t="s">
        <v>107</v>
      </c>
      <c r="AD162" s="464">
        <v>2017</v>
      </c>
      <c r="AE162" s="464">
        <v>-0.40373675999999997</v>
      </c>
      <c r="AF162" s="464">
        <v>-4.7285870000000001E-2</v>
      </c>
    </row>
    <row r="163" spans="22:32">
      <c r="V163" s="464">
        <v>924</v>
      </c>
      <c r="W163" s="464" t="s">
        <v>50</v>
      </c>
      <c r="X163" s="464">
        <v>2017</v>
      </c>
      <c r="Y163" s="464">
        <v>-0.17401082000000001</v>
      </c>
      <c r="Z163" s="464">
        <v>-4.1882229999999999E-2</v>
      </c>
      <c r="AB163" s="464">
        <v>922</v>
      </c>
      <c r="AC163" s="464" t="s">
        <v>53</v>
      </c>
      <c r="AD163" s="464">
        <v>2017</v>
      </c>
      <c r="AE163" s="464">
        <v>-1.1307005000000001</v>
      </c>
      <c r="AF163" s="464">
        <v>4.8287820000000002E-2</v>
      </c>
    </row>
    <row r="164" spans="22:32">
      <c r="V164" s="464">
        <v>925</v>
      </c>
      <c r="W164" s="464" t="s">
        <v>464</v>
      </c>
      <c r="X164" s="464">
        <v>2017</v>
      </c>
      <c r="Y164" s="464">
        <v>-1.4300299999999999</v>
      </c>
      <c r="Z164" s="464">
        <v>-0.70932074000000001</v>
      </c>
      <c r="AB164" s="464">
        <v>923</v>
      </c>
      <c r="AC164" s="464" t="s">
        <v>142</v>
      </c>
      <c r="AD164" s="464">
        <v>2017</v>
      </c>
      <c r="AE164" s="464">
        <v>-0.83155679000000005</v>
      </c>
      <c r="AF164" s="464">
        <v>-9.6275000000000006E-3</v>
      </c>
    </row>
    <row r="165" spans="22:32">
      <c r="V165" s="464">
        <v>926</v>
      </c>
      <c r="W165" s="464" t="s">
        <v>85</v>
      </c>
      <c r="X165" s="464">
        <v>2017</v>
      </c>
      <c r="Y165" s="464">
        <v>-0.45078743999999998</v>
      </c>
      <c r="Z165" s="464">
        <v>0.63264891999999995</v>
      </c>
      <c r="AB165" s="464">
        <v>924</v>
      </c>
      <c r="AC165" s="464" t="s">
        <v>50</v>
      </c>
      <c r="AD165" s="464">
        <v>2017</v>
      </c>
      <c r="AE165" s="464">
        <v>-0.17401082000000001</v>
      </c>
      <c r="AF165" s="464">
        <v>0.16691721000000001</v>
      </c>
    </row>
    <row r="166" spans="22:32">
      <c r="V166" s="464">
        <v>927</v>
      </c>
      <c r="W166" s="464" t="s">
        <v>116</v>
      </c>
      <c r="X166" s="464">
        <v>2017</v>
      </c>
      <c r="Y166" s="464">
        <v>-0.77199958000000002</v>
      </c>
      <c r="Z166" s="464">
        <v>-0.36272490000000002</v>
      </c>
      <c r="AB166" s="464">
        <v>926</v>
      </c>
      <c r="AC166" s="464" t="s">
        <v>85</v>
      </c>
      <c r="AD166" s="464">
        <v>2017</v>
      </c>
      <c r="AE166" s="464">
        <v>-0.45078743999999998</v>
      </c>
      <c r="AF166" s="464">
        <v>0.14203477</v>
      </c>
    </row>
    <row r="167" spans="22:32">
      <c r="V167" s="464">
        <v>935</v>
      </c>
      <c r="W167" s="464" t="s">
        <v>10</v>
      </c>
      <c r="X167" s="464">
        <v>2017</v>
      </c>
      <c r="Y167" s="464">
        <v>0.10083507</v>
      </c>
      <c r="Z167" s="464">
        <v>0.65401876000000003</v>
      </c>
      <c r="AB167" s="464">
        <v>927</v>
      </c>
      <c r="AC167" s="464" t="s">
        <v>116</v>
      </c>
      <c r="AD167" s="464">
        <v>2017</v>
      </c>
      <c r="AE167" s="464">
        <v>-0.77199958000000002</v>
      </c>
      <c r="AF167" s="464">
        <v>-0.27546728999999998</v>
      </c>
    </row>
    <row r="168" spans="22:32">
      <c r="V168" s="464">
        <v>936</v>
      </c>
      <c r="W168" s="464" t="s">
        <v>27</v>
      </c>
      <c r="X168" s="464">
        <v>2017</v>
      </c>
      <c r="Y168" s="464">
        <v>-0.16933962</v>
      </c>
      <c r="Z168" s="464">
        <v>0.24557725999999999</v>
      </c>
      <c r="AB168" s="464">
        <v>935</v>
      </c>
      <c r="AC168" s="464" t="s">
        <v>10</v>
      </c>
      <c r="AD168" s="464">
        <v>2017</v>
      </c>
      <c r="AE168" s="464">
        <v>0.10083507</v>
      </c>
      <c r="AF168" s="464">
        <v>0.20292400999999999</v>
      </c>
    </row>
    <row r="169" spans="22:32">
      <c r="V169" s="464">
        <v>939</v>
      </c>
      <c r="W169" s="464" t="s">
        <v>12</v>
      </c>
      <c r="X169" s="464">
        <v>2017</v>
      </c>
      <c r="Y169" s="464">
        <v>0.89155317999999995</v>
      </c>
      <c r="Z169" s="464">
        <v>1.2272453000000001</v>
      </c>
      <c r="AB169" s="464">
        <v>936</v>
      </c>
      <c r="AC169" s="464" t="s">
        <v>27</v>
      </c>
      <c r="AD169" s="464">
        <v>2017</v>
      </c>
      <c r="AE169" s="464">
        <v>-0.16933962</v>
      </c>
      <c r="AF169" s="464">
        <v>0.20719889999999999</v>
      </c>
    </row>
    <row r="170" spans="22:32">
      <c r="V170" s="464">
        <v>942</v>
      </c>
      <c r="W170" s="464" t="s">
        <v>466</v>
      </c>
      <c r="X170" s="464">
        <v>2017</v>
      </c>
      <c r="Y170" s="464">
        <v>-0.23032052</v>
      </c>
      <c r="Z170" s="464">
        <v>0.52530608000000001</v>
      </c>
      <c r="AB170" s="464">
        <v>939</v>
      </c>
      <c r="AC170" s="464" t="s">
        <v>12</v>
      </c>
      <c r="AD170" s="464">
        <v>2017</v>
      </c>
      <c r="AE170" s="464">
        <v>0.89155317999999995</v>
      </c>
      <c r="AF170" s="464">
        <v>6.6641980000000003E-2</v>
      </c>
    </row>
    <row r="171" spans="22:32">
      <c r="V171" s="464">
        <v>943</v>
      </c>
      <c r="W171" s="464" t="s">
        <v>757</v>
      </c>
      <c r="X171" s="464">
        <v>2017</v>
      </c>
      <c r="Y171" s="464">
        <v>-2.4384139999999999E-2</v>
      </c>
      <c r="Z171" s="464">
        <v>0.22708210000000001</v>
      </c>
      <c r="AB171" s="464">
        <v>941</v>
      </c>
      <c r="AC171" s="464" t="s">
        <v>90</v>
      </c>
      <c r="AD171" s="464">
        <v>2017</v>
      </c>
      <c r="AE171" s="464">
        <v>0.30295938</v>
      </c>
      <c r="AF171" s="464">
        <v>0.13692019</v>
      </c>
    </row>
    <row r="172" spans="22:32">
      <c r="V172" s="464">
        <v>944</v>
      </c>
      <c r="W172" s="464" t="s">
        <v>74</v>
      </c>
      <c r="X172" s="464">
        <v>2017</v>
      </c>
      <c r="Y172" s="464">
        <v>-0.19894825999999999</v>
      </c>
      <c r="Z172" s="464">
        <v>0.30284238000000002</v>
      </c>
      <c r="AB172" s="464">
        <v>942</v>
      </c>
      <c r="AC172" s="464" t="s">
        <v>466</v>
      </c>
      <c r="AD172" s="464">
        <v>2017</v>
      </c>
      <c r="AE172" s="464">
        <v>-0.23032052</v>
      </c>
      <c r="AF172" s="464">
        <v>0.16883904</v>
      </c>
    </row>
    <row r="173" spans="22:32">
      <c r="V173" s="464">
        <v>948</v>
      </c>
      <c r="W173" s="464" t="s">
        <v>108</v>
      </c>
      <c r="X173" s="464">
        <v>2017</v>
      </c>
      <c r="Y173" s="464">
        <v>-0.24501674000000001</v>
      </c>
      <c r="Z173" s="464">
        <v>0.39609306</v>
      </c>
      <c r="AB173" s="464">
        <v>943</v>
      </c>
      <c r="AC173" s="464" t="s">
        <v>757</v>
      </c>
      <c r="AD173" s="464">
        <v>2017</v>
      </c>
      <c r="AE173" s="464">
        <v>-2.4384139999999999E-2</v>
      </c>
      <c r="AF173" s="464">
        <v>-2.4264000000000001E-2</v>
      </c>
    </row>
    <row r="174" spans="22:32">
      <c r="V174" s="464">
        <v>960</v>
      </c>
      <c r="W174" s="464" t="s">
        <v>70</v>
      </c>
      <c r="X174" s="464">
        <v>2017</v>
      </c>
      <c r="Y174" s="464">
        <v>4.2077379999999998E-2</v>
      </c>
      <c r="Z174" s="464">
        <v>0.62215158999999998</v>
      </c>
      <c r="AB174" s="464">
        <v>944</v>
      </c>
      <c r="AC174" s="464" t="s">
        <v>74</v>
      </c>
      <c r="AD174" s="464">
        <v>2017</v>
      </c>
      <c r="AE174" s="464">
        <v>-0.19894825999999999</v>
      </c>
      <c r="AF174" s="464">
        <v>0.13223523000000001</v>
      </c>
    </row>
    <row r="175" spans="22:32">
      <c r="V175" s="464">
        <v>961</v>
      </c>
      <c r="W175" s="464" t="s">
        <v>28</v>
      </c>
      <c r="X175" s="464">
        <v>2017</v>
      </c>
      <c r="Y175" s="464">
        <v>0.37847470999999999</v>
      </c>
      <c r="Z175" s="464">
        <v>1.2893680999999999</v>
      </c>
      <c r="AB175" s="464">
        <v>946</v>
      </c>
      <c r="AC175" s="464" t="s">
        <v>65</v>
      </c>
      <c r="AD175" s="464">
        <v>2017</v>
      </c>
      <c r="AE175" s="464">
        <v>0.18120095999999999</v>
      </c>
      <c r="AF175" s="464">
        <v>0.25851395999999999</v>
      </c>
    </row>
    <row r="176" spans="22:32">
      <c r="V176" s="464">
        <v>962</v>
      </c>
      <c r="W176" s="464" t="s">
        <v>469</v>
      </c>
      <c r="X176" s="464">
        <v>2017</v>
      </c>
      <c r="Y176" s="464">
        <v>-0.15904518000000001</v>
      </c>
      <c r="Z176" s="464">
        <v>0.69665787000000001</v>
      </c>
      <c r="AB176" s="464">
        <v>948</v>
      </c>
      <c r="AC176" s="464" t="s">
        <v>108</v>
      </c>
      <c r="AD176" s="464">
        <v>2017</v>
      </c>
      <c r="AE176" s="464">
        <v>-0.24501674000000001</v>
      </c>
      <c r="AF176" s="464">
        <v>-3.958151E-2</v>
      </c>
    </row>
    <row r="177" spans="22:32">
      <c r="V177" s="464">
        <v>963</v>
      </c>
      <c r="W177" s="464" t="s">
        <v>467</v>
      </c>
      <c r="X177" s="464">
        <v>2017</v>
      </c>
      <c r="Y177" s="464">
        <v>-0.30267956000000001</v>
      </c>
      <c r="Z177" s="464">
        <v>1.0180392</v>
      </c>
      <c r="AB177" s="464">
        <v>960</v>
      </c>
      <c r="AC177" s="464" t="s">
        <v>70</v>
      </c>
      <c r="AD177" s="464">
        <v>2017</v>
      </c>
      <c r="AE177" s="464">
        <v>4.2077379999999998E-2</v>
      </c>
      <c r="AF177" s="464">
        <v>0.20080261999999999</v>
      </c>
    </row>
    <row r="178" spans="22:32">
      <c r="V178" s="464">
        <v>964</v>
      </c>
      <c r="W178" s="464" t="s">
        <v>81</v>
      </c>
      <c r="X178" s="464">
        <v>2017</v>
      </c>
      <c r="Y178" s="464">
        <v>0.43413580000000002</v>
      </c>
      <c r="Z178" s="464">
        <v>0.86922787000000001</v>
      </c>
      <c r="AB178" s="464">
        <v>961</v>
      </c>
      <c r="AC178" s="464" t="s">
        <v>28</v>
      </c>
      <c r="AD178" s="464">
        <v>2017</v>
      </c>
      <c r="AE178" s="464">
        <v>0.37847470999999999</v>
      </c>
      <c r="AF178" s="464">
        <v>7.3118909999999995E-2</v>
      </c>
    </row>
    <row r="179" spans="22:32">
      <c r="V179" s="464">
        <v>967</v>
      </c>
      <c r="W179" s="464" t="s">
        <v>758</v>
      </c>
      <c r="X179" s="464">
        <v>2017</v>
      </c>
      <c r="Y179" s="464">
        <v>-0.23487994000000001</v>
      </c>
      <c r="Z179" s="464">
        <v>0.56982319000000003</v>
      </c>
      <c r="AB179" s="464">
        <v>962</v>
      </c>
      <c r="AC179" s="464" t="s">
        <v>469</v>
      </c>
      <c r="AD179" s="464">
        <v>2017</v>
      </c>
      <c r="AE179" s="464">
        <v>-0.15904518000000001</v>
      </c>
      <c r="AF179" s="464">
        <v>0.14984923999999999</v>
      </c>
    </row>
    <row r="180" spans="22:32">
      <c r="V180" s="464">
        <v>968</v>
      </c>
      <c r="W180" s="464" t="s">
        <v>82</v>
      </c>
      <c r="X180" s="464">
        <v>2017</v>
      </c>
      <c r="Y180" s="464">
        <v>-0.17178461</v>
      </c>
      <c r="Z180" s="464">
        <v>0.91112194999999996</v>
      </c>
      <c r="AB180" s="464">
        <v>963</v>
      </c>
      <c r="AC180" s="464" t="s">
        <v>467</v>
      </c>
      <c r="AD180" s="464">
        <v>2017</v>
      </c>
      <c r="AE180" s="464">
        <v>-0.30267956000000001</v>
      </c>
      <c r="AF180" s="464">
        <v>-7.3601539999999993E-2</v>
      </c>
    </row>
    <row r="181" spans="22:32">
      <c r="AB181" s="464">
        <v>964</v>
      </c>
      <c r="AC181" s="464" t="s">
        <v>81</v>
      </c>
      <c r="AD181" s="464">
        <v>2017</v>
      </c>
      <c r="AE181" s="464">
        <v>0.43413580000000002</v>
      </c>
      <c r="AF181" s="464">
        <v>0.16236771999999999</v>
      </c>
    </row>
    <row r="182" spans="22:32">
      <c r="AB182" s="464">
        <v>967</v>
      </c>
      <c r="AC182" s="464" t="s">
        <v>758</v>
      </c>
      <c r="AD182" s="464">
        <v>2017</v>
      </c>
      <c r="AE182" s="464">
        <v>-0.23487994000000001</v>
      </c>
      <c r="AF182" s="464">
        <v>0.11606439</v>
      </c>
    </row>
    <row r="183" spans="22:32">
      <c r="AB183" s="464">
        <v>968</v>
      </c>
      <c r="AC183" s="464" t="s">
        <v>82</v>
      </c>
      <c r="AD183" s="464">
        <v>2017</v>
      </c>
      <c r="AE183" s="464">
        <v>-0.17178461</v>
      </c>
      <c r="AF183" s="464">
        <v>7.9500790000000002E-2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6">
    <tabColor theme="7" tint="0.59999389629810485"/>
  </sheetPr>
  <dimension ref="P3:S19"/>
  <sheetViews>
    <sheetView workbookViewId="0"/>
  </sheetViews>
  <sheetFormatPr defaultRowHeight="15"/>
  <cols>
    <col min="1" max="15" width="9.140625" style="215"/>
    <col min="16" max="16" width="27.140625" style="215" bestFit="1" customWidth="1"/>
    <col min="17" max="17" width="11.140625" style="215" bestFit="1" customWidth="1"/>
    <col min="18" max="18" width="13.7109375" style="215" bestFit="1" customWidth="1"/>
    <col min="19" max="19" width="13.42578125" style="215" bestFit="1" customWidth="1"/>
    <col min="20" max="16384" width="9.140625" style="215"/>
  </cols>
  <sheetData>
    <row r="3" spans="16:19">
      <c r="P3" s="464"/>
      <c r="Q3" s="464" t="s">
        <v>834</v>
      </c>
      <c r="R3" s="464" t="s">
        <v>835</v>
      </c>
      <c r="S3" s="464" t="s">
        <v>836</v>
      </c>
    </row>
    <row r="4" spans="16:19">
      <c r="P4" s="464" t="s">
        <v>837</v>
      </c>
      <c r="Q4" s="468">
        <v>-0.54650348901292367</v>
      </c>
      <c r="R4" s="468">
        <v>-0.34456825085993814</v>
      </c>
      <c r="S4" s="468">
        <v>-0.17879791568534631</v>
      </c>
    </row>
    <row r="5" spans="16:19">
      <c r="P5" s="464" t="s">
        <v>838</v>
      </c>
      <c r="Q5" s="468">
        <v>-0.62683041799962702</v>
      </c>
      <c r="R5" s="468">
        <v>-0.33127705673358226</v>
      </c>
      <c r="S5" s="468">
        <v>-0.15673560888825003</v>
      </c>
    </row>
    <row r="6" spans="16:19">
      <c r="P6" s="464" t="s">
        <v>839</v>
      </c>
      <c r="Q6" s="468">
        <v>-0.48217829224836312</v>
      </c>
      <c r="R6" s="468">
        <v>-0.30188371439769124</v>
      </c>
      <c r="S6" s="468">
        <v>-0.13654996801371497</v>
      </c>
    </row>
    <row r="7" spans="16:19">
      <c r="P7" s="464" t="s">
        <v>840</v>
      </c>
      <c r="Q7" s="468">
        <v>-0.44993101883338543</v>
      </c>
      <c r="R7" s="468">
        <v>-0.18778206172912648</v>
      </c>
      <c r="S7" s="468" t="s">
        <v>257</v>
      </c>
    </row>
    <row r="8" spans="16:19">
      <c r="P8" s="464" t="s">
        <v>841</v>
      </c>
      <c r="Q8" s="468" t="s">
        <v>257</v>
      </c>
      <c r="R8" s="468">
        <v>-0.13729168499790603</v>
      </c>
      <c r="S8" s="468">
        <v>-7.9656841332425204E-2</v>
      </c>
    </row>
    <row r="9" spans="16:19">
      <c r="P9" s="464" t="s">
        <v>842</v>
      </c>
      <c r="Q9" s="468">
        <v>-0.13752992778476952</v>
      </c>
      <c r="R9" s="468">
        <v>-0.13085136437312553</v>
      </c>
      <c r="S9" s="468" t="s">
        <v>257</v>
      </c>
    </row>
    <row r="10" spans="16:19">
      <c r="P10" s="464" t="s">
        <v>843</v>
      </c>
      <c r="Q10" s="468">
        <v>0.52211150142353058</v>
      </c>
      <c r="R10" s="468">
        <v>0.19840892343623195</v>
      </c>
      <c r="S10" s="468" t="s">
        <v>257</v>
      </c>
    </row>
    <row r="11" spans="16:19">
      <c r="P11" s="464" t="s">
        <v>844</v>
      </c>
      <c r="Q11" s="468">
        <v>0.47149506258928769</v>
      </c>
      <c r="R11" s="468">
        <v>0.20911019036762746</v>
      </c>
      <c r="S11" s="468" t="s">
        <v>257</v>
      </c>
    </row>
    <row r="12" spans="16:19">
      <c r="P12" s="464" t="s">
        <v>845</v>
      </c>
      <c r="Q12" s="468">
        <v>0.85027395328638788</v>
      </c>
      <c r="R12" s="468">
        <v>0.31015254466164321</v>
      </c>
      <c r="S12" s="468">
        <v>0.15790763705719535</v>
      </c>
    </row>
    <row r="13" spans="16:19">
      <c r="P13" s="464" t="s">
        <v>846</v>
      </c>
      <c r="Q13" s="468">
        <v>0.25302817122070148</v>
      </c>
      <c r="R13" s="468" t="s">
        <v>257</v>
      </c>
      <c r="S13" s="468" t="s">
        <v>257</v>
      </c>
    </row>
    <row r="14" spans="16:19">
      <c r="P14" s="464" t="s">
        <v>847</v>
      </c>
      <c r="Q14" s="468">
        <v>0.56821952760006955</v>
      </c>
      <c r="R14" s="468" t="s">
        <v>257</v>
      </c>
      <c r="S14" s="468" t="s">
        <v>257</v>
      </c>
    </row>
    <row r="15" spans="16:19">
      <c r="P15" s="464" t="s">
        <v>848</v>
      </c>
      <c r="Q15" s="468">
        <v>0.34077333968677348</v>
      </c>
      <c r="R15" s="468" t="s">
        <v>257</v>
      </c>
      <c r="S15" s="468" t="s">
        <v>257</v>
      </c>
    </row>
    <row r="16" spans="16:19">
      <c r="P16" s="464" t="s">
        <v>849</v>
      </c>
      <c r="Q16" s="468">
        <v>0.44483222349278395</v>
      </c>
      <c r="R16" s="468" t="s">
        <v>257</v>
      </c>
      <c r="S16" s="468" t="s">
        <v>257</v>
      </c>
    </row>
    <row r="17" spans="16:19">
      <c r="P17" s="464" t="s">
        <v>850</v>
      </c>
      <c r="Q17" s="468">
        <v>-0.46155427811566513</v>
      </c>
      <c r="R17" s="468" t="s">
        <v>257</v>
      </c>
      <c r="S17" s="468" t="s">
        <v>257</v>
      </c>
    </row>
    <row r="18" spans="16:19">
      <c r="P18" s="464" t="s">
        <v>851</v>
      </c>
      <c r="Q18" s="468">
        <v>0.59370725678428715</v>
      </c>
      <c r="R18" s="468">
        <v>0.37061890556812688</v>
      </c>
      <c r="S18" s="468">
        <v>0.13061474283357949</v>
      </c>
    </row>
    <row r="19" spans="16:19">
      <c r="P19" s="464" t="s">
        <v>852</v>
      </c>
      <c r="Q19" s="468" t="s">
        <v>257</v>
      </c>
      <c r="R19" s="468" t="s">
        <v>257</v>
      </c>
      <c r="S19" s="468">
        <v>0.23570541099892353</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7">
    <tabColor theme="7" tint="0.59999389629810485"/>
  </sheetPr>
  <dimension ref="A4:P38"/>
  <sheetViews>
    <sheetView zoomScaleNormal="100" workbookViewId="0"/>
  </sheetViews>
  <sheetFormatPr defaultRowHeight="12.75"/>
  <cols>
    <col min="1" max="2" width="9.85546875" style="224" customWidth="1"/>
    <col min="3" max="13" width="9.140625" style="224"/>
    <col min="14" max="14" width="26.5703125" style="224" bestFit="1" customWidth="1"/>
    <col min="15" max="15" width="18" style="224" customWidth="1"/>
    <col min="16" max="16384" width="9.140625" style="224"/>
  </cols>
  <sheetData>
    <row r="4" spans="14:16">
      <c r="N4" s="469"/>
      <c r="O4" s="469" t="s">
        <v>853</v>
      </c>
      <c r="P4" s="469" t="s">
        <v>854</v>
      </c>
    </row>
    <row r="5" spans="14:16">
      <c r="N5" s="469" t="s">
        <v>615</v>
      </c>
      <c r="O5" s="469" t="s">
        <v>855</v>
      </c>
      <c r="P5" s="469"/>
    </row>
    <row r="6" spans="14:16">
      <c r="N6" s="469" t="s">
        <v>843</v>
      </c>
      <c r="O6" s="470">
        <v>9.8368641393615608</v>
      </c>
      <c r="P6" s="470">
        <v>3.0792748932122</v>
      </c>
    </row>
    <row r="7" spans="14:16">
      <c r="N7" s="469" t="s">
        <v>838</v>
      </c>
      <c r="O7" s="470">
        <v>8.3306717011069402</v>
      </c>
      <c r="P7" s="470">
        <v>6.7178181914471695</v>
      </c>
    </row>
    <row r="8" spans="14:16">
      <c r="N8" s="469" t="s">
        <v>856</v>
      </c>
      <c r="O8" s="470">
        <v>7.88200265739387</v>
      </c>
      <c r="P8" s="470" t="s">
        <v>257</v>
      </c>
    </row>
    <row r="9" spans="14:16">
      <c r="N9" s="469" t="s">
        <v>857</v>
      </c>
      <c r="O9" s="470">
        <v>6.9877695800461108</v>
      </c>
      <c r="P9" s="470">
        <v>6.6632415577590294</v>
      </c>
    </row>
    <row r="10" spans="14:16">
      <c r="N10" s="469" t="s">
        <v>858</v>
      </c>
      <c r="O10" s="470">
        <v>6.27647806944855</v>
      </c>
      <c r="P10" s="470" t="s">
        <v>257</v>
      </c>
    </row>
    <row r="11" spans="14:16">
      <c r="N11" s="469" t="s">
        <v>851</v>
      </c>
      <c r="O11" s="470">
        <v>4.5284232354940599</v>
      </c>
      <c r="P11" s="470">
        <v>4.6109840157073796</v>
      </c>
    </row>
    <row r="12" spans="14:16">
      <c r="N12" s="469" t="s">
        <v>859</v>
      </c>
      <c r="O12" s="470">
        <v>4.4046929993532897</v>
      </c>
      <c r="P12" s="470" t="s">
        <v>257</v>
      </c>
    </row>
    <row r="13" spans="14:16">
      <c r="N13" s="469" t="s">
        <v>860</v>
      </c>
      <c r="O13" s="470">
        <v>2.99401233362466</v>
      </c>
      <c r="P13" s="470" t="s">
        <v>257</v>
      </c>
    </row>
    <row r="14" spans="14:16">
      <c r="N14" s="469" t="s">
        <v>850</v>
      </c>
      <c r="O14" s="470">
        <v>2.9748826034489699</v>
      </c>
      <c r="P14" s="470" t="s">
        <v>257</v>
      </c>
    </row>
    <row r="15" spans="14:16">
      <c r="N15" s="469" t="s">
        <v>839</v>
      </c>
      <c r="O15" s="470"/>
      <c r="P15" s="470">
        <v>6.7943849993050502</v>
      </c>
    </row>
    <row r="16" spans="14:16">
      <c r="N16" s="469" t="s">
        <v>837</v>
      </c>
      <c r="O16" s="470"/>
      <c r="P16" s="470">
        <v>4.9447295843139196</v>
      </c>
    </row>
    <row r="17" spans="14:16">
      <c r="N17" s="469" t="s">
        <v>861</v>
      </c>
      <c r="O17" s="470"/>
      <c r="P17" s="470">
        <v>4.1279434591116093</v>
      </c>
    </row>
    <row r="18" spans="14:16">
      <c r="N18" s="469" t="s">
        <v>848</v>
      </c>
      <c r="O18" s="470"/>
      <c r="P18" s="470">
        <v>3.01471042345083</v>
      </c>
    </row>
    <row r="38" spans="1:5" ht="15">
      <c r="A38" s="225"/>
      <c r="B38" s="225"/>
      <c r="C38" s="225"/>
      <c r="D38" s="225"/>
      <c r="E38" s="225"/>
    </row>
  </sheetData>
  <pageMargins left="0.7" right="0.7" top="0.75" bottom="0.75" header="0.3" footer="0.3"/>
  <pageSetup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8">
    <tabColor theme="7" tint="0.59999389629810485"/>
  </sheetPr>
  <dimension ref="A1"/>
  <sheetViews>
    <sheetView workbookViewId="0">
      <selection activeCell="J11" sqref="J11"/>
    </sheetView>
  </sheetViews>
  <sheetFormatPr defaultRowHeight="15"/>
  <cols>
    <col min="1" max="16384" width="9.140625" style="215"/>
  </cols>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tabColor theme="7" tint="0.59999389629810485"/>
  </sheetPr>
  <dimension ref="N3:T27"/>
  <sheetViews>
    <sheetView workbookViewId="0">
      <selection activeCell="K12" sqref="K12"/>
    </sheetView>
  </sheetViews>
  <sheetFormatPr defaultRowHeight="15"/>
  <cols>
    <col min="1" max="16384" width="9.140625" style="215"/>
  </cols>
  <sheetData>
    <row r="3" spans="14:20">
      <c r="N3" s="215" t="s">
        <v>1000</v>
      </c>
      <c r="O3" s="215" t="s">
        <v>1001</v>
      </c>
      <c r="P3" s="215" t="s">
        <v>545</v>
      </c>
      <c r="R3" s="215" t="s">
        <v>1002</v>
      </c>
      <c r="T3" s="215" t="s">
        <v>1003</v>
      </c>
    </row>
    <row r="4" spans="14:20">
      <c r="N4" s="215">
        <v>-0.21255974999999999</v>
      </c>
      <c r="O4" s="215">
        <v>42.429633000000003</v>
      </c>
      <c r="P4" s="215">
        <v>-0.51320563201436986</v>
      </c>
      <c r="R4" s="215">
        <v>-2.8046650793313921</v>
      </c>
      <c r="T4" s="215">
        <v>1.0325574774827054E-2</v>
      </c>
    </row>
    <row r="5" spans="14:20">
      <c r="N5" s="215">
        <v>-1.5988499999999999E-2</v>
      </c>
      <c r="O5" s="215">
        <v>38.687384000000002</v>
      </c>
    </row>
    <row r="6" spans="14:20">
      <c r="N6" s="215">
        <v>1.5258829999999999E-2</v>
      </c>
      <c r="O6" s="215">
        <v>43.016165000000001</v>
      </c>
    </row>
    <row r="7" spans="14:20">
      <c r="N7" s="215">
        <v>6.6141580000000005E-2</v>
      </c>
      <c r="O7" s="215">
        <v>43.277985000000001</v>
      </c>
    </row>
    <row r="8" spans="14:20">
      <c r="N8" s="215">
        <v>9.251297E-2</v>
      </c>
      <c r="O8" s="215">
        <v>38.774709999999999</v>
      </c>
    </row>
    <row r="9" spans="14:20">
      <c r="N9" s="215">
        <v>0.10939535</v>
      </c>
      <c r="O9" s="215">
        <v>37.082197000000001</v>
      </c>
    </row>
    <row r="10" spans="14:20">
      <c r="N10" s="215">
        <v>0.12679978</v>
      </c>
      <c r="O10" s="215">
        <v>45.358308000000001</v>
      </c>
    </row>
    <row r="11" spans="14:20">
      <c r="N11" s="215">
        <v>0.13657546000000001</v>
      </c>
      <c r="O11" s="215">
        <v>36.507277000000002</v>
      </c>
    </row>
    <row r="12" spans="14:20">
      <c r="N12" s="215">
        <v>0.14458592000000001</v>
      </c>
      <c r="O12" s="215">
        <v>37.504550999999999</v>
      </c>
    </row>
    <row r="13" spans="14:20">
      <c r="N13" s="215">
        <v>0.16420583</v>
      </c>
      <c r="O13" s="215">
        <v>42.510629000000002</v>
      </c>
    </row>
    <row r="14" spans="14:20">
      <c r="N14" s="215">
        <v>0.18025100999999999</v>
      </c>
      <c r="O14" s="215">
        <v>38.539012</v>
      </c>
    </row>
    <row r="15" spans="14:20">
      <c r="N15" s="215">
        <v>0.19784083</v>
      </c>
      <c r="O15" s="215">
        <v>39.286385000000003</v>
      </c>
    </row>
    <row r="16" spans="14:20">
      <c r="N16" s="215">
        <v>0.20660687</v>
      </c>
      <c r="O16" s="215">
        <v>39.559753000000001</v>
      </c>
    </row>
    <row r="17" spans="14:15">
      <c r="N17" s="215">
        <v>0.21717975</v>
      </c>
      <c r="O17" s="215">
        <v>36.431120999999997</v>
      </c>
    </row>
    <row r="18" spans="14:15">
      <c r="N18" s="215">
        <v>0.23567711999999999</v>
      </c>
      <c r="O18" s="215">
        <v>38.858974000000003</v>
      </c>
    </row>
    <row r="19" spans="14:15">
      <c r="N19" s="215">
        <v>0.24928855999999999</v>
      </c>
      <c r="O19" s="215">
        <v>38.537979</v>
      </c>
    </row>
    <row r="20" spans="14:15">
      <c r="N20" s="215">
        <v>0.25875165</v>
      </c>
      <c r="O20" s="215">
        <v>40.622875000000001</v>
      </c>
    </row>
    <row r="21" spans="14:15">
      <c r="N21" s="215">
        <v>0.26957956999999999</v>
      </c>
      <c r="O21" s="215">
        <v>32.442298000000001</v>
      </c>
    </row>
    <row r="22" spans="14:15">
      <c r="N22" s="215">
        <v>0.28275855</v>
      </c>
      <c r="O22" s="215">
        <v>41.519569000000004</v>
      </c>
    </row>
    <row r="23" spans="14:15">
      <c r="N23" s="215">
        <v>0.30361157</v>
      </c>
      <c r="O23" s="215">
        <v>38.350917000000003</v>
      </c>
    </row>
    <row r="24" spans="14:15">
      <c r="N24" s="215">
        <v>0.35754752000000001</v>
      </c>
      <c r="O24" s="215">
        <v>35.114119000000002</v>
      </c>
    </row>
    <row r="25" spans="14:15">
      <c r="N25" s="215">
        <v>0.39612396999999999</v>
      </c>
      <c r="O25" s="215">
        <v>37.112448000000001</v>
      </c>
    </row>
    <row r="26" spans="14:15">
      <c r="N26" s="215">
        <v>0.43447713999999998</v>
      </c>
      <c r="O26" s="215">
        <v>39.804918000000001</v>
      </c>
    </row>
    <row r="27" spans="14:15">
      <c r="N27" s="215">
        <v>0.62010902000000001</v>
      </c>
      <c r="O27" s="215">
        <v>34.075200000000002</v>
      </c>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0">
    <tabColor theme="7" tint="0.59999389629810485"/>
  </sheetPr>
  <dimension ref="B2:AD158"/>
  <sheetViews>
    <sheetView workbookViewId="0"/>
  </sheetViews>
  <sheetFormatPr defaultColWidth="9.140625" defaultRowHeight="12.75"/>
  <cols>
    <col min="1" max="1" width="17.85546875" style="226" bestFit="1" customWidth="1"/>
    <col min="2" max="21" width="9.140625" style="226"/>
    <col min="22" max="22" width="9.5703125" style="226" bestFit="1" customWidth="1"/>
    <col min="23" max="24" width="9.28515625" style="226" bestFit="1" customWidth="1"/>
    <col min="25" max="25" width="10.5703125" style="226" bestFit="1" customWidth="1"/>
    <col min="26" max="26" width="9.28515625" style="226" bestFit="1" customWidth="1"/>
    <col min="27" max="16384" width="9.140625" style="226"/>
  </cols>
  <sheetData>
    <row r="2" spans="21:30">
      <c r="U2" s="471" t="s">
        <v>761</v>
      </c>
      <c r="AB2" s="471" t="s">
        <v>762</v>
      </c>
    </row>
    <row r="3" spans="21:30">
      <c r="U3" s="472" t="s">
        <v>339</v>
      </c>
      <c r="V3" s="472" t="s">
        <v>862</v>
      </c>
      <c r="W3" s="472" t="s">
        <v>863</v>
      </c>
      <c r="X3" s="472" t="s">
        <v>864</v>
      </c>
      <c r="Y3" s="472" t="s">
        <v>865</v>
      </c>
      <c r="Z3" s="472" t="s">
        <v>866</v>
      </c>
      <c r="AB3" s="472" t="s">
        <v>868</v>
      </c>
      <c r="AC3" s="472" t="s">
        <v>869</v>
      </c>
      <c r="AD3" s="472" t="s">
        <v>870</v>
      </c>
    </row>
    <row r="4" spans="21:30">
      <c r="U4" s="472" t="s">
        <v>69</v>
      </c>
      <c r="V4" s="474">
        <v>3240</v>
      </c>
      <c r="W4" s="474">
        <v>100</v>
      </c>
      <c r="X4" s="473">
        <v>282.75073152530388</v>
      </c>
      <c r="Y4" s="473">
        <v>282750.73152530385</v>
      </c>
      <c r="Z4" s="473">
        <v>1.1458856295514293</v>
      </c>
      <c r="AB4" s="472">
        <v>2017</v>
      </c>
      <c r="AC4" s="472">
        <v>2.2366640000000002</v>
      </c>
      <c r="AD4" s="472">
        <v>1.381283</v>
      </c>
    </row>
    <row r="5" spans="21:30">
      <c r="U5" s="472" t="s">
        <v>102</v>
      </c>
      <c r="V5" s="474">
        <v>208</v>
      </c>
      <c r="W5" s="474">
        <v>93</v>
      </c>
      <c r="X5" s="473">
        <v>42.787581762713977</v>
      </c>
      <c r="Y5" s="473">
        <v>42787.581762713977</v>
      </c>
      <c r="Z5" s="473">
        <v>0.4861223547371768</v>
      </c>
      <c r="AB5" s="472">
        <v>2017</v>
      </c>
      <c r="AC5" s="472">
        <v>-0.59921849999999999</v>
      </c>
      <c r="AD5" s="472">
        <v>1.8433010000000001</v>
      </c>
    </row>
    <row r="6" spans="21:30">
      <c r="U6" s="472" t="s">
        <v>68</v>
      </c>
      <c r="V6" s="474">
        <v>13966</v>
      </c>
      <c r="W6" s="474">
        <v>92</v>
      </c>
      <c r="X6" s="473">
        <v>249.92082182489798</v>
      </c>
      <c r="Y6" s="473">
        <v>249920.82182489798</v>
      </c>
      <c r="Z6" s="473">
        <v>5.5881698443617474</v>
      </c>
      <c r="AB6" s="472">
        <v>2017</v>
      </c>
      <c r="AC6" s="472">
        <v>-0.92752769999999995</v>
      </c>
      <c r="AD6" s="472">
        <v>1.526027</v>
      </c>
    </row>
    <row r="7" spans="21:30">
      <c r="U7" s="472" t="s">
        <v>25</v>
      </c>
      <c r="V7" s="474">
        <v>926940</v>
      </c>
      <c r="W7" s="474">
        <v>90</v>
      </c>
      <c r="X7" s="473">
        <v>371.34476190476192</v>
      </c>
      <c r="Y7" s="473">
        <v>371344.76190476195</v>
      </c>
      <c r="Z7" s="473">
        <v>249.61709308767101</v>
      </c>
      <c r="AB7" s="472">
        <v>2017</v>
      </c>
      <c r="AC7" s="472">
        <v>-1.3635189999999999</v>
      </c>
      <c r="AD7" s="472">
        <v>1.4971380000000001</v>
      </c>
    </row>
    <row r="8" spans="21:30">
      <c r="U8" s="472" t="s">
        <v>420</v>
      </c>
      <c r="V8" s="474">
        <v>16238</v>
      </c>
      <c r="W8" s="474">
        <v>88</v>
      </c>
      <c r="X8" s="473">
        <v>2.5209999999999999</v>
      </c>
      <c r="Y8" s="473">
        <v>2521</v>
      </c>
      <c r="Z8" s="473">
        <v>249.61709308767101</v>
      </c>
      <c r="AB8" s="472">
        <v>2017</v>
      </c>
      <c r="AC8" s="472">
        <v>-0.14064270000000001</v>
      </c>
      <c r="AD8" s="472">
        <v>2.1932740000000002</v>
      </c>
    </row>
    <row r="9" spans="21:30">
      <c r="U9" s="472" t="s">
        <v>9</v>
      </c>
      <c r="V9" s="474">
        <v>17900</v>
      </c>
      <c r="W9" s="474">
        <v>88</v>
      </c>
      <c r="X9" s="473">
        <v>1526.9537915670055</v>
      </c>
      <c r="Y9" s="473">
        <v>1526953.7915670054</v>
      </c>
      <c r="Z9" s="473">
        <v>1.1722686108025893</v>
      </c>
      <c r="AB9" s="472">
        <v>2017</v>
      </c>
      <c r="AC9" s="472">
        <v>-0.81125449999999999</v>
      </c>
      <c r="AD9" s="472">
        <v>1.2595460000000001</v>
      </c>
    </row>
    <row r="10" spans="21:30">
      <c r="U10" s="472" t="s">
        <v>544</v>
      </c>
      <c r="V10" s="474">
        <v>5880</v>
      </c>
      <c r="W10" s="474">
        <v>74</v>
      </c>
      <c r="X10" s="473">
        <v>22.656727531438545</v>
      </c>
      <c r="Y10" s="473">
        <v>22656.727531438544</v>
      </c>
      <c r="Z10" s="473">
        <v>25.952556439763399</v>
      </c>
      <c r="AB10" s="472">
        <v>2017</v>
      </c>
      <c r="AC10" s="472">
        <v>-1.3715930000000001</v>
      </c>
      <c r="AD10" s="472">
        <v>1.841048</v>
      </c>
    </row>
    <row r="11" spans="21:30">
      <c r="U11" s="472" t="s">
        <v>104</v>
      </c>
      <c r="V11" s="474">
        <v>53307</v>
      </c>
      <c r="W11" s="474">
        <v>70</v>
      </c>
      <c r="X11" s="473">
        <v>404.44503451986549</v>
      </c>
      <c r="Y11" s="473">
        <v>404445.03451986547</v>
      </c>
      <c r="Z11" s="473">
        <v>13.180282968063409</v>
      </c>
      <c r="AB11" s="472">
        <v>2017</v>
      </c>
      <c r="AC11" s="472">
        <v>-0.33115240000000001</v>
      </c>
      <c r="AD11" s="472">
        <v>0.188857</v>
      </c>
    </row>
    <row r="12" spans="21:30">
      <c r="U12" s="472" t="s">
        <v>79</v>
      </c>
      <c r="V12" s="474">
        <v>7904</v>
      </c>
      <c r="W12" s="474">
        <v>69</v>
      </c>
      <c r="X12" s="473">
        <v>194.67242698792819</v>
      </c>
      <c r="Y12" s="473">
        <v>194672.42698792819</v>
      </c>
      <c r="Z12" s="473">
        <v>4.0601538298436761</v>
      </c>
      <c r="AB12" s="472">
        <v>2017</v>
      </c>
      <c r="AC12" s="472">
        <v>0.24786440000000001</v>
      </c>
      <c r="AD12" s="472">
        <v>1.9854290000000001</v>
      </c>
    </row>
    <row r="13" spans="21:30">
      <c r="U13" s="472" t="s">
        <v>41</v>
      </c>
      <c r="V13" s="474">
        <v>62</v>
      </c>
      <c r="W13" s="474">
        <v>67</v>
      </c>
      <c r="X13" s="473">
        <v>137.28935427064076</v>
      </c>
      <c r="Y13" s="473">
        <v>137289.35427064076</v>
      </c>
      <c r="Z13" s="473">
        <v>4.5160092950672914E-2</v>
      </c>
      <c r="AB13" s="472">
        <v>2017</v>
      </c>
      <c r="AC13" s="472">
        <v>0.73404950000000002</v>
      </c>
      <c r="AD13" s="472">
        <v>1.867232</v>
      </c>
    </row>
    <row r="14" spans="21:30">
      <c r="U14" s="472" t="s">
        <v>504</v>
      </c>
      <c r="V14" s="474">
        <v>6040</v>
      </c>
      <c r="W14" s="474">
        <v>65</v>
      </c>
      <c r="X14" s="473">
        <v>15.660405511882175</v>
      </c>
      <c r="Y14" s="473">
        <v>15660.405511882174</v>
      </c>
      <c r="Z14" s="473">
        <v>38.568605362212431</v>
      </c>
      <c r="AB14" s="472">
        <v>2017</v>
      </c>
      <c r="AC14" s="472">
        <v>0.36404880000000001</v>
      </c>
      <c r="AD14" s="472">
        <v>2.1388389999999999</v>
      </c>
    </row>
    <row r="15" spans="21:30">
      <c r="U15" s="472" t="s">
        <v>6</v>
      </c>
      <c r="V15" s="474">
        <v>300</v>
      </c>
      <c r="W15" s="474">
        <v>61</v>
      </c>
      <c r="X15" s="473">
        <v>1267.7770405470167</v>
      </c>
      <c r="Y15" s="473">
        <v>1267777.0405470168</v>
      </c>
      <c r="Z15" s="473">
        <v>2.3663466871947522E-2</v>
      </c>
      <c r="AB15" s="472">
        <v>2017</v>
      </c>
      <c r="AC15" s="472">
        <v>1.1336900000000001</v>
      </c>
      <c r="AD15" s="472">
        <v>1.988966</v>
      </c>
    </row>
    <row r="16" spans="21:30">
      <c r="U16" s="472" t="s">
        <v>40</v>
      </c>
      <c r="V16" s="474">
        <v>524000</v>
      </c>
      <c r="W16" s="474">
        <v>61</v>
      </c>
      <c r="X16" s="473">
        <v>109.38147675000008</v>
      </c>
      <c r="Y16" s="473">
        <v>109381.47675000007</v>
      </c>
      <c r="Z16" s="473">
        <v>249.61709308767101</v>
      </c>
      <c r="AB16" s="472">
        <v>2017</v>
      </c>
      <c r="AC16" s="472">
        <v>0.71279749999999997</v>
      </c>
      <c r="AD16" s="472">
        <v>1.9242010000000001</v>
      </c>
    </row>
    <row r="17" spans="3:30">
      <c r="U17" s="472" t="s">
        <v>42</v>
      </c>
      <c r="V17" s="474">
        <v>33600</v>
      </c>
      <c r="W17" s="474">
        <v>52</v>
      </c>
      <c r="X17" s="473">
        <v>37.8098040443248</v>
      </c>
      <c r="Y17" s="473">
        <v>37809.804044324803</v>
      </c>
      <c r="Z17" s="473">
        <v>88.865840089016046</v>
      </c>
      <c r="AB17" s="472">
        <v>2017</v>
      </c>
      <c r="AC17" s="472">
        <v>-0.25237159999999997</v>
      </c>
      <c r="AD17" s="472">
        <v>1.522445</v>
      </c>
    </row>
    <row r="18" spans="3:30">
      <c r="U18" s="472" t="s">
        <v>38</v>
      </c>
      <c r="V18" s="474">
        <v>34000</v>
      </c>
      <c r="W18" s="474">
        <v>47</v>
      </c>
      <c r="X18" s="473">
        <v>65.941482444733424</v>
      </c>
      <c r="Y18" s="473">
        <v>65941.482444733425</v>
      </c>
      <c r="Z18" s="473">
        <v>51.560866907255118</v>
      </c>
      <c r="AB18" s="472">
        <v>2017</v>
      </c>
      <c r="AC18" s="472">
        <v>-0.53983579999999998</v>
      </c>
      <c r="AD18" s="472">
        <v>2.2157010000000001</v>
      </c>
    </row>
    <row r="19" spans="3:30">
      <c r="U19" s="472" t="s">
        <v>57</v>
      </c>
      <c r="V19" s="474">
        <v>5901</v>
      </c>
      <c r="W19" s="474">
        <v>45</v>
      </c>
      <c r="X19" s="473">
        <v>1077.8303512946247</v>
      </c>
      <c r="Y19" s="473">
        <v>1077830.3512946246</v>
      </c>
      <c r="Z19" s="473">
        <v>0.54748875766135874</v>
      </c>
      <c r="AB19" s="472">
        <v>2017</v>
      </c>
      <c r="AC19" s="472">
        <v>-0.58273819999999998</v>
      </c>
      <c r="AD19" s="472">
        <v>-0.1380295</v>
      </c>
    </row>
    <row r="20" spans="3:30">
      <c r="U20" s="472" t="s">
        <v>76</v>
      </c>
      <c r="V20" s="474">
        <v>3019</v>
      </c>
      <c r="W20" s="474">
        <v>42</v>
      </c>
      <c r="X20" s="473">
        <v>296.75308036754268</v>
      </c>
      <c r="Y20" s="473">
        <v>296753.08036754269</v>
      </c>
      <c r="Z20" s="473">
        <v>1.0173441152694442</v>
      </c>
      <c r="AB20" s="472">
        <v>2017</v>
      </c>
      <c r="AC20" s="472">
        <v>-0.61006099999999996</v>
      </c>
      <c r="AD20" s="472">
        <v>1.8380799999999999</v>
      </c>
    </row>
    <row r="21" spans="3:30">
      <c r="U21" s="472" t="s">
        <v>108</v>
      </c>
      <c r="V21" s="474">
        <v>250</v>
      </c>
      <c r="W21" s="474">
        <v>42</v>
      </c>
      <c r="X21" s="473">
        <v>11.159435476604019</v>
      </c>
      <c r="Y21" s="473">
        <v>11159.435476604018</v>
      </c>
      <c r="Z21" s="473">
        <v>2.240256691515714</v>
      </c>
      <c r="AB21" s="472">
        <v>2017</v>
      </c>
      <c r="AC21" s="472">
        <v>-1.4119409999999999</v>
      </c>
      <c r="AD21" s="472">
        <v>1.548576</v>
      </c>
    </row>
    <row r="22" spans="3:30">
      <c r="U22" s="472" t="s">
        <v>53</v>
      </c>
      <c r="V22" s="474">
        <v>73570</v>
      </c>
      <c r="W22" s="474">
        <v>40</v>
      </c>
      <c r="X22" s="473">
        <v>1284.7274762660829</v>
      </c>
      <c r="Y22" s="473">
        <v>1284727.4762660828</v>
      </c>
      <c r="Z22" s="473">
        <v>5.7265063104140186</v>
      </c>
      <c r="AB22" s="472">
        <v>2017</v>
      </c>
      <c r="AC22" s="472">
        <v>-1.184609</v>
      </c>
      <c r="AD22" s="472">
        <v>0.73981019999999997</v>
      </c>
    </row>
    <row r="23" spans="3:30">
      <c r="U23" s="472" t="s">
        <v>115</v>
      </c>
      <c r="V23" s="474">
        <v>72</v>
      </c>
      <c r="W23" s="474">
        <v>36</v>
      </c>
      <c r="X23" s="473">
        <v>24.509182108524424</v>
      </c>
      <c r="Y23" s="473">
        <v>24509.182108524423</v>
      </c>
      <c r="Z23" s="473">
        <v>0.29376745287211364</v>
      </c>
      <c r="AB23" s="472">
        <v>2017</v>
      </c>
      <c r="AC23" s="472">
        <v>-1.4318059999999999</v>
      </c>
      <c r="AD23" s="472">
        <v>0.87407650000000003</v>
      </c>
    </row>
    <row r="24" spans="3:30">
      <c r="U24" s="472" t="s">
        <v>39</v>
      </c>
      <c r="V24" s="474">
        <v>67000</v>
      </c>
      <c r="W24" s="474">
        <v>32</v>
      </c>
      <c r="X24" s="473">
        <v>18.539407463123226</v>
      </c>
      <c r="Y24" s="473">
        <v>18539.407463123225</v>
      </c>
      <c r="Z24" s="473">
        <v>249.61709308767101</v>
      </c>
      <c r="AB24" s="472">
        <v>2017</v>
      </c>
      <c r="AC24" s="472">
        <v>-1.3300780000000001</v>
      </c>
      <c r="AD24" s="472">
        <v>0.49197030000000003</v>
      </c>
    </row>
    <row r="25" spans="3:30">
      <c r="U25" s="472" t="s">
        <v>492</v>
      </c>
      <c r="V25" s="474">
        <v>400</v>
      </c>
      <c r="W25" s="474">
        <v>32</v>
      </c>
      <c r="X25" s="473">
        <v>32.228484042553191</v>
      </c>
      <c r="Y25" s="473">
        <v>32228.484042553191</v>
      </c>
      <c r="Z25" s="473">
        <v>1.2411381170515376</v>
      </c>
      <c r="AB25" s="472">
        <v>2017</v>
      </c>
      <c r="AC25" s="472">
        <v>-1.4175720000000001</v>
      </c>
      <c r="AD25" s="472">
        <v>-0.19291469999999999</v>
      </c>
    </row>
    <row r="26" spans="3:30">
      <c r="U26" s="472" t="s">
        <v>125</v>
      </c>
      <c r="V26" s="474">
        <v>4828</v>
      </c>
      <c r="W26" s="474">
        <v>25</v>
      </c>
      <c r="X26" s="473">
        <v>101.12374810471567</v>
      </c>
      <c r="Y26" s="473">
        <v>101123.74810471568</v>
      </c>
      <c r="Z26" s="473">
        <v>4.774348350894301</v>
      </c>
      <c r="AB26" s="472">
        <v>2017</v>
      </c>
      <c r="AC26" s="472">
        <v>-1.8257399999999999</v>
      </c>
      <c r="AD26" s="472">
        <v>1.7950159999999999</v>
      </c>
    </row>
    <row r="27" spans="3:30">
      <c r="U27" s="472" t="s">
        <v>519</v>
      </c>
      <c r="V27" s="474">
        <v>1000</v>
      </c>
      <c r="W27" s="474">
        <v>23</v>
      </c>
      <c r="X27" s="473">
        <v>14.020155559966692</v>
      </c>
      <c r="Y27" s="473">
        <v>14020.155559966692</v>
      </c>
      <c r="Z27" s="473">
        <v>7.1325884775159771</v>
      </c>
      <c r="AB27" s="472">
        <v>2017</v>
      </c>
      <c r="AC27" s="472">
        <v>-0.80814810000000004</v>
      </c>
      <c r="AD27" s="472">
        <v>2.2410009999999998</v>
      </c>
    </row>
    <row r="28" spans="3:30">
      <c r="C28" s="227"/>
      <c r="U28" s="472" t="s">
        <v>117</v>
      </c>
      <c r="V28" s="474">
        <v>75250</v>
      </c>
      <c r="W28" s="474">
        <v>22</v>
      </c>
      <c r="X28" s="473">
        <v>236.11612492150411</v>
      </c>
      <c r="Y28" s="473">
        <v>236116.12492150412</v>
      </c>
      <c r="Z28" s="473">
        <v>31.86991147894561</v>
      </c>
      <c r="AB28" s="472">
        <v>2017</v>
      </c>
      <c r="AC28" s="472">
        <v>-0.52174949999999998</v>
      </c>
      <c r="AD28" s="472">
        <v>-8.1381000000000005E-3</v>
      </c>
    </row>
    <row r="29" spans="3:30">
      <c r="C29" s="227"/>
      <c r="U29" s="472" t="s">
        <v>867</v>
      </c>
      <c r="V29" s="474">
        <v>589800</v>
      </c>
      <c r="W29" s="474">
        <v>21</v>
      </c>
      <c r="X29" s="473">
        <v>357.04515601855957</v>
      </c>
      <c r="Y29" s="473">
        <v>357045.15601855959</v>
      </c>
      <c r="Z29" s="473">
        <v>165.18918967474846</v>
      </c>
      <c r="AB29" s="472">
        <v>2017</v>
      </c>
      <c r="AC29" s="472">
        <v>-1.590927</v>
      </c>
      <c r="AD29" s="472">
        <v>-0.25560840000000001</v>
      </c>
    </row>
    <row r="30" spans="3:30">
      <c r="C30" s="227"/>
      <c r="U30" s="472" t="s">
        <v>43</v>
      </c>
      <c r="V30" s="474">
        <v>7570</v>
      </c>
      <c r="W30" s="474">
        <v>21</v>
      </c>
      <c r="X30" s="473">
        <v>160.129833106528</v>
      </c>
      <c r="Y30" s="473">
        <v>160129.83310652801</v>
      </c>
      <c r="Z30" s="473">
        <v>4.7274139072910799</v>
      </c>
      <c r="AB30" s="472">
        <v>2017</v>
      </c>
      <c r="AC30" s="472">
        <v>-1.0677540000000001</v>
      </c>
      <c r="AD30" s="472">
        <v>-0.65689370000000002</v>
      </c>
    </row>
    <row r="31" spans="3:30">
      <c r="C31" s="227"/>
      <c r="U31" s="472" t="s">
        <v>36</v>
      </c>
      <c r="V31" s="474">
        <v>514000</v>
      </c>
      <c r="W31" s="474">
        <v>18</v>
      </c>
      <c r="X31" s="473">
        <v>644.93555761916537</v>
      </c>
      <c r="Y31" s="473">
        <v>644935.5576191654</v>
      </c>
      <c r="Z31" s="473">
        <v>79.697885149560506</v>
      </c>
      <c r="AB31" s="472">
        <v>2017</v>
      </c>
      <c r="AC31" s="472">
        <v>-1.544762</v>
      </c>
      <c r="AD31" s="472">
        <v>-0.53168539999999997</v>
      </c>
    </row>
    <row r="32" spans="3:30">
      <c r="C32" s="227"/>
      <c r="U32" s="472" t="s">
        <v>97</v>
      </c>
      <c r="V32" s="474"/>
      <c r="W32" s="474">
        <v>17</v>
      </c>
      <c r="X32" s="473">
        <v>10.091057941062207</v>
      </c>
      <c r="Y32" s="473">
        <v>10091.057941062207</v>
      </c>
      <c r="Z32" s="473">
        <v>0</v>
      </c>
      <c r="AB32" s="472">
        <v>2017</v>
      </c>
      <c r="AC32" s="472">
        <v>-0.88489430000000002</v>
      </c>
      <c r="AD32" s="472">
        <v>1.0393939999999999</v>
      </c>
    </row>
    <row r="33" spans="2:30">
      <c r="C33" s="227"/>
      <c r="U33" s="472" t="s">
        <v>527</v>
      </c>
      <c r="V33" s="474">
        <v>80</v>
      </c>
      <c r="W33" s="474">
        <v>7</v>
      </c>
      <c r="X33" s="473">
        <v>11.253351222190268</v>
      </c>
      <c r="Y33" s="473">
        <v>11253.351222190267</v>
      </c>
      <c r="Z33" s="473">
        <v>0.71089934385278519</v>
      </c>
      <c r="AB33" s="472">
        <v>2017</v>
      </c>
      <c r="AC33" s="472">
        <v>-0.82054899999999997</v>
      </c>
      <c r="AD33" s="472">
        <v>-0.36966260000000001</v>
      </c>
    </row>
    <row r="34" spans="2:30">
      <c r="C34" s="227"/>
      <c r="U34" s="472" t="s">
        <v>113</v>
      </c>
      <c r="V34" s="474"/>
      <c r="W34" s="474">
        <v>7</v>
      </c>
      <c r="X34" s="473">
        <v>55.786635799137741</v>
      </c>
      <c r="Y34" s="473">
        <v>55786.635799137744</v>
      </c>
      <c r="Z34" s="473">
        <v>0</v>
      </c>
      <c r="AB34" s="472">
        <v>2017</v>
      </c>
      <c r="AC34" s="472">
        <v>-0.89193849999999997</v>
      </c>
      <c r="AD34" s="472">
        <v>0.46684720000000002</v>
      </c>
    </row>
    <row r="35" spans="2:30">
      <c r="C35" s="227"/>
      <c r="U35" s="472" t="s">
        <v>140</v>
      </c>
      <c r="V35" s="474">
        <v>2400</v>
      </c>
      <c r="W35" s="474">
        <v>4</v>
      </c>
      <c r="X35" s="473">
        <v>405.44235556533374</v>
      </c>
      <c r="Y35" s="473">
        <v>405442.35556533374</v>
      </c>
      <c r="Z35" s="473">
        <v>0.59194604783053051</v>
      </c>
      <c r="AB35" s="472">
        <v>2017</v>
      </c>
      <c r="AC35" s="472">
        <v>-1.481765</v>
      </c>
      <c r="AD35" s="472">
        <v>-0.73848829999999999</v>
      </c>
    </row>
    <row r="36" spans="2:30">
      <c r="B36" s="227"/>
      <c r="U36" s="472" t="s">
        <v>37</v>
      </c>
      <c r="V36" s="474">
        <v>338400</v>
      </c>
      <c r="W36" s="474">
        <v>4</v>
      </c>
      <c r="X36" s="473">
        <v>151.73214285714286</v>
      </c>
      <c r="Y36" s="473">
        <v>151732.14285714287</v>
      </c>
      <c r="Z36" s="473">
        <v>223.02459691655878</v>
      </c>
      <c r="AB36" s="472">
        <v>2017</v>
      </c>
      <c r="AC36" s="472"/>
      <c r="AD36" s="472">
        <v>-0.50632509999999997</v>
      </c>
    </row>
    <row r="37" spans="2:30">
      <c r="C37" s="227"/>
      <c r="AB37" s="472">
        <v>2017</v>
      </c>
      <c r="AC37" s="472"/>
      <c r="AD37" s="472">
        <v>-0.73944160000000003</v>
      </c>
    </row>
    <row r="38" spans="2:30">
      <c r="C38" s="227"/>
      <c r="AB38" s="472">
        <v>2017</v>
      </c>
      <c r="AC38" s="472"/>
      <c r="AD38" s="472">
        <v>-1.2376879999999999</v>
      </c>
    </row>
    <row r="39" spans="2:30">
      <c r="C39" s="227"/>
      <c r="AB39" s="472">
        <v>2017</v>
      </c>
      <c r="AC39" s="472"/>
      <c r="AD39" s="472">
        <v>-0.7172771</v>
      </c>
    </row>
    <row r="40" spans="2:30">
      <c r="B40" s="227"/>
      <c r="AB40" s="472">
        <v>2017</v>
      </c>
      <c r="AC40" s="472"/>
      <c r="AD40" s="472">
        <v>-0.87177439999999995</v>
      </c>
    </row>
    <row r="41" spans="2:30">
      <c r="C41" s="227"/>
      <c r="AB41" s="472">
        <v>2017</v>
      </c>
      <c r="AC41" s="472"/>
      <c r="AD41" s="472">
        <v>-0.53937539999999995</v>
      </c>
    </row>
    <row r="42" spans="2:30">
      <c r="B42" s="227"/>
      <c r="AB42" s="472">
        <v>2017</v>
      </c>
      <c r="AC42" s="472"/>
      <c r="AD42" s="472">
        <v>-0.72477970000000003</v>
      </c>
    </row>
    <row r="43" spans="2:30">
      <c r="B43" s="227"/>
      <c r="AB43" s="472">
        <v>2017</v>
      </c>
      <c r="AC43" s="472"/>
      <c r="AD43" s="472">
        <v>-0.49588199999999999</v>
      </c>
    </row>
    <row r="44" spans="2:30">
      <c r="B44" s="227"/>
      <c r="AB44" s="472">
        <v>2017</v>
      </c>
      <c r="AC44" s="472"/>
      <c r="AD44" s="472">
        <v>1.292767</v>
      </c>
    </row>
    <row r="45" spans="2:30">
      <c r="B45" s="227"/>
      <c r="AB45" s="472">
        <v>2017</v>
      </c>
      <c r="AC45" s="472"/>
      <c r="AD45" s="472">
        <v>0.2423304</v>
      </c>
    </row>
    <row r="46" spans="2:30">
      <c r="B46" s="227"/>
      <c r="AB46" s="472">
        <v>2017</v>
      </c>
      <c r="AC46" s="472"/>
      <c r="AD46" s="472">
        <v>1.1738980000000001</v>
      </c>
    </row>
    <row r="47" spans="2:30">
      <c r="B47" s="227"/>
      <c r="AB47" s="472">
        <v>2017</v>
      </c>
      <c r="AC47" s="472"/>
      <c r="AD47" s="472">
        <v>1.421144</v>
      </c>
    </row>
    <row r="48" spans="2:30">
      <c r="AB48" s="472">
        <v>2017</v>
      </c>
      <c r="AC48" s="472"/>
      <c r="AD48" s="472">
        <v>0.65170050000000002</v>
      </c>
    </row>
    <row r="49" spans="28:30">
      <c r="AB49" s="472">
        <v>2017</v>
      </c>
      <c r="AC49" s="472"/>
      <c r="AD49" s="472">
        <v>0.4755489</v>
      </c>
    </row>
    <row r="50" spans="28:30">
      <c r="AB50" s="472">
        <v>2017</v>
      </c>
      <c r="AC50" s="472"/>
      <c r="AD50" s="472">
        <v>-0.50772859999999997</v>
      </c>
    </row>
    <row r="51" spans="28:30">
      <c r="AB51" s="472">
        <v>2017</v>
      </c>
      <c r="AC51" s="472"/>
      <c r="AD51" s="472">
        <v>-0.27163929999999997</v>
      </c>
    </row>
    <row r="52" spans="28:30">
      <c r="AB52" s="472">
        <v>2017</v>
      </c>
      <c r="AC52" s="472"/>
      <c r="AD52" s="472">
        <v>-0.1721858</v>
      </c>
    </row>
    <row r="53" spans="28:30">
      <c r="AB53" s="472">
        <v>2017</v>
      </c>
      <c r="AC53" s="472"/>
      <c r="AD53" s="472">
        <v>0.138214</v>
      </c>
    </row>
    <row r="54" spans="28:30">
      <c r="AB54" s="472">
        <v>2017</v>
      </c>
      <c r="AC54" s="472"/>
      <c r="AD54" s="472">
        <v>0.50772419999999996</v>
      </c>
    </row>
    <row r="55" spans="28:30">
      <c r="AB55" s="472">
        <v>2017</v>
      </c>
      <c r="AC55" s="472"/>
      <c r="AD55" s="472">
        <v>0.5870592</v>
      </c>
    </row>
    <row r="56" spans="28:30">
      <c r="AB56" s="472">
        <v>2017</v>
      </c>
      <c r="AC56" s="472"/>
      <c r="AD56" s="472">
        <v>0.72435799999999995</v>
      </c>
    </row>
    <row r="57" spans="28:30">
      <c r="AB57" s="472">
        <v>2017</v>
      </c>
      <c r="AC57" s="472"/>
      <c r="AD57" s="472">
        <v>-0.17401050000000001</v>
      </c>
    </row>
    <row r="58" spans="28:30">
      <c r="AB58" s="472">
        <v>2017</v>
      </c>
      <c r="AC58" s="472"/>
      <c r="AD58" s="472">
        <v>-0.36418600000000001</v>
      </c>
    </row>
    <row r="59" spans="28:30">
      <c r="AB59" s="472">
        <v>2017</v>
      </c>
      <c r="AC59" s="472"/>
      <c r="AD59" s="472">
        <v>0.78287870000000004</v>
      </c>
    </row>
    <row r="60" spans="28:30">
      <c r="AB60" s="472">
        <v>2017</v>
      </c>
      <c r="AC60" s="472"/>
      <c r="AD60" s="472">
        <v>0.82685339999999996</v>
      </c>
    </row>
    <row r="61" spans="28:30">
      <c r="AB61" s="472">
        <v>2017</v>
      </c>
      <c r="AC61" s="472"/>
      <c r="AD61" s="472">
        <v>0.26001220000000003</v>
      </c>
    </row>
    <row r="62" spans="28:30">
      <c r="AB62" s="472">
        <v>2017</v>
      </c>
      <c r="AC62" s="472"/>
      <c r="AD62" s="472">
        <v>-0.99970809999999999</v>
      </c>
    </row>
    <row r="63" spans="28:30">
      <c r="AB63" s="472">
        <v>2017</v>
      </c>
      <c r="AC63" s="472"/>
      <c r="AD63" s="472">
        <v>-0.54055920000000002</v>
      </c>
    </row>
    <row r="64" spans="28:30">
      <c r="AB64" s="472">
        <v>2017</v>
      </c>
      <c r="AC64" s="472"/>
      <c r="AD64" s="472">
        <v>-1.592206</v>
      </c>
    </row>
    <row r="65" spans="28:30">
      <c r="AB65" s="472">
        <v>2017</v>
      </c>
      <c r="AC65" s="472"/>
      <c r="AD65" s="472">
        <v>-1.5167759999999999</v>
      </c>
    </row>
    <row r="66" spans="28:30">
      <c r="AB66" s="472">
        <v>2017</v>
      </c>
      <c r="AC66" s="472"/>
      <c r="AD66" s="472">
        <v>-0.8312891</v>
      </c>
    </row>
    <row r="67" spans="28:30">
      <c r="AB67" s="472">
        <v>2017</v>
      </c>
      <c r="AC67" s="472"/>
      <c r="AD67" s="472">
        <v>1.5683009999999999</v>
      </c>
    </row>
    <row r="68" spans="28:30">
      <c r="AB68" s="472">
        <v>2017</v>
      </c>
      <c r="AC68" s="472"/>
      <c r="AD68" s="472">
        <v>-0.56486919999999996</v>
      </c>
    </row>
    <row r="69" spans="28:30">
      <c r="AB69" s="472">
        <v>2017</v>
      </c>
      <c r="AC69" s="472"/>
      <c r="AD69" s="472">
        <v>-1.290856</v>
      </c>
    </row>
    <row r="70" spans="28:30">
      <c r="AB70" s="472">
        <v>2017</v>
      </c>
      <c r="AC70" s="472"/>
      <c r="AD70" s="472">
        <v>-0.45148240000000001</v>
      </c>
    </row>
    <row r="71" spans="28:30">
      <c r="AB71" s="472">
        <v>2017</v>
      </c>
      <c r="AC71" s="472"/>
      <c r="AD71" s="472">
        <v>0.96489740000000002</v>
      </c>
    </row>
    <row r="72" spans="28:30">
      <c r="AB72" s="472">
        <v>2017</v>
      </c>
      <c r="AC72" s="472"/>
      <c r="AD72" s="472">
        <v>1.6149279999999999</v>
      </c>
    </row>
    <row r="73" spans="28:30">
      <c r="AB73" s="472">
        <v>2017</v>
      </c>
      <c r="AC73" s="472"/>
      <c r="AD73" s="472">
        <v>-0.23947289999999999</v>
      </c>
    </row>
    <row r="74" spans="28:30">
      <c r="AB74" s="472">
        <v>2017</v>
      </c>
      <c r="AC74" s="472"/>
      <c r="AD74" s="472">
        <v>0.48103420000000002</v>
      </c>
    </row>
    <row r="75" spans="28:30">
      <c r="AB75" s="472">
        <v>2017</v>
      </c>
      <c r="AC75" s="472"/>
      <c r="AD75" s="472">
        <v>-0.93547060000000004</v>
      </c>
    </row>
    <row r="76" spans="28:30">
      <c r="AB76" s="472">
        <v>2017</v>
      </c>
      <c r="AC76" s="472"/>
      <c r="AD76" s="472">
        <v>0.64217999999999997</v>
      </c>
    </row>
    <row r="77" spans="28:30">
      <c r="AB77" s="472">
        <v>2017</v>
      </c>
      <c r="AC77" s="472"/>
      <c r="AD77" s="472">
        <v>2.6030500000000002E-2</v>
      </c>
    </row>
    <row r="78" spans="28:30">
      <c r="AB78" s="472">
        <v>2017</v>
      </c>
      <c r="AC78" s="472"/>
      <c r="AD78" s="472">
        <v>-0.78715869999999999</v>
      </c>
    </row>
    <row r="79" spans="28:30">
      <c r="AB79" s="472">
        <v>2017</v>
      </c>
      <c r="AC79" s="472"/>
      <c r="AD79" s="472">
        <v>-0.74914139999999996</v>
      </c>
    </row>
    <row r="80" spans="28:30">
      <c r="AB80" s="472">
        <v>2017</v>
      </c>
      <c r="AC80" s="472"/>
      <c r="AD80" s="472">
        <v>-0.77785159999999998</v>
      </c>
    </row>
    <row r="81" spans="28:30">
      <c r="AB81" s="472">
        <v>2017</v>
      </c>
      <c r="AC81" s="472"/>
      <c r="AD81" s="472">
        <v>-0.47260730000000001</v>
      </c>
    </row>
    <row r="82" spans="28:30">
      <c r="AB82" s="472">
        <v>2017</v>
      </c>
      <c r="AC82" s="472"/>
      <c r="AD82" s="472">
        <v>-0.47519250000000002</v>
      </c>
    </row>
    <row r="83" spans="28:30">
      <c r="AB83" s="472">
        <v>2017</v>
      </c>
      <c r="AC83" s="472"/>
      <c r="AD83" s="472">
        <v>2.1334879999999998</v>
      </c>
    </row>
    <row r="84" spans="28:30">
      <c r="AB84" s="472">
        <v>2017</v>
      </c>
      <c r="AC84" s="472"/>
      <c r="AD84" s="472">
        <v>-0.38552069999999999</v>
      </c>
    </row>
    <row r="85" spans="28:30">
      <c r="AB85" s="472">
        <v>2017</v>
      </c>
      <c r="AC85" s="472"/>
      <c r="AD85" s="472">
        <v>-0.64030989999999999</v>
      </c>
    </row>
    <row r="86" spans="28:30">
      <c r="AB86" s="472">
        <v>2017</v>
      </c>
      <c r="AC86" s="472"/>
      <c r="AD86" s="472">
        <v>0.79882319999999996</v>
      </c>
    </row>
    <row r="87" spans="28:30">
      <c r="AB87" s="472">
        <v>2017</v>
      </c>
      <c r="AC87" s="472"/>
      <c r="AD87" s="472">
        <v>-1.2833509999999999</v>
      </c>
    </row>
    <row r="88" spans="28:30">
      <c r="AB88" s="472">
        <v>2017</v>
      </c>
      <c r="AC88" s="472"/>
      <c r="AD88" s="472">
        <v>0.84023219999999998</v>
      </c>
    </row>
    <row r="89" spans="28:30">
      <c r="AB89" s="472">
        <v>2017</v>
      </c>
      <c r="AC89" s="472"/>
      <c r="AD89" s="472">
        <v>-1.172709</v>
      </c>
    </row>
    <row r="90" spans="28:30">
      <c r="AB90" s="472">
        <v>2017</v>
      </c>
      <c r="AC90" s="472"/>
      <c r="AD90" s="472">
        <v>-0.6845407</v>
      </c>
    </row>
    <row r="91" spans="28:30">
      <c r="AB91" s="472">
        <v>2017</v>
      </c>
      <c r="AC91" s="472"/>
      <c r="AD91" s="472">
        <v>-0.54720749999999996</v>
      </c>
    </row>
    <row r="92" spans="28:30">
      <c r="AB92" s="472">
        <v>2017</v>
      </c>
      <c r="AC92" s="472"/>
      <c r="AD92" s="472">
        <v>-1.202361</v>
      </c>
    </row>
    <row r="93" spans="28:30">
      <c r="AB93" s="472">
        <v>2017</v>
      </c>
      <c r="AC93" s="472"/>
      <c r="AD93" s="472">
        <v>-0.55708690000000005</v>
      </c>
    </row>
    <row r="94" spans="28:30">
      <c r="AB94" s="472">
        <v>2017</v>
      </c>
      <c r="AC94" s="472"/>
      <c r="AD94" s="472">
        <v>-0.66456760000000004</v>
      </c>
    </row>
    <row r="95" spans="28:30">
      <c r="AB95" s="472">
        <v>2017</v>
      </c>
      <c r="AC95" s="472"/>
      <c r="AD95" s="472">
        <v>-0.22541839999999999</v>
      </c>
    </row>
    <row r="96" spans="28:30">
      <c r="AB96" s="472">
        <v>2017</v>
      </c>
      <c r="AC96" s="472"/>
      <c r="AD96" s="472">
        <v>-1.5622510000000001</v>
      </c>
    </row>
    <row r="97" spans="28:30">
      <c r="AB97" s="472">
        <v>2017</v>
      </c>
      <c r="AC97" s="472"/>
      <c r="AD97" s="472">
        <v>-1.0057370000000001</v>
      </c>
    </row>
    <row r="98" spans="28:30">
      <c r="AB98" s="472">
        <v>2017</v>
      </c>
      <c r="AC98" s="472"/>
      <c r="AD98" s="472">
        <v>-0.95578940000000001</v>
      </c>
    </row>
    <row r="99" spans="28:30">
      <c r="AB99" s="472">
        <v>2017</v>
      </c>
      <c r="AC99" s="472"/>
      <c r="AD99" s="472">
        <v>-2.57206E-2</v>
      </c>
    </row>
    <row r="100" spans="28:30">
      <c r="AB100" s="472">
        <v>2017</v>
      </c>
      <c r="AC100" s="472"/>
      <c r="AD100" s="472">
        <v>-0.6879092</v>
      </c>
    </row>
    <row r="101" spans="28:30">
      <c r="AB101" s="472">
        <v>2017</v>
      </c>
      <c r="AC101" s="472"/>
      <c r="AD101" s="472">
        <v>-1.0495650000000001</v>
      </c>
    </row>
    <row r="102" spans="28:30">
      <c r="AB102" s="472">
        <v>2017</v>
      </c>
      <c r="AC102" s="472"/>
      <c r="AD102" s="472">
        <v>-0.65359290000000003</v>
      </c>
    </row>
    <row r="103" spans="28:30">
      <c r="AB103" s="472">
        <v>2017</v>
      </c>
      <c r="AC103" s="472"/>
      <c r="AD103" s="472">
        <v>-0.6349823</v>
      </c>
    </row>
    <row r="104" spans="28:30">
      <c r="AB104" s="472">
        <v>2017</v>
      </c>
      <c r="AC104" s="472"/>
      <c r="AD104" s="472">
        <v>-0.75088650000000001</v>
      </c>
    </row>
    <row r="105" spans="28:30">
      <c r="AB105" s="472">
        <v>2017</v>
      </c>
      <c r="AC105" s="472"/>
      <c r="AD105" s="472">
        <v>0.20057120000000001</v>
      </c>
    </row>
    <row r="106" spans="28:30">
      <c r="AB106" s="472">
        <v>2017</v>
      </c>
      <c r="AC106" s="472"/>
      <c r="AD106" s="472">
        <v>-0.13240779999999999</v>
      </c>
    </row>
    <row r="107" spans="28:30">
      <c r="AB107" s="472">
        <v>2017</v>
      </c>
      <c r="AC107" s="472"/>
      <c r="AD107" s="472">
        <v>-0.85576640000000004</v>
      </c>
    </row>
    <row r="108" spans="28:30">
      <c r="AB108" s="472">
        <v>2017</v>
      </c>
      <c r="AC108" s="472"/>
      <c r="AD108" s="472">
        <v>-0.64736740000000004</v>
      </c>
    </row>
    <row r="109" spans="28:30">
      <c r="AB109" s="472">
        <v>2017</v>
      </c>
      <c r="AC109" s="472"/>
      <c r="AD109" s="472">
        <v>-1.270367</v>
      </c>
    </row>
    <row r="110" spans="28:30">
      <c r="AB110" s="472">
        <v>2017</v>
      </c>
      <c r="AC110" s="472"/>
      <c r="AD110" s="472">
        <v>0.63320650000000001</v>
      </c>
    </row>
    <row r="111" spans="28:30">
      <c r="AB111" s="472">
        <v>2017</v>
      </c>
      <c r="AC111" s="472"/>
      <c r="AD111" s="472">
        <v>0.1417677</v>
      </c>
    </row>
    <row r="112" spans="28:30">
      <c r="AB112" s="472">
        <v>2017</v>
      </c>
      <c r="AC112" s="472"/>
      <c r="AD112" s="472">
        <v>0.68124229999999997</v>
      </c>
    </row>
    <row r="113" spans="28:30">
      <c r="AB113" s="472">
        <v>2017</v>
      </c>
      <c r="AC113" s="472"/>
      <c r="AD113" s="472">
        <v>-8.6035299999999995E-2</v>
      </c>
    </row>
    <row r="114" spans="28:30">
      <c r="AB114" s="472">
        <v>2017</v>
      </c>
      <c r="AC114" s="472"/>
      <c r="AD114" s="472">
        <v>-0.5893176</v>
      </c>
    </row>
    <row r="115" spans="28:30">
      <c r="AB115" s="472">
        <v>2017</v>
      </c>
      <c r="AC115" s="472"/>
      <c r="AD115" s="472">
        <v>0.32477719999999999</v>
      </c>
    </row>
    <row r="116" spans="28:30">
      <c r="AB116" s="472">
        <v>2017</v>
      </c>
      <c r="AC116" s="472"/>
      <c r="AD116" s="472">
        <v>-1.7127129999999999</v>
      </c>
    </row>
    <row r="117" spans="28:30">
      <c r="AB117" s="472">
        <v>2017</v>
      </c>
      <c r="AC117" s="472"/>
      <c r="AD117" s="472">
        <v>-0.30494919999999998</v>
      </c>
    </row>
    <row r="118" spans="28:30">
      <c r="AB118" s="472">
        <v>2017</v>
      </c>
      <c r="AC118" s="472"/>
      <c r="AD118" s="472">
        <v>-0.47606710000000002</v>
      </c>
    </row>
    <row r="119" spans="28:30">
      <c r="AB119" s="472">
        <v>2017</v>
      </c>
      <c r="AC119" s="472"/>
      <c r="AD119" s="472">
        <v>-0.7052022</v>
      </c>
    </row>
    <row r="120" spans="28:30">
      <c r="AB120" s="472">
        <v>2017</v>
      </c>
      <c r="AC120" s="472"/>
      <c r="AD120" s="472">
        <v>-0.1065715</v>
      </c>
    </row>
    <row r="121" spans="28:30">
      <c r="AB121" s="472">
        <v>2017</v>
      </c>
      <c r="AC121" s="472"/>
      <c r="AD121" s="472">
        <v>-1.0382169999999999</v>
      </c>
    </row>
    <row r="122" spans="28:30">
      <c r="AB122" s="472">
        <v>2017</v>
      </c>
      <c r="AC122" s="472"/>
      <c r="AD122" s="472">
        <v>-0.1102404</v>
      </c>
    </row>
    <row r="123" spans="28:30">
      <c r="AB123" s="472">
        <v>2017</v>
      </c>
      <c r="AC123" s="472"/>
      <c r="AD123" s="472">
        <v>-0.53855220000000004</v>
      </c>
    </row>
    <row r="124" spans="28:30">
      <c r="AB124" s="472">
        <v>2017</v>
      </c>
      <c r="AC124" s="472"/>
      <c r="AD124" s="472">
        <v>0.111802</v>
      </c>
    </row>
    <row r="125" spans="28:30">
      <c r="AB125" s="472">
        <v>2017</v>
      </c>
      <c r="AC125" s="472"/>
      <c r="AD125" s="472">
        <v>0.35927409999999999</v>
      </c>
    </row>
    <row r="126" spans="28:30">
      <c r="AB126" s="472">
        <v>2017</v>
      </c>
      <c r="AC126" s="472"/>
      <c r="AD126" s="472">
        <v>6.0723000000000001E-3</v>
      </c>
    </row>
    <row r="127" spans="28:30">
      <c r="AB127" s="472">
        <v>2017</v>
      </c>
      <c r="AC127" s="472"/>
      <c r="AD127" s="472">
        <v>-0.89854489999999998</v>
      </c>
    </row>
    <row r="128" spans="28:30">
      <c r="AB128" s="472">
        <v>2017</v>
      </c>
      <c r="AC128" s="472"/>
      <c r="AD128" s="472">
        <v>0.65962799999999999</v>
      </c>
    </row>
    <row r="129" spans="28:30">
      <c r="AB129" s="472">
        <v>2017</v>
      </c>
      <c r="AC129" s="472"/>
      <c r="AD129" s="472">
        <v>-0.16061120000000001</v>
      </c>
    </row>
    <row r="130" spans="28:30">
      <c r="AB130" s="472">
        <v>2017</v>
      </c>
      <c r="AC130" s="472"/>
      <c r="AD130" s="472">
        <v>1.8500999999999999E-3</v>
      </c>
    </row>
    <row r="131" spans="28:30">
      <c r="AB131" s="472">
        <v>2017</v>
      </c>
      <c r="AC131" s="472"/>
      <c r="AD131" s="472">
        <v>0.74941020000000003</v>
      </c>
    </row>
    <row r="132" spans="28:30">
      <c r="AB132" s="472">
        <v>2017</v>
      </c>
      <c r="AC132" s="472"/>
      <c r="AD132" s="472">
        <v>-0.56006339999999999</v>
      </c>
    </row>
    <row r="133" spans="28:30">
      <c r="AB133" s="472">
        <v>2017</v>
      </c>
      <c r="AC133" s="472"/>
      <c r="AD133" s="472">
        <v>-0.25723980000000002</v>
      </c>
    </row>
    <row r="134" spans="28:30">
      <c r="AB134" s="472">
        <v>2017</v>
      </c>
      <c r="AC134" s="472"/>
      <c r="AD134" s="472">
        <v>-0.41794199999999998</v>
      </c>
    </row>
    <row r="135" spans="28:30">
      <c r="AB135" s="472">
        <v>2017</v>
      </c>
      <c r="AC135" s="472"/>
      <c r="AD135" s="472">
        <v>0.74468400000000001</v>
      </c>
    </row>
    <row r="136" spans="28:30">
      <c r="AB136" s="472">
        <v>2017</v>
      </c>
      <c r="AC136" s="472"/>
      <c r="AD136" s="472">
        <v>-1.0535399999999999</v>
      </c>
    </row>
    <row r="137" spans="28:30">
      <c r="AB137" s="472">
        <v>2017</v>
      </c>
      <c r="AC137" s="472"/>
      <c r="AD137" s="472">
        <v>-0.16079170000000001</v>
      </c>
    </row>
    <row r="138" spans="28:30">
      <c r="AB138" s="472">
        <v>2017</v>
      </c>
      <c r="AC138" s="472"/>
      <c r="AD138" s="472">
        <v>-0.79819090000000004</v>
      </c>
    </row>
    <row r="139" spans="28:30">
      <c r="AB139" s="472">
        <v>2017</v>
      </c>
      <c r="AC139" s="472"/>
      <c r="AD139" s="472">
        <v>-1.3305180000000001</v>
      </c>
    </row>
    <row r="140" spans="28:30">
      <c r="AB140" s="472">
        <v>2017</v>
      </c>
      <c r="AC140" s="472"/>
      <c r="AD140" s="472">
        <v>-0.26959620000000001</v>
      </c>
    </row>
    <row r="141" spans="28:30">
      <c r="AB141" s="472">
        <v>2017</v>
      </c>
      <c r="AC141" s="472"/>
      <c r="AD141" s="472">
        <v>-0.78351380000000004</v>
      </c>
    </row>
    <row r="142" spans="28:30">
      <c r="AB142" s="472">
        <v>2017</v>
      </c>
      <c r="AC142" s="472"/>
      <c r="AD142" s="472">
        <v>-1.1587860000000001</v>
      </c>
    </row>
    <row r="143" spans="28:30">
      <c r="AB143" s="472">
        <v>2017</v>
      </c>
      <c r="AC143" s="472"/>
      <c r="AD143" s="472">
        <v>0.56786570000000003</v>
      </c>
    </row>
    <row r="144" spans="28:30">
      <c r="AB144" s="472">
        <v>2017</v>
      </c>
      <c r="AC144" s="472"/>
      <c r="AD144" s="472">
        <v>0.22402059999999999</v>
      </c>
    </row>
    <row r="145" spans="28:30">
      <c r="AB145" s="472">
        <v>2017</v>
      </c>
      <c r="AC145" s="472"/>
      <c r="AD145" s="472">
        <v>1.2424789999999999</v>
      </c>
    </row>
    <row r="146" spans="28:30">
      <c r="AB146" s="472">
        <v>2017</v>
      </c>
      <c r="AC146" s="472"/>
      <c r="AD146" s="472">
        <v>0.53601929999999998</v>
      </c>
    </row>
    <row r="147" spans="28:30">
      <c r="AB147" s="472">
        <v>2017</v>
      </c>
      <c r="AC147" s="472"/>
      <c r="AD147" s="472">
        <v>-0.37475360000000002</v>
      </c>
    </row>
    <row r="148" spans="28:30">
      <c r="AB148" s="472">
        <v>2017</v>
      </c>
      <c r="AC148" s="472"/>
      <c r="AD148" s="472">
        <v>-8.7407200000000004E-2</v>
      </c>
    </row>
    <row r="149" spans="28:30">
      <c r="AB149" s="472">
        <v>2017</v>
      </c>
      <c r="AC149" s="472"/>
      <c r="AD149" s="472">
        <v>8.9566699999999999E-2</v>
      </c>
    </row>
    <row r="150" spans="28:30">
      <c r="AB150" s="472">
        <v>2017</v>
      </c>
      <c r="AC150" s="472"/>
      <c r="AD150" s="472">
        <v>0.553921</v>
      </c>
    </row>
    <row r="151" spans="28:30">
      <c r="AB151" s="472">
        <v>2017</v>
      </c>
      <c r="AC151" s="472"/>
      <c r="AD151" s="472">
        <v>-0.45133329999999999</v>
      </c>
    </row>
    <row r="152" spans="28:30">
      <c r="AB152" s="472">
        <v>2017</v>
      </c>
      <c r="AC152" s="472"/>
      <c r="AD152" s="472">
        <v>0.18695819999999999</v>
      </c>
    </row>
    <row r="153" spans="28:30">
      <c r="AB153" s="472">
        <v>2017</v>
      </c>
      <c r="AC153" s="472"/>
      <c r="AD153" s="472">
        <v>0.81394350000000004</v>
      </c>
    </row>
    <row r="154" spans="28:30">
      <c r="AB154" s="472">
        <v>2017</v>
      </c>
      <c r="AC154" s="472"/>
      <c r="AD154" s="472">
        <v>-0.30687829999999999</v>
      </c>
    </row>
    <row r="155" spans="28:30">
      <c r="AB155" s="472">
        <v>2017</v>
      </c>
      <c r="AC155" s="472"/>
      <c r="AD155" s="472">
        <v>-0.51506339999999995</v>
      </c>
    </row>
    <row r="156" spans="28:30">
      <c r="AB156" s="472">
        <v>2017</v>
      </c>
      <c r="AC156" s="472"/>
      <c r="AD156" s="472">
        <v>0.72514500000000004</v>
      </c>
    </row>
    <row r="157" spans="28:30">
      <c r="AB157" s="472">
        <v>2017</v>
      </c>
      <c r="AC157" s="472"/>
      <c r="AD157" s="472">
        <v>-0.50359209999999999</v>
      </c>
    </row>
    <row r="158" spans="28:30">
      <c r="AB158" s="472">
        <v>2017</v>
      </c>
      <c r="AC158" s="472"/>
      <c r="AD158" s="472">
        <v>-3.11805E-2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BF4C-60F8-4EAD-9E28-F2215082CEF6}">
  <sheetPr codeName="Sheet5">
    <tabColor rgb="FFFFC000"/>
    <pageSetUpPr fitToPage="1"/>
  </sheetPr>
  <dimension ref="B1:S48"/>
  <sheetViews>
    <sheetView zoomScale="90" zoomScaleNormal="90" workbookViewId="0">
      <pane xSplit="3" ySplit="9" topLeftCell="D10" activePane="bottomRight" state="frozen"/>
      <selection pane="topRight" activeCell="D1" sqref="D1"/>
      <selection pane="bottomLeft" activeCell="A6" sqref="A6"/>
      <selection pane="bottomRight" activeCell="K19" sqref="K19"/>
    </sheetView>
  </sheetViews>
  <sheetFormatPr defaultRowHeight="12"/>
  <cols>
    <col min="1" max="1" width="7.28515625" style="176" customWidth="1"/>
    <col min="2" max="2" width="3.5703125" style="176" customWidth="1"/>
    <col min="3" max="3" width="19" style="176" customWidth="1"/>
    <col min="4" max="4" width="3.5703125" style="176" customWidth="1"/>
    <col min="5" max="7" width="10.42578125" style="176" customWidth="1"/>
    <col min="8" max="8" width="4.5703125" style="176" customWidth="1"/>
    <col min="9" max="9" width="10.140625" style="176" customWidth="1"/>
    <col min="10" max="10" width="11.28515625" style="176" customWidth="1"/>
    <col min="11" max="11" width="12.42578125" style="176" customWidth="1"/>
    <col min="12" max="12" width="15.5703125" style="189" customWidth="1"/>
    <col min="13" max="242" width="9.140625" style="176"/>
    <col min="243" max="243" width="17.7109375" style="176" customWidth="1"/>
    <col min="244" max="244" width="9.140625" style="176" customWidth="1"/>
    <col min="245" max="245" width="9.140625" style="176"/>
    <col min="246" max="246" width="9.28515625" style="176" customWidth="1"/>
    <col min="247" max="247" width="3.5703125" style="176" customWidth="1"/>
    <col min="248" max="248" width="8.7109375" style="176" customWidth="1"/>
    <col min="249" max="249" width="9.140625" style="176"/>
    <col min="250" max="250" width="10" style="176" customWidth="1"/>
    <col min="251" max="251" width="4" style="176" customWidth="1"/>
    <col min="252" max="252" width="9" style="176" customWidth="1"/>
    <col min="253" max="253" width="9.140625" style="176"/>
    <col min="254" max="254" width="12" style="176" customWidth="1"/>
    <col min="255" max="255" width="15.5703125" style="176" customWidth="1"/>
    <col min="256" max="498" width="9.140625" style="176"/>
    <col min="499" max="499" width="17.7109375" style="176" customWidth="1"/>
    <col min="500" max="500" width="9.140625" style="176" customWidth="1"/>
    <col min="501" max="501" width="9.140625" style="176"/>
    <col min="502" max="502" width="9.28515625" style="176" customWidth="1"/>
    <col min="503" max="503" width="3.5703125" style="176" customWidth="1"/>
    <col min="504" max="504" width="8.7109375" style="176" customWidth="1"/>
    <col min="505" max="505" width="9.140625" style="176"/>
    <col min="506" max="506" width="10" style="176" customWidth="1"/>
    <col min="507" max="507" width="4" style="176" customWidth="1"/>
    <col min="508" max="508" width="9" style="176" customWidth="1"/>
    <col min="509" max="509" width="9.140625" style="176"/>
    <col min="510" max="510" width="12" style="176" customWidth="1"/>
    <col min="511" max="511" width="15.5703125" style="176" customWidth="1"/>
    <col min="512" max="754" width="9.140625" style="176"/>
    <col min="755" max="755" width="17.7109375" style="176" customWidth="1"/>
    <col min="756" max="756" width="9.140625" style="176" customWidth="1"/>
    <col min="757" max="757" width="9.140625" style="176"/>
    <col min="758" max="758" width="9.28515625" style="176" customWidth="1"/>
    <col min="759" max="759" width="3.5703125" style="176" customWidth="1"/>
    <col min="760" max="760" width="8.7109375" style="176" customWidth="1"/>
    <col min="761" max="761" width="9.140625" style="176"/>
    <col min="762" max="762" width="10" style="176" customWidth="1"/>
    <col min="763" max="763" width="4" style="176" customWidth="1"/>
    <col min="764" max="764" width="9" style="176" customWidth="1"/>
    <col min="765" max="765" width="9.140625" style="176"/>
    <col min="766" max="766" width="12" style="176" customWidth="1"/>
    <col min="767" max="767" width="15.5703125" style="176" customWidth="1"/>
    <col min="768" max="1010" width="9.140625" style="176"/>
    <col min="1011" max="1011" width="17.7109375" style="176" customWidth="1"/>
    <col min="1012" max="1012" width="9.140625" style="176" customWidth="1"/>
    <col min="1013" max="1013" width="9.140625" style="176"/>
    <col min="1014" max="1014" width="9.28515625" style="176" customWidth="1"/>
    <col min="1015" max="1015" width="3.5703125" style="176" customWidth="1"/>
    <col min="1016" max="1016" width="8.7109375" style="176" customWidth="1"/>
    <col min="1017" max="1017" width="9.140625" style="176"/>
    <col min="1018" max="1018" width="10" style="176" customWidth="1"/>
    <col min="1019" max="1019" width="4" style="176" customWidth="1"/>
    <col min="1020" max="1020" width="9" style="176" customWidth="1"/>
    <col min="1021" max="1021" width="9.140625" style="176"/>
    <col min="1022" max="1022" width="12" style="176" customWidth="1"/>
    <col min="1023" max="1023" width="15.5703125" style="176" customWidth="1"/>
    <col min="1024" max="1266" width="9.140625" style="176"/>
    <col min="1267" max="1267" width="17.7109375" style="176" customWidth="1"/>
    <col min="1268" max="1268" width="9.140625" style="176" customWidth="1"/>
    <col min="1269" max="1269" width="9.140625" style="176"/>
    <col min="1270" max="1270" width="9.28515625" style="176" customWidth="1"/>
    <col min="1271" max="1271" width="3.5703125" style="176" customWidth="1"/>
    <col min="1272" max="1272" width="8.7109375" style="176" customWidth="1"/>
    <col min="1273" max="1273" width="9.140625" style="176"/>
    <col min="1274" max="1274" width="10" style="176" customWidth="1"/>
    <col min="1275" max="1275" width="4" style="176" customWidth="1"/>
    <col min="1276" max="1276" width="9" style="176" customWidth="1"/>
    <col min="1277" max="1277" width="9.140625" style="176"/>
    <col min="1278" max="1278" width="12" style="176" customWidth="1"/>
    <col min="1279" max="1279" width="15.5703125" style="176" customWidth="1"/>
    <col min="1280" max="1522" width="9.140625" style="176"/>
    <col min="1523" max="1523" width="17.7109375" style="176" customWidth="1"/>
    <col min="1524" max="1524" width="9.140625" style="176" customWidth="1"/>
    <col min="1525" max="1525" width="9.140625" style="176"/>
    <col min="1526" max="1526" width="9.28515625" style="176" customWidth="1"/>
    <col min="1527" max="1527" width="3.5703125" style="176" customWidth="1"/>
    <col min="1528" max="1528" width="8.7109375" style="176" customWidth="1"/>
    <col min="1529" max="1529" width="9.140625" style="176"/>
    <col min="1530" max="1530" width="10" style="176" customWidth="1"/>
    <col min="1531" max="1531" width="4" style="176" customWidth="1"/>
    <col min="1532" max="1532" width="9" style="176" customWidth="1"/>
    <col min="1533" max="1533" width="9.140625" style="176"/>
    <col min="1534" max="1534" width="12" style="176" customWidth="1"/>
    <col min="1535" max="1535" width="15.5703125" style="176" customWidth="1"/>
    <col min="1536" max="1778" width="9.140625" style="176"/>
    <col min="1779" max="1779" width="17.7109375" style="176" customWidth="1"/>
    <col min="1780" max="1780" width="9.140625" style="176" customWidth="1"/>
    <col min="1781" max="1781" width="9.140625" style="176"/>
    <col min="1782" max="1782" width="9.28515625" style="176" customWidth="1"/>
    <col min="1783" max="1783" width="3.5703125" style="176" customWidth="1"/>
    <col min="1784" max="1784" width="8.7109375" style="176" customWidth="1"/>
    <col min="1785" max="1785" width="9.140625" style="176"/>
    <col min="1786" max="1786" width="10" style="176" customWidth="1"/>
    <col min="1787" max="1787" width="4" style="176" customWidth="1"/>
    <col min="1788" max="1788" width="9" style="176" customWidth="1"/>
    <col min="1789" max="1789" width="9.140625" style="176"/>
    <col min="1790" max="1790" width="12" style="176" customWidth="1"/>
    <col min="1791" max="1791" width="15.5703125" style="176" customWidth="1"/>
    <col min="1792" max="2034" width="9.140625" style="176"/>
    <col min="2035" max="2035" width="17.7109375" style="176" customWidth="1"/>
    <col min="2036" max="2036" width="9.140625" style="176" customWidth="1"/>
    <col min="2037" max="2037" width="9.140625" style="176"/>
    <col min="2038" max="2038" width="9.28515625" style="176" customWidth="1"/>
    <col min="2039" max="2039" width="3.5703125" style="176" customWidth="1"/>
    <col min="2040" max="2040" width="8.7109375" style="176" customWidth="1"/>
    <col min="2041" max="2041" width="9.140625" style="176"/>
    <col min="2042" max="2042" width="10" style="176" customWidth="1"/>
    <col min="2043" max="2043" width="4" style="176" customWidth="1"/>
    <col min="2044" max="2044" width="9" style="176" customWidth="1"/>
    <col min="2045" max="2045" width="9.140625" style="176"/>
    <col min="2046" max="2046" width="12" style="176" customWidth="1"/>
    <col min="2047" max="2047" width="15.5703125" style="176" customWidth="1"/>
    <col min="2048" max="2290" width="9.140625" style="176"/>
    <col min="2291" max="2291" width="17.7109375" style="176" customWidth="1"/>
    <col min="2292" max="2292" width="9.140625" style="176" customWidth="1"/>
    <col min="2293" max="2293" width="9.140625" style="176"/>
    <col min="2294" max="2294" width="9.28515625" style="176" customWidth="1"/>
    <col min="2295" max="2295" width="3.5703125" style="176" customWidth="1"/>
    <col min="2296" max="2296" width="8.7109375" style="176" customWidth="1"/>
    <col min="2297" max="2297" width="9.140625" style="176"/>
    <col min="2298" max="2298" width="10" style="176" customWidth="1"/>
    <col min="2299" max="2299" width="4" style="176" customWidth="1"/>
    <col min="2300" max="2300" width="9" style="176" customWidth="1"/>
    <col min="2301" max="2301" width="9.140625" style="176"/>
    <col min="2302" max="2302" width="12" style="176" customWidth="1"/>
    <col min="2303" max="2303" width="15.5703125" style="176" customWidth="1"/>
    <col min="2304" max="2546" width="9.140625" style="176"/>
    <col min="2547" max="2547" width="17.7109375" style="176" customWidth="1"/>
    <col min="2548" max="2548" width="9.140625" style="176" customWidth="1"/>
    <col min="2549" max="2549" width="9.140625" style="176"/>
    <col min="2550" max="2550" width="9.28515625" style="176" customWidth="1"/>
    <col min="2551" max="2551" width="3.5703125" style="176" customWidth="1"/>
    <col min="2552" max="2552" width="8.7109375" style="176" customWidth="1"/>
    <col min="2553" max="2553" width="9.140625" style="176"/>
    <col min="2554" max="2554" width="10" style="176" customWidth="1"/>
    <col min="2555" max="2555" width="4" style="176" customWidth="1"/>
    <col min="2556" max="2556" width="9" style="176" customWidth="1"/>
    <col min="2557" max="2557" width="9.140625" style="176"/>
    <col min="2558" max="2558" width="12" style="176" customWidth="1"/>
    <col min="2559" max="2559" width="15.5703125" style="176" customWidth="1"/>
    <col min="2560" max="2802" width="9.140625" style="176"/>
    <col min="2803" max="2803" width="17.7109375" style="176" customWidth="1"/>
    <col min="2804" max="2804" width="9.140625" style="176" customWidth="1"/>
    <col min="2805" max="2805" width="9.140625" style="176"/>
    <col min="2806" max="2806" width="9.28515625" style="176" customWidth="1"/>
    <col min="2807" max="2807" width="3.5703125" style="176" customWidth="1"/>
    <col min="2808" max="2808" width="8.7109375" style="176" customWidth="1"/>
    <col min="2809" max="2809" width="9.140625" style="176"/>
    <col min="2810" max="2810" width="10" style="176" customWidth="1"/>
    <col min="2811" max="2811" width="4" style="176" customWidth="1"/>
    <col min="2812" max="2812" width="9" style="176" customWidth="1"/>
    <col min="2813" max="2813" width="9.140625" style="176"/>
    <col min="2814" max="2814" width="12" style="176" customWidth="1"/>
    <col min="2815" max="2815" width="15.5703125" style="176" customWidth="1"/>
    <col min="2816" max="3058" width="9.140625" style="176"/>
    <col min="3059" max="3059" width="17.7109375" style="176" customWidth="1"/>
    <col min="3060" max="3060" width="9.140625" style="176" customWidth="1"/>
    <col min="3061" max="3061" width="9.140625" style="176"/>
    <col min="3062" max="3062" width="9.28515625" style="176" customWidth="1"/>
    <col min="3063" max="3063" width="3.5703125" style="176" customWidth="1"/>
    <col min="3064" max="3064" width="8.7109375" style="176" customWidth="1"/>
    <col min="3065" max="3065" width="9.140625" style="176"/>
    <col min="3066" max="3066" width="10" style="176" customWidth="1"/>
    <col min="3067" max="3067" width="4" style="176" customWidth="1"/>
    <col min="3068" max="3068" width="9" style="176" customWidth="1"/>
    <col min="3069" max="3069" width="9.140625" style="176"/>
    <col min="3070" max="3070" width="12" style="176" customWidth="1"/>
    <col min="3071" max="3071" width="15.5703125" style="176" customWidth="1"/>
    <col min="3072" max="3314" width="9.140625" style="176"/>
    <col min="3315" max="3315" width="17.7109375" style="176" customWidth="1"/>
    <col min="3316" max="3316" width="9.140625" style="176" customWidth="1"/>
    <col min="3317" max="3317" width="9.140625" style="176"/>
    <col min="3318" max="3318" width="9.28515625" style="176" customWidth="1"/>
    <col min="3319" max="3319" width="3.5703125" style="176" customWidth="1"/>
    <col min="3320" max="3320" width="8.7109375" style="176" customWidth="1"/>
    <col min="3321" max="3321" width="9.140625" style="176"/>
    <col min="3322" max="3322" width="10" style="176" customWidth="1"/>
    <col min="3323" max="3323" width="4" style="176" customWidth="1"/>
    <col min="3324" max="3324" width="9" style="176" customWidth="1"/>
    <col min="3325" max="3325" width="9.140625" style="176"/>
    <col min="3326" max="3326" width="12" style="176" customWidth="1"/>
    <col min="3327" max="3327" width="15.5703125" style="176" customWidth="1"/>
    <col min="3328" max="3570" width="9.140625" style="176"/>
    <col min="3571" max="3571" width="17.7109375" style="176" customWidth="1"/>
    <col min="3572" max="3572" width="9.140625" style="176" customWidth="1"/>
    <col min="3573" max="3573" width="9.140625" style="176"/>
    <col min="3574" max="3574" width="9.28515625" style="176" customWidth="1"/>
    <col min="3575" max="3575" width="3.5703125" style="176" customWidth="1"/>
    <col min="3576" max="3576" width="8.7109375" style="176" customWidth="1"/>
    <col min="3577" max="3577" width="9.140625" style="176"/>
    <col min="3578" max="3578" width="10" style="176" customWidth="1"/>
    <col min="3579" max="3579" width="4" style="176" customWidth="1"/>
    <col min="3580" max="3580" width="9" style="176" customWidth="1"/>
    <col min="3581" max="3581" width="9.140625" style="176"/>
    <col min="3582" max="3582" width="12" style="176" customWidth="1"/>
    <col min="3583" max="3583" width="15.5703125" style="176" customWidth="1"/>
    <col min="3584" max="3826" width="9.140625" style="176"/>
    <col min="3827" max="3827" width="17.7109375" style="176" customWidth="1"/>
    <col min="3828" max="3828" width="9.140625" style="176" customWidth="1"/>
    <col min="3829" max="3829" width="9.140625" style="176"/>
    <col min="3830" max="3830" width="9.28515625" style="176" customWidth="1"/>
    <col min="3831" max="3831" width="3.5703125" style="176" customWidth="1"/>
    <col min="3832" max="3832" width="8.7109375" style="176" customWidth="1"/>
    <col min="3833" max="3833" width="9.140625" style="176"/>
    <col min="3834" max="3834" width="10" style="176" customWidth="1"/>
    <col min="3835" max="3835" width="4" style="176" customWidth="1"/>
    <col min="3836" max="3836" width="9" style="176" customWidth="1"/>
    <col min="3837" max="3837" width="9.140625" style="176"/>
    <col min="3838" max="3838" width="12" style="176" customWidth="1"/>
    <col min="3839" max="3839" width="15.5703125" style="176" customWidth="1"/>
    <col min="3840" max="4082" width="9.140625" style="176"/>
    <col min="4083" max="4083" width="17.7109375" style="176" customWidth="1"/>
    <col min="4084" max="4084" width="9.140625" style="176" customWidth="1"/>
    <col min="4085" max="4085" width="9.140625" style="176"/>
    <col min="4086" max="4086" width="9.28515625" style="176" customWidth="1"/>
    <col min="4087" max="4087" width="3.5703125" style="176" customWidth="1"/>
    <col min="4088" max="4088" width="8.7109375" style="176" customWidth="1"/>
    <col min="4089" max="4089" width="9.140625" style="176"/>
    <col min="4090" max="4090" width="10" style="176" customWidth="1"/>
    <col min="4091" max="4091" width="4" style="176" customWidth="1"/>
    <col min="4092" max="4092" width="9" style="176" customWidth="1"/>
    <col min="4093" max="4093" width="9.140625" style="176"/>
    <col min="4094" max="4094" width="12" style="176" customWidth="1"/>
    <col min="4095" max="4095" width="15.5703125" style="176" customWidth="1"/>
    <col min="4096" max="4338" width="9.140625" style="176"/>
    <col min="4339" max="4339" width="17.7109375" style="176" customWidth="1"/>
    <col min="4340" max="4340" width="9.140625" style="176" customWidth="1"/>
    <col min="4341" max="4341" width="9.140625" style="176"/>
    <col min="4342" max="4342" width="9.28515625" style="176" customWidth="1"/>
    <col min="4343" max="4343" width="3.5703125" style="176" customWidth="1"/>
    <col min="4344" max="4344" width="8.7109375" style="176" customWidth="1"/>
    <col min="4345" max="4345" width="9.140625" style="176"/>
    <col min="4346" max="4346" width="10" style="176" customWidth="1"/>
    <col min="4347" max="4347" width="4" style="176" customWidth="1"/>
    <col min="4348" max="4348" width="9" style="176" customWidth="1"/>
    <col min="4349" max="4349" width="9.140625" style="176"/>
    <col min="4350" max="4350" width="12" style="176" customWidth="1"/>
    <col min="4351" max="4351" width="15.5703125" style="176" customWidth="1"/>
    <col min="4352" max="4594" width="9.140625" style="176"/>
    <col min="4595" max="4595" width="17.7109375" style="176" customWidth="1"/>
    <col min="4596" max="4596" width="9.140625" style="176" customWidth="1"/>
    <col min="4597" max="4597" width="9.140625" style="176"/>
    <col min="4598" max="4598" width="9.28515625" style="176" customWidth="1"/>
    <col min="4599" max="4599" width="3.5703125" style="176" customWidth="1"/>
    <col min="4600" max="4600" width="8.7109375" style="176" customWidth="1"/>
    <col min="4601" max="4601" width="9.140625" style="176"/>
    <col min="4602" max="4602" width="10" style="176" customWidth="1"/>
    <col min="4603" max="4603" width="4" style="176" customWidth="1"/>
    <col min="4604" max="4604" width="9" style="176" customWidth="1"/>
    <col min="4605" max="4605" width="9.140625" style="176"/>
    <col min="4606" max="4606" width="12" style="176" customWidth="1"/>
    <col min="4607" max="4607" width="15.5703125" style="176" customWidth="1"/>
    <col min="4608" max="4850" width="9.140625" style="176"/>
    <col min="4851" max="4851" width="17.7109375" style="176" customWidth="1"/>
    <col min="4852" max="4852" width="9.140625" style="176" customWidth="1"/>
    <col min="4853" max="4853" width="9.140625" style="176"/>
    <col min="4854" max="4854" width="9.28515625" style="176" customWidth="1"/>
    <col min="4855" max="4855" width="3.5703125" style="176" customWidth="1"/>
    <col min="4856" max="4856" width="8.7109375" style="176" customWidth="1"/>
    <col min="4857" max="4857" width="9.140625" style="176"/>
    <col min="4858" max="4858" width="10" style="176" customWidth="1"/>
    <col min="4859" max="4859" width="4" style="176" customWidth="1"/>
    <col min="4860" max="4860" width="9" style="176" customWidth="1"/>
    <col min="4861" max="4861" width="9.140625" style="176"/>
    <col min="4862" max="4862" width="12" style="176" customWidth="1"/>
    <col min="4863" max="4863" width="15.5703125" style="176" customWidth="1"/>
    <col min="4864" max="5106" width="9.140625" style="176"/>
    <col min="5107" max="5107" width="17.7109375" style="176" customWidth="1"/>
    <col min="5108" max="5108" width="9.140625" style="176" customWidth="1"/>
    <col min="5109" max="5109" width="9.140625" style="176"/>
    <col min="5110" max="5110" width="9.28515625" style="176" customWidth="1"/>
    <col min="5111" max="5111" width="3.5703125" style="176" customWidth="1"/>
    <col min="5112" max="5112" width="8.7109375" style="176" customWidth="1"/>
    <col min="5113" max="5113" width="9.140625" style="176"/>
    <col min="5114" max="5114" width="10" style="176" customWidth="1"/>
    <col min="5115" max="5115" width="4" style="176" customWidth="1"/>
    <col min="5116" max="5116" width="9" style="176" customWidth="1"/>
    <col min="5117" max="5117" width="9.140625" style="176"/>
    <col min="5118" max="5118" width="12" style="176" customWidth="1"/>
    <col min="5119" max="5119" width="15.5703125" style="176" customWidth="1"/>
    <col min="5120" max="5362" width="9.140625" style="176"/>
    <col min="5363" max="5363" width="17.7109375" style="176" customWidth="1"/>
    <col min="5364" max="5364" width="9.140625" style="176" customWidth="1"/>
    <col min="5365" max="5365" width="9.140625" style="176"/>
    <col min="5366" max="5366" width="9.28515625" style="176" customWidth="1"/>
    <col min="5367" max="5367" width="3.5703125" style="176" customWidth="1"/>
    <col min="5368" max="5368" width="8.7109375" style="176" customWidth="1"/>
    <col min="5369" max="5369" width="9.140625" style="176"/>
    <col min="5370" max="5370" width="10" style="176" customWidth="1"/>
    <col min="5371" max="5371" width="4" style="176" customWidth="1"/>
    <col min="5372" max="5372" width="9" style="176" customWidth="1"/>
    <col min="5373" max="5373" width="9.140625" style="176"/>
    <col min="5374" max="5374" width="12" style="176" customWidth="1"/>
    <col min="5375" max="5375" width="15.5703125" style="176" customWidth="1"/>
    <col min="5376" max="5618" width="9.140625" style="176"/>
    <col min="5619" max="5619" width="17.7109375" style="176" customWidth="1"/>
    <col min="5620" max="5620" width="9.140625" style="176" customWidth="1"/>
    <col min="5621" max="5621" width="9.140625" style="176"/>
    <col min="5622" max="5622" width="9.28515625" style="176" customWidth="1"/>
    <col min="5623" max="5623" width="3.5703125" style="176" customWidth="1"/>
    <col min="5624" max="5624" width="8.7109375" style="176" customWidth="1"/>
    <col min="5625" max="5625" width="9.140625" style="176"/>
    <col min="5626" max="5626" width="10" style="176" customWidth="1"/>
    <col min="5627" max="5627" width="4" style="176" customWidth="1"/>
    <col min="5628" max="5628" width="9" style="176" customWidth="1"/>
    <col min="5629" max="5629" width="9.140625" style="176"/>
    <col min="5630" max="5630" width="12" style="176" customWidth="1"/>
    <col min="5631" max="5631" width="15.5703125" style="176" customWidth="1"/>
    <col min="5632" max="5874" width="9.140625" style="176"/>
    <col min="5875" max="5875" width="17.7109375" style="176" customWidth="1"/>
    <col min="5876" max="5876" width="9.140625" style="176" customWidth="1"/>
    <col min="5877" max="5877" width="9.140625" style="176"/>
    <col min="5878" max="5878" width="9.28515625" style="176" customWidth="1"/>
    <col min="5879" max="5879" width="3.5703125" style="176" customWidth="1"/>
    <col min="5880" max="5880" width="8.7109375" style="176" customWidth="1"/>
    <col min="5881" max="5881" width="9.140625" style="176"/>
    <col min="5882" max="5882" width="10" style="176" customWidth="1"/>
    <col min="5883" max="5883" width="4" style="176" customWidth="1"/>
    <col min="5884" max="5884" width="9" style="176" customWidth="1"/>
    <col min="5885" max="5885" width="9.140625" style="176"/>
    <col min="5886" max="5886" width="12" style="176" customWidth="1"/>
    <col min="5887" max="5887" width="15.5703125" style="176" customWidth="1"/>
    <col min="5888" max="6130" width="9.140625" style="176"/>
    <col min="6131" max="6131" width="17.7109375" style="176" customWidth="1"/>
    <col min="6132" max="6132" width="9.140625" style="176" customWidth="1"/>
    <col min="6133" max="6133" width="9.140625" style="176"/>
    <col min="6134" max="6134" width="9.28515625" style="176" customWidth="1"/>
    <col min="6135" max="6135" width="3.5703125" style="176" customWidth="1"/>
    <col min="6136" max="6136" width="8.7109375" style="176" customWidth="1"/>
    <col min="6137" max="6137" width="9.140625" style="176"/>
    <col min="6138" max="6138" width="10" style="176" customWidth="1"/>
    <col min="6139" max="6139" width="4" style="176" customWidth="1"/>
    <col min="6140" max="6140" width="9" style="176" customWidth="1"/>
    <col min="6141" max="6141" width="9.140625" style="176"/>
    <col min="6142" max="6142" width="12" style="176" customWidth="1"/>
    <col min="6143" max="6143" width="15.5703125" style="176" customWidth="1"/>
    <col min="6144" max="6386" width="9.140625" style="176"/>
    <col min="6387" max="6387" width="17.7109375" style="176" customWidth="1"/>
    <col min="6388" max="6388" width="9.140625" style="176" customWidth="1"/>
    <col min="6389" max="6389" width="9.140625" style="176"/>
    <col min="6390" max="6390" width="9.28515625" style="176" customWidth="1"/>
    <col min="6391" max="6391" width="3.5703125" style="176" customWidth="1"/>
    <col min="6392" max="6392" width="8.7109375" style="176" customWidth="1"/>
    <col min="6393" max="6393" width="9.140625" style="176"/>
    <col min="6394" max="6394" width="10" style="176" customWidth="1"/>
    <col min="6395" max="6395" width="4" style="176" customWidth="1"/>
    <col min="6396" max="6396" width="9" style="176" customWidth="1"/>
    <col min="6397" max="6397" width="9.140625" style="176"/>
    <col min="6398" max="6398" width="12" style="176" customWidth="1"/>
    <col min="6399" max="6399" width="15.5703125" style="176" customWidth="1"/>
    <col min="6400" max="6642" width="9.140625" style="176"/>
    <col min="6643" max="6643" width="17.7109375" style="176" customWidth="1"/>
    <col min="6644" max="6644" width="9.140625" style="176" customWidth="1"/>
    <col min="6645" max="6645" width="9.140625" style="176"/>
    <col min="6646" max="6646" width="9.28515625" style="176" customWidth="1"/>
    <col min="6647" max="6647" width="3.5703125" style="176" customWidth="1"/>
    <col min="6648" max="6648" width="8.7109375" style="176" customWidth="1"/>
    <col min="6649" max="6649" width="9.140625" style="176"/>
    <col min="6650" max="6650" width="10" style="176" customWidth="1"/>
    <col min="6651" max="6651" width="4" style="176" customWidth="1"/>
    <col min="6652" max="6652" width="9" style="176" customWidth="1"/>
    <col min="6653" max="6653" width="9.140625" style="176"/>
    <col min="6654" max="6654" width="12" style="176" customWidth="1"/>
    <col min="6655" max="6655" width="15.5703125" style="176" customWidth="1"/>
    <col min="6656" max="6898" width="9.140625" style="176"/>
    <col min="6899" max="6899" width="17.7109375" style="176" customWidth="1"/>
    <col min="6900" max="6900" width="9.140625" style="176" customWidth="1"/>
    <col min="6901" max="6901" width="9.140625" style="176"/>
    <col min="6902" max="6902" width="9.28515625" style="176" customWidth="1"/>
    <col min="6903" max="6903" width="3.5703125" style="176" customWidth="1"/>
    <col min="6904" max="6904" width="8.7109375" style="176" customWidth="1"/>
    <col min="6905" max="6905" width="9.140625" style="176"/>
    <col min="6906" max="6906" width="10" style="176" customWidth="1"/>
    <col min="6907" max="6907" width="4" style="176" customWidth="1"/>
    <col min="6908" max="6908" width="9" style="176" customWidth="1"/>
    <col min="6909" max="6909" width="9.140625" style="176"/>
    <col min="6910" max="6910" width="12" style="176" customWidth="1"/>
    <col min="6911" max="6911" width="15.5703125" style="176" customWidth="1"/>
    <col min="6912" max="7154" width="9.140625" style="176"/>
    <col min="7155" max="7155" width="17.7109375" style="176" customWidth="1"/>
    <col min="7156" max="7156" width="9.140625" style="176" customWidth="1"/>
    <col min="7157" max="7157" width="9.140625" style="176"/>
    <col min="7158" max="7158" width="9.28515625" style="176" customWidth="1"/>
    <col min="7159" max="7159" width="3.5703125" style="176" customWidth="1"/>
    <col min="7160" max="7160" width="8.7109375" style="176" customWidth="1"/>
    <col min="7161" max="7161" width="9.140625" style="176"/>
    <col min="7162" max="7162" width="10" style="176" customWidth="1"/>
    <col min="7163" max="7163" width="4" style="176" customWidth="1"/>
    <col min="7164" max="7164" width="9" style="176" customWidth="1"/>
    <col min="7165" max="7165" width="9.140625" style="176"/>
    <col min="7166" max="7166" width="12" style="176" customWidth="1"/>
    <col min="7167" max="7167" width="15.5703125" style="176" customWidth="1"/>
    <col min="7168" max="7410" width="9.140625" style="176"/>
    <col min="7411" max="7411" width="17.7109375" style="176" customWidth="1"/>
    <col min="7412" max="7412" width="9.140625" style="176" customWidth="1"/>
    <col min="7413" max="7413" width="9.140625" style="176"/>
    <col min="7414" max="7414" width="9.28515625" style="176" customWidth="1"/>
    <col min="7415" max="7415" width="3.5703125" style="176" customWidth="1"/>
    <col min="7416" max="7416" width="8.7109375" style="176" customWidth="1"/>
    <col min="7417" max="7417" width="9.140625" style="176"/>
    <col min="7418" max="7418" width="10" style="176" customWidth="1"/>
    <col min="7419" max="7419" width="4" style="176" customWidth="1"/>
    <col min="7420" max="7420" width="9" style="176" customWidth="1"/>
    <col min="7421" max="7421" width="9.140625" style="176"/>
    <col min="7422" max="7422" width="12" style="176" customWidth="1"/>
    <col min="7423" max="7423" width="15.5703125" style="176" customWidth="1"/>
    <col min="7424" max="7666" width="9.140625" style="176"/>
    <col min="7667" max="7667" width="17.7109375" style="176" customWidth="1"/>
    <col min="7668" max="7668" width="9.140625" style="176" customWidth="1"/>
    <col min="7669" max="7669" width="9.140625" style="176"/>
    <col min="7670" max="7670" width="9.28515625" style="176" customWidth="1"/>
    <col min="7671" max="7671" width="3.5703125" style="176" customWidth="1"/>
    <col min="7672" max="7672" width="8.7109375" style="176" customWidth="1"/>
    <col min="7673" max="7673" width="9.140625" style="176"/>
    <col min="7674" max="7674" width="10" style="176" customWidth="1"/>
    <col min="7675" max="7675" width="4" style="176" customWidth="1"/>
    <col min="7676" max="7676" width="9" style="176" customWidth="1"/>
    <col min="7677" max="7677" width="9.140625" style="176"/>
    <col min="7678" max="7678" width="12" style="176" customWidth="1"/>
    <col min="7679" max="7679" width="15.5703125" style="176" customWidth="1"/>
    <col min="7680" max="7922" width="9.140625" style="176"/>
    <col min="7923" max="7923" width="17.7109375" style="176" customWidth="1"/>
    <col min="7924" max="7924" width="9.140625" style="176" customWidth="1"/>
    <col min="7925" max="7925" width="9.140625" style="176"/>
    <col min="7926" max="7926" width="9.28515625" style="176" customWidth="1"/>
    <col min="7927" max="7927" width="3.5703125" style="176" customWidth="1"/>
    <col min="7928" max="7928" width="8.7109375" style="176" customWidth="1"/>
    <col min="7929" max="7929" width="9.140625" style="176"/>
    <col min="7930" max="7930" width="10" style="176" customWidth="1"/>
    <col min="7931" max="7931" width="4" style="176" customWidth="1"/>
    <col min="7932" max="7932" width="9" style="176" customWidth="1"/>
    <col min="7933" max="7933" width="9.140625" style="176"/>
    <col min="7934" max="7934" width="12" style="176" customWidth="1"/>
    <col min="7935" max="7935" width="15.5703125" style="176" customWidth="1"/>
    <col min="7936" max="8178" width="9.140625" style="176"/>
    <col min="8179" max="8179" width="17.7109375" style="176" customWidth="1"/>
    <col min="8180" max="8180" width="9.140625" style="176" customWidth="1"/>
    <col min="8181" max="8181" width="9.140625" style="176"/>
    <col min="8182" max="8182" width="9.28515625" style="176" customWidth="1"/>
    <col min="8183" max="8183" width="3.5703125" style="176" customWidth="1"/>
    <col min="8184" max="8184" width="8.7109375" style="176" customWidth="1"/>
    <col min="8185" max="8185" width="9.140625" style="176"/>
    <col min="8186" max="8186" width="10" style="176" customWidth="1"/>
    <col min="8187" max="8187" width="4" style="176" customWidth="1"/>
    <col min="8188" max="8188" width="9" style="176" customWidth="1"/>
    <col min="8189" max="8189" width="9.140625" style="176"/>
    <col min="8190" max="8190" width="12" style="176" customWidth="1"/>
    <col min="8191" max="8191" width="15.5703125" style="176" customWidth="1"/>
    <col min="8192" max="8434" width="9.140625" style="176"/>
    <col min="8435" max="8435" width="17.7109375" style="176" customWidth="1"/>
    <col min="8436" max="8436" width="9.140625" style="176" customWidth="1"/>
    <col min="8437" max="8437" width="9.140625" style="176"/>
    <col min="8438" max="8438" width="9.28515625" style="176" customWidth="1"/>
    <col min="8439" max="8439" width="3.5703125" style="176" customWidth="1"/>
    <col min="8440" max="8440" width="8.7109375" style="176" customWidth="1"/>
    <col min="8441" max="8441" width="9.140625" style="176"/>
    <col min="8442" max="8442" width="10" style="176" customWidth="1"/>
    <col min="8443" max="8443" width="4" style="176" customWidth="1"/>
    <col min="8444" max="8444" width="9" style="176" customWidth="1"/>
    <col min="8445" max="8445" width="9.140625" style="176"/>
    <col min="8446" max="8446" width="12" style="176" customWidth="1"/>
    <col min="8447" max="8447" width="15.5703125" style="176" customWidth="1"/>
    <col min="8448" max="8690" width="9.140625" style="176"/>
    <col min="8691" max="8691" width="17.7109375" style="176" customWidth="1"/>
    <col min="8692" max="8692" width="9.140625" style="176" customWidth="1"/>
    <col min="8693" max="8693" width="9.140625" style="176"/>
    <col min="8694" max="8694" width="9.28515625" style="176" customWidth="1"/>
    <col min="8695" max="8695" width="3.5703125" style="176" customWidth="1"/>
    <col min="8696" max="8696" width="8.7109375" style="176" customWidth="1"/>
    <col min="8697" max="8697" width="9.140625" style="176"/>
    <col min="8698" max="8698" width="10" style="176" customWidth="1"/>
    <col min="8699" max="8699" width="4" style="176" customWidth="1"/>
    <col min="8700" max="8700" width="9" style="176" customWidth="1"/>
    <col min="8701" max="8701" width="9.140625" style="176"/>
    <col min="8702" max="8702" width="12" style="176" customWidth="1"/>
    <col min="8703" max="8703" width="15.5703125" style="176" customWidth="1"/>
    <col min="8704" max="8946" width="9.140625" style="176"/>
    <col min="8947" max="8947" width="17.7109375" style="176" customWidth="1"/>
    <col min="8948" max="8948" width="9.140625" style="176" customWidth="1"/>
    <col min="8949" max="8949" width="9.140625" style="176"/>
    <col min="8950" max="8950" width="9.28515625" style="176" customWidth="1"/>
    <col min="8951" max="8951" width="3.5703125" style="176" customWidth="1"/>
    <col min="8952" max="8952" width="8.7109375" style="176" customWidth="1"/>
    <col min="8953" max="8953" width="9.140625" style="176"/>
    <col min="8954" max="8954" width="10" style="176" customWidth="1"/>
    <col min="8955" max="8955" width="4" style="176" customWidth="1"/>
    <col min="8956" max="8956" width="9" style="176" customWidth="1"/>
    <col min="8957" max="8957" width="9.140625" style="176"/>
    <col min="8958" max="8958" width="12" style="176" customWidth="1"/>
    <col min="8959" max="8959" width="15.5703125" style="176" customWidth="1"/>
    <col min="8960" max="9202" width="9.140625" style="176"/>
    <col min="9203" max="9203" width="17.7109375" style="176" customWidth="1"/>
    <col min="9204" max="9204" width="9.140625" style="176" customWidth="1"/>
    <col min="9205" max="9205" width="9.140625" style="176"/>
    <col min="9206" max="9206" width="9.28515625" style="176" customWidth="1"/>
    <col min="9207" max="9207" width="3.5703125" style="176" customWidth="1"/>
    <col min="9208" max="9208" width="8.7109375" style="176" customWidth="1"/>
    <col min="9209" max="9209" width="9.140625" style="176"/>
    <col min="9210" max="9210" width="10" style="176" customWidth="1"/>
    <col min="9211" max="9211" width="4" style="176" customWidth="1"/>
    <col min="9212" max="9212" width="9" style="176" customWidth="1"/>
    <col min="9213" max="9213" width="9.140625" style="176"/>
    <col min="9214" max="9214" width="12" style="176" customWidth="1"/>
    <col min="9215" max="9215" width="15.5703125" style="176" customWidth="1"/>
    <col min="9216" max="9458" width="9.140625" style="176"/>
    <col min="9459" max="9459" width="17.7109375" style="176" customWidth="1"/>
    <col min="9460" max="9460" width="9.140625" style="176" customWidth="1"/>
    <col min="9461" max="9461" width="9.140625" style="176"/>
    <col min="9462" max="9462" width="9.28515625" style="176" customWidth="1"/>
    <col min="9463" max="9463" width="3.5703125" style="176" customWidth="1"/>
    <col min="9464" max="9464" width="8.7109375" style="176" customWidth="1"/>
    <col min="9465" max="9465" width="9.140625" style="176"/>
    <col min="9466" max="9466" width="10" style="176" customWidth="1"/>
    <col min="9467" max="9467" width="4" style="176" customWidth="1"/>
    <col min="9468" max="9468" width="9" style="176" customWidth="1"/>
    <col min="9469" max="9469" width="9.140625" style="176"/>
    <col min="9470" max="9470" width="12" style="176" customWidth="1"/>
    <col min="9471" max="9471" width="15.5703125" style="176" customWidth="1"/>
    <col min="9472" max="9714" width="9.140625" style="176"/>
    <col min="9715" max="9715" width="17.7109375" style="176" customWidth="1"/>
    <col min="9716" max="9716" width="9.140625" style="176" customWidth="1"/>
    <col min="9717" max="9717" width="9.140625" style="176"/>
    <col min="9718" max="9718" width="9.28515625" style="176" customWidth="1"/>
    <col min="9719" max="9719" width="3.5703125" style="176" customWidth="1"/>
    <col min="9720" max="9720" width="8.7109375" style="176" customWidth="1"/>
    <col min="9721" max="9721" width="9.140625" style="176"/>
    <col min="9722" max="9722" width="10" style="176" customWidth="1"/>
    <col min="9723" max="9723" width="4" style="176" customWidth="1"/>
    <col min="9724" max="9724" width="9" style="176" customWidth="1"/>
    <col min="9725" max="9725" width="9.140625" style="176"/>
    <col min="9726" max="9726" width="12" style="176" customWidth="1"/>
    <col min="9727" max="9727" width="15.5703125" style="176" customWidth="1"/>
    <col min="9728" max="9970" width="9.140625" style="176"/>
    <col min="9971" max="9971" width="17.7109375" style="176" customWidth="1"/>
    <col min="9972" max="9972" width="9.140625" style="176" customWidth="1"/>
    <col min="9973" max="9973" width="9.140625" style="176"/>
    <col min="9974" max="9974" width="9.28515625" style="176" customWidth="1"/>
    <col min="9975" max="9975" width="3.5703125" style="176" customWidth="1"/>
    <col min="9976" max="9976" width="8.7109375" style="176" customWidth="1"/>
    <col min="9977" max="9977" width="9.140625" style="176"/>
    <col min="9978" max="9978" width="10" style="176" customWidth="1"/>
    <col min="9979" max="9979" width="4" style="176" customWidth="1"/>
    <col min="9980" max="9980" width="9" style="176" customWidth="1"/>
    <col min="9981" max="9981" width="9.140625" style="176"/>
    <col min="9982" max="9982" width="12" style="176" customWidth="1"/>
    <col min="9983" max="9983" width="15.5703125" style="176" customWidth="1"/>
    <col min="9984" max="10226" width="9.140625" style="176"/>
    <col min="10227" max="10227" width="17.7109375" style="176" customWidth="1"/>
    <col min="10228" max="10228" width="9.140625" style="176" customWidth="1"/>
    <col min="10229" max="10229" width="9.140625" style="176"/>
    <col min="10230" max="10230" width="9.28515625" style="176" customWidth="1"/>
    <col min="10231" max="10231" width="3.5703125" style="176" customWidth="1"/>
    <col min="10232" max="10232" width="8.7109375" style="176" customWidth="1"/>
    <col min="10233" max="10233" width="9.140625" style="176"/>
    <col min="10234" max="10234" width="10" style="176" customWidth="1"/>
    <col min="10235" max="10235" width="4" style="176" customWidth="1"/>
    <col min="10236" max="10236" width="9" style="176" customWidth="1"/>
    <col min="10237" max="10237" width="9.140625" style="176"/>
    <col min="10238" max="10238" width="12" style="176" customWidth="1"/>
    <col min="10239" max="10239" width="15.5703125" style="176" customWidth="1"/>
    <col min="10240" max="10482" width="9.140625" style="176"/>
    <col min="10483" max="10483" width="17.7109375" style="176" customWidth="1"/>
    <col min="10484" max="10484" width="9.140625" style="176" customWidth="1"/>
    <col min="10485" max="10485" width="9.140625" style="176"/>
    <col min="10486" max="10486" width="9.28515625" style="176" customWidth="1"/>
    <col min="10487" max="10487" width="3.5703125" style="176" customWidth="1"/>
    <col min="10488" max="10488" width="8.7109375" style="176" customWidth="1"/>
    <col min="10489" max="10489" width="9.140625" style="176"/>
    <col min="10490" max="10490" width="10" style="176" customWidth="1"/>
    <col min="10491" max="10491" width="4" style="176" customWidth="1"/>
    <col min="10492" max="10492" width="9" style="176" customWidth="1"/>
    <col min="10493" max="10493" width="9.140625" style="176"/>
    <col min="10494" max="10494" width="12" style="176" customWidth="1"/>
    <col min="10495" max="10495" width="15.5703125" style="176" customWidth="1"/>
    <col min="10496" max="10738" width="9.140625" style="176"/>
    <col min="10739" max="10739" width="17.7109375" style="176" customWidth="1"/>
    <col min="10740" max="10740" width="9.140625" style="176" customWidth="1"/>
    <col min="10741" max="10741" width="9.140625" style="176"/>
    <col min="10742" max="10742" width="9.28515625" style="176" customWidth="1"/>
    <col min="10743" max="10743" width="3.5703125" style="176" customWidth="1"/>
    <col min="10744" max="10744" width="8.7109375" style="176" customWidth="1"/>
    <col min="10745" max="10745" width="9.140625" style="176"/>
    <col min="10746" max="10746" width="10" style="176" customWidth="1"/>
    <col min="10747" max="10747" width="4" style="176" customWidth="1"/>
    <col min="10748" max="10748" width="9" style="176" customWidth="1"/>
    <col min="10749" max="10749" width="9.140625" style="176"/>
    <col min="10750" max="10750" width="12" style="176" customWidth="1"/>
    <col min="10751" max="10751" width="15.5703125" style="176" customWidth="1"/>
    <col min="10752" max="10994" width="9.140625" style="176"/>
    <col min="10995" max="10995" width="17.7109375" style="176" customWidth="1"/>
    <col min="10996" max="10996" width="9.140625" style="176" customWidth="1"/>
    <col min="10997" max="10997" width="9.140625" style="176"/>
    <col min="10998" max="10998" width="9.28515625" style="176" customWidth="1"/>
    <col min="10999" max="10999" width="3.5703125" style="176" customWidth="1"/>
    <col min="11000" max="11000" width="8.7109375" style="176" customWidth="1"/>
    <col min="11001" max="11001" width="9.140625" style="176"/>
    <col min="11002" max="11002" width="10" style="176" customWidth="1"/>
    <col min="11003" max="11003" width="4" style="176" customWidth="1"/>
    <col min="11004" max="11004" width="9" style="176" customWidth="1"/>
    <col min="11005" max="11005" width="9.140625" style="176"/>
    <col min="11006" max="11006" width="12" style="176" customWidth="1"/>
    <col min="11007" max="11007" width="15.5703125" style="176" customWidth="1"/>
    <col min="11008" max="11250" width="9.140625" style="176"/>
    <col min="11251" max="11251" width="17.7109375" style="176" customWidth="1"/>
    <col min="11252" max="11252" width="9.140625" style="176" customWidth="1"/>
    <col min="11253" max="11253" width="9.140625" style="176"/>
    <col min="11254" max="11254" width="9.28515625" style="176" customWidth="1"/>
    <col min="11255" max="11255" width="3.5703125" style="176" customWidth="1"/>
    <col min="11256" max="11256" width="8.7109375" style="176" customWidth="1"/>
    <col min="11257" max="11257" width="9.140625" style="176"/>
    <col min="11258" max="11258" width="10" style="176" customWidth="1"/>
    <col min="11259" max="11259" width="4" style="176" customWidth="1"/>
    <col min="11260" max="11260" width="9" style="176" customWidth="1"/>
    <col min="11261" max="11261" width="9.140625" style="176"/>
    <col min="11262" max="11262" width="12" style="176" customWidth="1"/>
    <col min="11263" max="11263" width="15.5703125" style="176" customWidth="1"/>
    <col min="11264" max="11506" width="9.140625" style="176"/>
    <col min="11507" max="11507" width="17.7109375" style="176" customWidth="1"/>
    <col min="11508" max="11508" width="9.140625" style="176" customWidth="1"/>
    <col min="11509" max="11509" width="9.140625" style="176"/>
    <col min="11510" max="11510" width="9.28515625" style="176" customWidth="1"/>
    <col min="11511" max="11511" width="3.5703125" style="176" customWidth="1"/>
    <col min="11512" max="11512" width="8.7109375" style="176" customWidth="1"/>
    <col min="11513" max="11513" width="9.140625" style="176"/>
    <col min="11514" max="11514" width="10" style="176" customWidth="1"/>
    <col min="11515" max="11515" width="4" style="176" customWidth="1"/>
    <col min="11516" max="11516" width="9" style="176" customWidth="1"/>
    <col min="11517" max="11517" width="9.140625" style="176"/>
    <col min="11518" max="11518" width="12" style="176" customWidth="1"/>
    <col min="11519" max="11519" width="15.5703125" style="176" customWidth="1"/>
    <col min="11520" max="11762" width="9.140625" style="176"/>
    <col min="11763" max="11763" width="17.7109375" style="176" customWidth="1"/>
    <col min="11764" max="11764" width="9.140625" style="176" customWidth="1"/>
    <col min="11765" max="11765" width="9.140625" style="176"/>
    <col min="11766" max="11766" width="9.28515625" style="176" customWidth="1"/>
    <col min="11767" max="11767" width="3.5703125" style="176" customWidth="1"/>
    <col min="11768" max="11768" width="8.7109375" style="176" customWidth="1"/>
    <col min="11769" max="11769" width="9.140625" style="176"/>
    <col min="11770" max="11770" width="10" style="176" customWidth="1"/>
    <col min="11771" max="11771" width="4" style="176" customWidth="1"/>
    <col min="11772" max="11772" width="9" style="176" customWidth="1"/>
    <col min="11773" max="11773" width="9.140625" style="176"/>
    <col min="11774" max="11774" width="12" style="176" customWidth="1"/>
    <col min="11775" max="11775" width="15.5703125" style="176" customWidth="1"/>
    <col min="11776" max="12018" width="9.140625" style="176"/>
    <col min="12019" max="12019" width="17.7109375" style="176" customWidth="1"/>
    <col min="12020" max="12020" width="9.140625" style="176" customWidth="1"/>
    <col min="12021" max="12021" width="9.140625" style="176"/>
    <col min="12022" max="12022" width="9.28515625" style="176" customWidth="1"/>
    <col min="12023" max="12023" width="3.5703125" style="176" customWidth="1"/>
    <col min="12024" max="12024" width="8.7109375" style="176" customWidth="1"/>
    <col min="12025" max="12025" width="9.140625" style="176"/>
    <col min="12026" max="12026" width="10" style="176" customWidth="1"/>
    <col min="12027" max="12027" width="4" style="176" customWidth="1"/>
    <col min="12028" max="12028" width="9" style="176" customWidth="1"/>
    <col min="12029" max="12029" width="9.140625" style="176"/>
    <col min="12030" max="12030" width="12" style="176" customWidth="1"/>
    <col min="12031" max="12031" width="15.5703125" style="176" customWidth="1"/>
    <col min="12032" max="12274" width="9.140625" style="176"/>
    <col min="12275" max="12275" width="17.7109375" style="176" customWidth="1"/>
    <col min="12276" max="12276" width="9.140625" style="176" customWidth="1"/>
    <col min="12277" max="12277" width="9.140625" style="176"/>
    <col min="12278" max="12278" width="9.28515625" style="176" customWidth="1"/>
    <col min="12279" max="12279" width="3.5703125" style="176" customWidth="1"/>
    <col min="12280" max="12280" width="8.7109375" style="176" customWidth="1"/>
    <col min="12281" max="12281" width="9.140625" style="176"/>
    <col min="12282" max="12282" width="10" style="176" customWidth="1"/>
    <col min="12283" max="12283" width="4" style="176" customWidth="1"/>
    <col min="12284" max="12284" width="9" style="176" customWidth="1"/>
    <col min="12285" max="12285" width="9.140625" style="176"/>
    <col min="12286" max="12286" width="12" style="176" customWidth="1"/>
    <col min="12287" max="12287" width="15.5703125" style="176" customWidth="1"/>
    <col min="12288" max="12530" width="9.140625" style="176"/>
    <col min="12531" max="12531" width="17.7109375" style="176" customWidth="1"/>
    <col min="12532" max="12532" width="9.140625" style="176" customWidth="1"/>
    <col min="12533" max="12533" width="9.140625" style="176"/>
    <col min="12534" max="12534" width="9.28515625" style="176" customWidth="1"/>
    <col min="12535" max="12535" width="3.5703125" style="176" customWidth="1"/>
    <col min="12536" max="12536" width="8.7109375" style="176" customWidth="1"/>
    <col min="12537" max="12537" width="9.140625" style="176"/>
    <col min="12538" max="12538" width="10" style="176" customWidth="1"/>
    <col min="12539" max="12539" width="4" style="176" customWidth="1"/>
    <col min="12540" max="12540" width="9" style="176" customWidth="1"/>
    <col min="12541" max="12541" width="9.140625" style="176"/>
    <col min="12542" max="12542" width="12" style="176" customWidth="1"/>
    <col min="12543" max="12543" width="15.5703125" style="176" customWidth="1"/>
    <col min="12544" max="12786" width="9.140625" style="176"/>
    <col min="12787" max="12787" width="17.7109375" style="176" customWidth="1"/>
    <col min="12788" max="12788" width="9.140625" style="176" customWidth="1"/>
    <col min="12789" max="12789" width="9.140625" style="176"/>
    <col min="12790" max="12790" width="9.28515625" style="176" customWidth="1"/>
    <col min="12791" max="12791" width="3.5703125" style="176" customWidth="1"/>
    <col min="12792" max="12792" width="8.7109375" style="176" customWidth="1"/>
    <col min="12793" max="12793" width="9.140625" style="176"/>
    <col min="12794" max="12794" width="10" style="176" customWidth="1"/>
    <col min="12795" max="12795" width="4" style="176" customWidth="1"/>
    <col min="12796" max="12796" width="9" style="176" customWidth="1"/>
    <col min="12797" max="12797" width="9.140625" style="176"/>
    <col min="12798" max="12798" width="12" style="176" customWidth="1"/>
    <col min="12799" max="12799" width="15.5703125" style="176" customWidth="1"/>
    <col min="12800" max="13042" width="9.140625" style="176"/>
    <col min="13043" max="13043" width="17.7109375" style="176" customWidth="1"/>
    <col min="13044" max="13044" width="9.140625" style="176" customWidth="1"/>
    <col min="13045" max="13045" width="9.140625" style="176"/>
    <col min="13046" max="13046" width="9.28515625" style="176" customWidth="1"/>
    <col min="13047" max="13047" width="3.5703125" style="176" customWidth="1"/>
    <col min="13048" max="13048" width="8.7109375" style="176" customWidth="1"/>
    <col min="13049" max="13049" width="9.140625" style="176"/>
    <col min="13050" max="13050" width="10" style="176" customWidth="1"/>
    <col min="13051" max="13051" width="4" style="176" customWidth="1"/>
    <col min="13052" max="13052" width="9" style="176" customWidth="1"/>
    <col min="13053" max="13053" width="9.140625" style="176"/>
    <col min="13054" max="13054" width="12" style="176" customWidth="1"/>
    <col min="13055" max="13055" width="15.5703125" style="176" customWidth="1"/>
    <col min="13056" max="13298" width="9.140625" style="176"/>
    <col min="13299" max="13299" width="17.7109375" style="176" customWidth="1"/>
    <col min="13300" max="13300" width="9.140625" style="176" customWidth="1"/>
    <col min="13301" max="13301" width="9.140625" style="176"/>
    <col min="13302" max="13302" width="9.28515625" style="176" customWidth="1"/>
    <col min="13303" max="13303" width="3.5703125" style="176" customWidth="1"/>
    <col min="13304" max="13304" width="8.7109375" style="176" customWidth="1"/>
    <col min="13305" max="13305" width="9.140625" style="176"/>
    <col min="13306" max="13306" width="10" style="176" customWidth="1"/>
    <col min="13307" max="13307" width="4" style="176" customWidth="1"/>
    <col min="13308" max="13308" width="9" style="176" customWidth="1"/>
    <col min="13309" max="13309" width="9.140625" style="176"/>
    <col min="13310" max="13310" width="12" style="176" customWidth="1"/>
    <col min="13311" max="13311" width="15.5703125" style="176" customWidth="1"/>
    <col min="13312" max="13554" width="9.140625" style="176"/>
    <col min="13555" max="13555" width="17.7109375" style="176" customWidth="1"/>
    <col min="13556" max="13556" width="9.140625" style="176" customWidth="1"/>
    <col min="13557" max="13557" width="9.140625" style="176"/>
    <col min="13558" max="13558" width="9.28515625" style="176" customWidth="1"/>
    <col min="13559" max="13559" width="3.5703125" style="176" customWidth="1"/>
    <col min="13560" max="13560" width="8.7109375" style="176" customWidth="1"/>
    <col min="13561" max="13561" width="9.140625" style="176"/>
    <col min="13562" max="13562" width="10" style="176" customWidth="1"/>
    <col min="13563" max="13563" width="4" style="176" customWidth="1"/>
    <col min="13564" max="13564" width="9" style="176" customWidth="1"/>
    <col min="13565" max="13565" width="9.140625" style="176"/>
    <col min="13566" max="13566" width="12" style="176" customWidth="1"/>
    <col min="13567" max="13567" width="15.5703125" style="176" customWidth="1"/>
    <col min="13568" max="13810" width="9.140625" style="176"/>
    <col min="13811" max="13811" width="17.7109375" style="176" customWidth="1"/>
    <col min="13812" max="13812" width="9.140625" style="176" customWidth="1"/>
    <col min="13813" max="13813" width="9.140625" style="176"/>
    <col min="13814" max="13814" width="9.28515625" style="176" customWidth="1"/>
    <col min="13815" max="13815" width="3.5703125" style="176" customWidth="1"/>
    <col min="13816" max="13816" width="8.7109375" style="176" customWidth="1"/>
    <col min="13817" max="13817" width="9.140625" style="176"/>
    <col min="13818" max="13818" width="10" style="176" customWidth="1"/>
    <col min="13819" max="13819" width="4" style="176" customWidth="1"/>
    <col min="13820" max="13820" width="9" style="176" customWidth="1"/>
    <col min="13821" max="13821" width="9.140625" style="176"/>
    <col min="13822" max="13822" width="12" style="176" customWidth="1"/>
    <col min="13823" max="13823" width="15.5703125" style="176" customWidth="1"/>
    <col min="13824" max="14066" width="9.140625" style="176"/>
    <col min="14067" max="14067" width="17.7109375" style="176" customWidth="1"/>
    <col min="14068" max="14068" width="9.140625" style="176" customWidth="1"/>
    <col min="14069" max="14069" width="9.140625" style="176"/>
    <col min="14070" max="14070" width="9.28515625" style="176" customWidth="1"/>
    <col min="14071" max="14071" width="3.5703125" style="176" customWidth="1"/>
    <col min="14072" max="14072" width="8.7109375" style="176" customWidth="1"/>
    <col min="14073" max="14073" width="9.140625" style="176"/>
    <col min="14074" max="14074" width="10" style="176" customWidth="1"/>
    <col min="14075" max="14075" width="4" style="176" customWidth="1"/>
    <col min="14076" max="14076" width="9" style="176" customWidth="1"/>
    <col min="14077" max="14077" width="9.140625" style="176"/>
    <col min="14078" max="14078" width="12" style="176" customWidth="1"/>
    <col min="14079" max="14079" width="15.5703125" style="176" customWidth="1"/>
    <col min="14080" max="14322" width="9.140625" style="176"/>
    <col min="14323" max="14323" width="17.7109375" style="176" customWidth="1"/>
    <col min="14324" max="14324" width="9.140625" style="176" customWidth="1"/>
    <col min="14325" max="14325" width="9.140625" style="176"/>
    <col min="14326" max="14326" width="9.28515625" style="176" customWidth="1"/>
    <col min="14327" max="14327" width="3.5703125" style="176" customWidth="1"/>
    <col min="14328" max="14328" width="8.7109375" style="176" customWidth="1"/>
    <col min="14329" max="14329" width="9.140625" style="176"/>
    <col min="14330" max="14330" width="10" style="176" customWidth="1"/>
    <col min="14331" max="14331" width="4" style="176" customWidth="1"/>
    <col min="14332" max="14332" width="9" style="176" customWidth="1"/>
    <col min="14333" max="14333" width="9.140625" style="176"/>
    <col min="14334" max="14334" width="12" style="176" customWidth="1"/>
    <col min="14335" max="14335" width="15.5703125" style="176" customWidth="1"/>
    <col min="14336" max="14578" width="9.140625" style="176"/>
    <col min="14579" max="14579" width="17.7109375" style="176" customWidth="1"/>
    <col min="14580" max="14580" width="9.140625" style="176" customWidth="1"/>
    <col min="14581" max="14581" width="9.140625" style="176"/>
    <col min="14582" max="14582" width="9.28515625" style="176" customWidth="1"/>
    <col min="14583" max="14583" width="3.5703125" style="176" customWidth="1"/>
    <col min="14584" max="14584" width="8.7109375" style="176" customWidth="1"/>
    <col min="14585" max="14585" width="9.140625" style="176"/>
    <col min="14586" max="14586" width="10" style="176" customWidth="1"/>
    <col min="14587" max="14587" width="4" style="176" customWidth="1"/>
    <col min="14588" max="14588" width="9" style="176" customWidth="1"/>
    <col min="14589" max="14589" width="9.140625" style="176"/>
    <col min="14590" max="14590" width="12" style="176" customWidth="1"/>
    <col min="14591" max="14591" width="15.5703125" style="176" customWidth="1"/>
    <col min="14592" max="14834" width="9.140625" style="176"/>
    <col min="14835" max="14835" width="17.7109375" style="176" customWidth="1"/>
    <col min="14836" max="14836" width="9.140625" style="176" customWidth="1"/>
    <col min="14837" max="14837" width="9.140625" style="176"/>
    <col min="14838" max="14838" width="9.28515625" style="176" customWidth="1"/>
    <col min="14839" max="14839" width="3.5703125" style="176" customWidth="1"/>
    <col min="14840" max="14840" width="8.7109375" style="176" customWidth="1"/>
    <col min="14841" max="14841" width="9.140625" style="176"/>
    <col min="14842" max="14842" width="10" style="176" customWidth="1"/>
    <col min="14843" max="14843" width="4" style="176" customWidth="1"/>
    <col min="14844" max="14844" width="9" style="176" customWidth="1"/>
    <col min="14845" max="14845" width="9.140625" style="176"/>
    <col min="14846" max="14846" width="12" style="176" customWidth="1"/>
    <col min="14847" max="14847" width="15.5703125" style="176" customWidth="1"/>
    <col min="14848" max="15090" width="9.140625" style="176"/>
    <col min="15091" max="15091" width="17.7109375" style="176" customWidth="1"/>
    <col min="15092" max="15092" width="9.140625" style="176" customWidth="1"/>
    <col min="15093" max="15093" width="9.140625" style="176"/>
    <col min="15094" max="15094" width="9.28515625" style="176" customWidth="1"/>
    <col min="15095" max="15095" width="3.5703125" style="176" customWidth="1"/>
    <col min="15096" max="15096" width="8.7109375" style="176" customWidth="1"/>
    <col min="15097" max="15097" width="9.140625" style="176"/>
    <col min="15098" max="15098" width="10" style="176" customWidth="1"/>
    <col min="15099" max="15099" width="4" style="176" customWidth="1"/>
    <col min="15100" max="15100" width="9" style="176" customWidth="1"/>
    <col min="15101" max="15101" width="9.140625" style="176"/>
    <col min="15102" max="15102" width="12" style="176" customWidth="1"/>
    <col min="15103" max="15103" width="15.5703125" style="176" customWidth="1"/>
    <col min="15104" max="15346" width="9.140625" style="176"/>
    <col min="15347" max="15347" width="17.7109375" style="176" customWidth="1"/>
    <col min="15348" max="15348" width="9.140625" style="176" customWidth="1"/>
    <col min="15349" max="15349" width="9.140625" style="176"/>
    <col min="15350" max="15350" width="9.28515625" style="176" customWidth="1"/>
    <col min="15351" max="15351" width="3.5703125" style="176" customWidth="1"/>
    <col min="15352" max="15352" width="8.7109375" style="176" customWidth="1"/>
    <col min="15353" max="15353" width="9.140625" style="176"/>
    <col min="15354" max="15354" width="10" style="176" customWidth="1"/>
    <col min="15355" max="15355" width="4" style="176" customWidth="1"/>
    <col min="15356" max="15356" width="9" style="176" customWidth="1"/>
    <col min="15357" max="15357" width="9.140625" style="176"/>
    <col min="15358" max="15358" width="12" style="176" customWidth="1"/>
    <col min="15359" max="15359" width="15.5703125" style="176" customWidth="1"/>
    <col min="15360" max="15602" width="9.140625" style="176"/>
    <col min="15603" max="15603" width="17.7109375" style="176" customWidth="1"/>
    <col min="15604" max="15604" width="9.140625" style="176" customWidth="1"/>
    <col min="15605" max="15605" width="9.140625" style="176"/>
    <col min="15606" max="15606" width="9.28515625" style="176" customWidth="1"/>
    <col min="15607" max="15607" width="3.5703125" style="176" customWidth="1"/>
    <col min="15608" max="15608" width="8.7109375" style="176" customWidth="1"/>
    <col min="15609" max="15609" width="9.140625" style="176"/>
    <col min="15610" max="15610" width="10" style="176" customWidth="1"/>
    <col min="15611" max="15611" width="4" style="176" customWidth="1"/>
    <col min="15612" max="15612" width="9" style="176" customWidth="1"/>
    <col min="15613" max="15613" width="9.140625" style="176"/>
    <col min="15614" max="15614" width="12" style="176" customWidth="1"/>
    <col min="15615" max="15615" width="15.5703125" style="176" customWidth="1"/>
    <col min="15616" max="15858" width="9.140625" style="176"/>
    <col min="15859" max="15859" width="17.7109375" style="176" customWidth="1"/>
    <col min="15860" max="15860" width="9.140625" style="176" customWidth="1"/>
    <col min="15861" max="15861" width="9.140625" style="176"/>
    <col min="15862" max="15862" width="9.28515625" style="176" customWidth="1"/>
    <col min="15863" max="15863" width="3.5703125" style="176" customWidth="1"/>
    <col min="15864" max="15864" width="8.7109375" style="176" customWidth="1"/>
    <col min="15865" max="15865" width="9.140625" style="176"/>
    <col min="15866" max="15866" width="10" style="176" customWidth="1"/>
    <col min="15867" max="15867" width="4" style="176" customWidth="1"/>
    <col min="15868" max="15868" width="9" style="176" customWidth="1"/>
    <col min="15869" max="15869" width="9.140625" style="176"/>
    <col min="15870" max="15870" width="12" style="176" customWidth="1"/>
    <col min="15871" max="15871" width="15.5703125" style="176" customWidth="1"/>
    <col min="15872" max="16114" width="9.140625" style="176"/>
    <col min="16115" max="16115" width="17.7109375" style="176" customWidth="1"/>
    <col min="16116" max="16116" width="9.140625" style="176" customWidth="1"/>
    <col min="16117" max="16117" width="9.140625" style="176"/>
    <col min="16118" max="16118" width="9.28515625" style="176" customWidth="1"/>
    <col min="16119" max="16119" width="3.5703125" style="176" customWidth="1"/>
    <col min="16120" max="16120" width="8.7109375" style="176" customWidth="1"/>
    <col min="16121" max="16121" width="9.140625" style="176"/>
    <col min="16122" max="16122" width="10" style="176" customWidth="1"/>
    <col min="16123" max="16123" width="4" style="176" customWidth="1"/>
    <col min="16124" max="16124" width="9" style="176" customWidth="1"/>
    <col min="16125" max="16125" width="9.140625" style="176"/>
    <col min="16126" max="16126" width="12" style="176" customWidth="1"/>
    <col min="16127" max="16127" width="15.5703125" style="176" customWidth="1"/>
    <col min="16128" max="16384" width="9.140625" style="176"/>
  </cols>
  <sheetData>
    <row r="1" spans="2:19" ht="12.75">
      <c r="B1" s="291"/>
      <c r="C1" s="291"/>
      <c r="D1" s="291"/>
      <c r="E1" s="291"/>
      <c r="F1" s="291"/>
      <c r="G1" s="291"/>
      <c r="H1" s="291"/>
      <c r="I1" s="291"/>
      <c r="J1" s="277"/>
      <c r="K1" s="278"/>
      <c r="L1" s="279"/>
    </row>
    <row r="2" spans="2:19" ht="9.75" customHeight="1">
      <c r="B2" s="187"/>
      <c r="G2" s="280"/>
      <c r="K2" s="280"/>
      <c r="L2" s="279"/>
    </row>
    <row r="3" spans="2:19" ht="4.5" hidden="1" customHeight="1">
      <c r="C3" s="187"/>
      <c r="F3" s="177"/>
      <c r="G3" s="188"/>
      <c r="H3" s="177"/>
      <c r="J3" s="177"/>
      <c r="K3" s="188"/>
      <c r="L3" s="177" t="str">
        <f t="shared" ref="L3" si="0">L6&amp;L7</f>
        <v/>
      </c>
    </row>
    <row r="4" spans="2:19" ht="12" customHeight="1">
      <c r="C4" s="187"/>
      <c r="F4" s="177"/>
      <c r="G4" s="188"/>
      <c r="H4" s="177"/>
      <c r="I4" s="177"/>
      <c r="J4" s="177"/>
      <c r="K4" s="177"/>
      <c r="L4" s="177"/>
    </row>
    <row r="5" spans="2:19" ht="12.75">
      <c r="C5" s="634" t="str">
        <f>"Table 1.4. Selected Emerging Market and Middle-Income Economies: Gross Financing Need, "&amp;$E$8&amp;"-"&amp;RIGHT($J$8,2)</f>
        <v>Table 1.4. Selected Emerging Market and Middle-Income Economies: Gross Financing Need, 2019-20</v>
      </c>
      <c r="D5" s="634"/>
      <c r="E5" s="634"/>
      <c r="F5" s="634"/>
      <c r="G5" s="634"/>
      <c r="H5" s="634"/>
      <c r="I5" s="634"/>
      <c r="J5" s="634"/>
      <c r="K5" s="634"/>
      <c r="L5" s="281"/>
    </row>
    <row r="6" spans="2:19" ht="14.25" customHeight="1">
      <c r="C6" s="635" t="s">
        <v>196</v>
      </c>
      <c r="D6" s="635"/>
      <c r="E6" s="635"/>
      <c r="F6" s="635"/>
      <c r="G6" s="635"/>
      <c r="H6" s="635"/>
      <c r="I6" s="635"/>
      <c r="J6" s="635"/>
      <c r="K6" s="635"/>
      <c r="L6" s="282"/>
    </row>
    <row r="7" spans="2:19" ht="3" customHeight="1">
      <c r="C7" s="190"/>
      <c r="D7" s="190"/>
      <c r="E7" s="190"/>
      <c r="F7" s="191"/>
      <c r="G7" s="191"/>
      <c r="H7" s="190"/>
      <c r="I7" s="191"/>
      <c r="J7" s="191"/>
      <c r="K7" s="191"/>
      <c r="L7" s="282"/>
    </row>
    <row r="8" spans="2:19" ht="12.75" customHeight="1">
      <c r="C8" s="283"/>
      <c r="D8" s="284"/>
      <c r="E8" s="636">
        <v>2019</v>
      </c>
      <c r="F8" s="636"/>
      <c r="G8" s="636"/>
      <c r="H8" s="285"/>
      <c r="I8" s="192"/>
      <c r="J8" s="192">
        <f>E8+1</f>
        <v>2020</v>
      </c>
      <c r="K8" s="192"/>
      <c r="L8" s="282"/>
    </row>
    <row r="9" spans="2:19" ht="36">
      <c r="C9" s="193"/>
      <c r="D9" s="179"/>
      <c r="E9" s="179" t="s">
        <v>291</v>
      </c>
      <c r="F9" s="179" t="s">
        <v>292</v>
      </c>
      <c r="G9" s="179" t="s">
        <v>293</v>
      </c>
      <c r="H9" s="194"/>
      <c r="I9" s="179" t="s">
        <v>291</v>
      </c>
      <c r="J9" s="179" t="s">
        <v>292</v>
      </c>
      <c r="K9" s="179" t="s">
        <v>293</v>
      </c>
      <c r="L9" s="286"/>
    </row>
    <row r="10" spans="2:19" ht="12.75">
      <c r="B10" s="195"/>
      <c r="C10" s="149" t="s">
        <v>67</v>
      </c>
      <c r="D10" s="46"/>
      <c r="E10" s="130">
        <v>12.6571375474314</v>
      </c>
      <c r="F10" s="130">
        <v>2.686690836012354</v>
      </c>
      <c r="G10" s="130">
        <v>15.343828383443753</v>
      </c>
      <c r="H10" s="130"/>
      <c r="I10" s="130">
        <v>8.3836937403084999</v>
      </c>
      <c r="J10" s="130">
        <v>1.4643785880378317</v>
      </c>
      <c r="K10" s="130">
        <v>9.8480723283463316</v>
      </c>
      <c r="L10" s="287"/>
      <c r="M10" s="288"/>
      <c r="N10" s="288"/>
      <c r="O10" s="288"/>
      <c r="Q10" s="288"/>
      <c r="R10" s="288"/>
      <c r="S10" s="288"/>
    </row>
    <row r="11" spans="2:19" ht="12.75">
      <c r="B11" s="195"/>
      <c r="C11" s="149" t="s">
        <v>56</v>
      </c>
      <c r="D11" s="46"/>
      <c r="E11" s="130">
        <v>7.7108679308891386</v>
      </c>
      <c r="F11" s="130">
        <v>7.3380442315072987</v>
      </c>
      <c r="G11" s="130">
        <v>15.048912162396437</v>
      </c>
      <c r="H11" s="130"/>
      <c r="I11" s="130">
        <v>12.577282046930481</v>
      </c>
      <c r="J11" s="130">
        <v>6.9516491225541763</v>
      </c>
      <c r="K11" s="130">
        <v>19.528931169484657</v>
      </c>
      <c r="L11" s="287"/>
      <c r="M11" s="288"/>
      <c r="N11" s="288"/>
      <c r="O11" s="288"/>
      <c r="Q11" s="288"/>
      <c r="R11" s="288"/>
      <c r="S11" s="288"/>
    </row>
    <row r="12" spans="2:19" ht="12.75">
      <c r="B12" s="195"/>
      <c r="C12" s="149" t="s">
        <v>68</v>
      </c>
      <c r="D12" s="46"/>
      <c r="E12" s="130">
        <v>0.58867842030510431</v>
      </c>
      <c r="F12" s="130">
        <v>1.8471707827894708</v>
      </c>
      <c r="G12" s="130">
        <v>2.4358492030945751</v>
      </c>
      <c r="H12" s="130"/>
      <c r="I12" s="130">
        <v>1.1590827182677002</v>
      </c>
      <c r="J12" s="130">
        <v>1.5407802484970619</v>
      </c>
      <c r="K12" s="130">
        <v>2.699862966764762</v>
      </c>
      <c r="L12" s="287"/>
      <c r="M12" s="288"/>
      <c r="N12" s="288"/>
      <c r="O12" s="288"/>
      <c r="Q12" s="288"/>
      <c r="R12" s="288"/>
      <c r="S12" s="288"/>
    </row>
    <row r="13" spans="2:19" ht="12.75">
      <c r="B13" s="195"/>
      <c r="C13" s="149" t="s">
        <v>69</v>
      </c>
      <c r="D13" s="46"/>
      <c r="E13" s="130">
        <v>2.2582402370184602</v>
      </c>
      <c r="F13" s="130">
        <v>2.5779157862048314</v>
      </c>
      <c r="G13" s="130">
        <v>4.881921103258783</v>
      </c>
      <c r="H13" s="130"/>
      <c r="I13" s="130">
        <v>1.63328730004344</v>
      </c>
      <c r="J13" s="130">
        <v>1.0173579520177012</v>
      </c>
      <c r="K13" s="130">
        <v>2.6506452520611412</v>
      </c>
      <c r="L13" s="287"/>
      <c r="M13" s="288"/>
      <c r="N13" s="288"/>
      <c r="O13" s="288"/>
      <c r="Q13" s="288"/>
      <c r="R13" s="288"/>
      <c r="S13" s="288"/>
    </row>
    <row r="14" spans="2:19" ht="12.75">
      <c r="B14" s="195"/>
      <c r="C14" s="149" t="s">
        <v>70</v>
      </c>
      <c r="D14" s="46"/>
      <c r="E14" s="130">
        <v>8.6068402621892908</v>
      </c>
      <c r="F14" s="130">
        <v>4.8250272292715633E-2</v>
      </c>
      <c r="G14" s="130">
        <v>8.6550905344820066</v>
      </c>
      <c r="H14" s="130"/>
      <c r="I14" s="130">
        <v>8.4402028960511206</v>
      </c>
      <c r="J14" s="130">
        <v>-0.1310100261982439</v>
      </c>
      <c r="K14" s="130">
        <v>8.3091928698528772</v>
      </c>
      <c r="L14" s="287"/>
      <c r="M14" s="288"/>
      <c r="N14" s="288"/>
      <c r="O14" s="288"/>
      <c r="Q14" s="288"/>
      <c r="R14" s="288"/>
      <c r="S14" s="288"/>
    </row>
    <row r="15" spans="2:19" ht="12.75">
      <c r="B15" s="195"/>
      <c r="C15" s="149" t="s">
        <v>71</v>
      </c>
      <c r="D15" s="46"/>
      <c r="E15" s="130">
        <v>3.6272178007655302</v>
      </c>
      <c r="F15" s="130">
        <v>3.0981680843536239</v>
      </c>
      <c r="G15" s="130">
        <v>6.7253858851191541</v>
      </c>
      <c r="H15" s="130"/>
      <c r="I15" s="130">
        <v>3.1942828947952995</v>
      </c>
      <c r="J15" s="130">
        <v>3.2974112355172567</v>
      </c>
      <c r="K15" s="130">
        <v>6.4916941303125562</v>
      </c>
      <c r="L15" s="287"/>
      <c r="M15" s="288"/>
      <c r="N15" s="288"/>
      <c r="O15" s="288"/>
      <c r="Q15" s="288"/>
      <c r="R15" s="288"/>
      <c r="S15" s="288"/>
    </row>
    <row r="16" spans="2:19" ht="12.75">
      <c r="B16" s="195"/>
      <c r="C16" s="149" t="s">
        <v>72</v>
      </c>
      <c r="D16" s="46"/>
      <c r="E16" s="130">
        <v>5.5756557319105502</v>
      </c>
      <c r="F16" s="130">
        <v>-2.2174956319010657E-2</v>
      </c>
      <c r="G16" s="130">
        <v>5.5534807755915399</v>
      </c>
      <c r="H16" s="130"/>
      <c r="I16" s="130">
        <v>6.1049783574088101</v>
      </c>
      <c r="J16" s="130">
        <v>-3.7625783892964102</v>
      </c>
      <c r="K16" s="130">
        <v>2.3423999681123999</v>
      </c>
      <c r="L16" s="287"/>
      <c r="M16" s="288"/>
      <c r="N16" s="288"/>
      <c r="O16" s="288"/>
      <c r="Q16" s="288"/>
      <c r="R16" s="288"/>
      <c r="S16" s="288"/>
    </row>
    <row r="17" spans="2:19" ht="12.75">
      <c r="B17" s="195"/>
      <c r="C17" s="149" t="s">
        <v>157</v>
      </c>
      <c r="D17" s="46"/>
      <c r="E17" s="130">
        <v>28.019270087807111</v>
      </c>
      <c r="F17" s="130">
        <v>8.5825460374810909</v>
      </c>
      <c r="G17" s="130">
        <v>36.601816125288202</v>
      </c>
      <c r="H17" s="130"/>
      <c r="I17" s="130">
        <v>25.884970226850189</v>
      </c>
      <c r="J17" s="130">
        <v>6.4795739241626613</v>
      </c>
      <c r="K17" s="130">
        <v>32.364544151012851</v>
      </c>
      <c r="L17" s="287"/>
      <c r="M17" s="288"/>
      <c r="N17" s="288"/>
      <c r="O17" s="288"/>
      <c r="Q17" s="288"/>
      <c r="R17" s="288"/>
      <c r="S17" s="288"/>
    </row>
    <row r="18" spans="2:19" ht="12.75">
      <c r="B18" s="195"/>
      <c r="C18" s="149" t="s">
        <v>74</v>
      </c>
      <c r="D18" s="46"/>
      <c r="E18" s="130">
        <v>13.561144463702583</v>
      </c>
      <c r="F18" s="130">
        <v>1.9388555362974174</v>
      </c>
      <c r="G18" s="130">
        <v>15.5</v>
      </c>
      <c r="H18" s="130"/>
      <c r="I18" s="130">
        <v>13.170233595520681</v>
      </c>
      <c r="J18" s="130">
        <v>1.9297664044793175</v>
      </c>
      <c r="K18" s="130">
        <v>15.1</v>
      </c>
      <c r="L18" s="287"/>
      <c r="M18" s="288"/>
      <c r="N18" s="288"/>
      <c r="O18" s="288"/>
      <c r="Q18" s="288"/>
      <c r="R18" s="288"/>
      <c r="S18" s="288"/>
    </row>
    <row r="19" spans="2:19" ht="12.75">
      <c r="B19" s="195"/>
      <c r="C19" s="149" t="s">
        <v>51</v>
      </c>
      <c r="D19" s="46"/>
      <c r="E19" s="130">
        <v>3.7921357455067897</v>
      </c>
      <c r="F19" s="130">
        <v>6.8741213414860711</v>
      </c>
      <c r="G19" s="130">
        <v>10.666257086992861</v>
      </c>
      <c r="H19" s="130"/>
      <c r="I19" s="130">
        <v>3.7348944785809302</v>
      </c>
      <c r="J19" s="130">
        <v>6.6302467737740081</v>
      </c>
      <c r="K19" s="130">
        <v>10.365141252354938</v>
      </c>
      <c r="L19" s="287"/>
      <c r="M19" s="288"/>
      <c r="N19" s="288"/>
      <c r="O19" s="288"/>
      <c r="Q19" s="288"/>
      <c r="R19" s="288"/>
      <c r="S19" s="288"/>
    </row>
    <row r="20" spans="2:19" ht="12.75">
      <c r="B20" s="195"/>
      <c r="C20" s="149" t="s">
        <v>75</v>
      </c>
      <c r="D20" s="46"/>
      <c r="E20" s="130">
        <v>1.9428747764209302</v>
      </c>
      <c r="F20" s="130">
        <v>1.8341695437001391</v>
      </c>
      <c r="G20" s="130">
        <v>3.7770443201210693</v>
      </c>
      <c r="H20" s="130"/>
      <c r="I20" s="130">
        <v>1.6654670386194599</v>
      </c>
      <c r="J20" s="130">
        <v>1.8312302453109128</v>
      </c>
      <c r="K20" s="130">
        <v>3.4966972839303727</v>
      </c>
      <c r="L20" s="287"/>
      <c r="M20" s="288"/>
      <c r="N20" s="288"/>
      <c r="O20" s="288"/>
      <c r="Q20" s="288"/>
      <c r="R20" s="288"/>
      <c r="S20" s="288"/>
    </row>
    <row r="21" spans="2:19" ht="12.75">
      <c r="B21" s="195"/>
      <c r="C21" s="149" t="s">
        <v>76</v>
      </c>
      <c r="D21" s="46"/>
      <c r="E21" s="130">
        <v>7.0257159228116608</v>
      </c>
      <c r="F21" s="130">
        <v>3.0014784000379988</v>
      </c>
      <c r="G21" s="130">
        <v>10.02719432284966</v>
      </c>
      <c r="H21" s="130"/>
      <c r="I21" s="130">
        <v>6.5490745714181697</v>
      </c>
      <c r="J21" s="130">
        <v>2.5251570214199051</v>
      </c>
      <c r="K21" s="130">
        <v>9.0742315928380748</v>
      </c>
      <c r="L21" s="287"/>
      <c r="M21" s="288"/>
      <c r="N21" s="288"/>
      <c r="O21" s="288"/>
      <c r="Q21" s="288"/>
      <c r="R21" s="288"/>
      <c r="S21" s="288"/>
    </row>
    <row r="22" spans="2:19" ht="12.75">
      <c r="B22" s="195"/>
      <c r="C22" s="149" t="s">
        <v>57</v>
      </c>
      <c r="D22" s="46"/>
      <c r="E22" s="130">
        <v>7.5910650085885401</v>
      </c>
      <c r="F22" s="130">
        <v>2.5000000000000107</v>
      </c>
      <c r="G22" s="130">
        <v>10.091065008588551</v>
      </c>
      <c r="H22" s="130"/>
      <c r="I22" s="130">
        <v>7.8690645428645709</v>
      </c>
      <c r="J22" s="130">
        <v>2.4000000000000346</v>
      </c>
      <c r="K22" s="130">
        <v>10.269064542864605</v>
      </c>
      <c r="L22" s="287"/>
      <c r="M22" s="288"/>
      <c r="N22" s="288"/>
      <c r="O22" s="288"/>
      <c r="Q22" s="288"/>
      <c r="R22" s="288"/>
      <c r="S22" s="288"/>
    </row>
    <row r="23" spans="2:19" ht="12.75">
      <c r="B23" s="195"/>
      <c r="C23" s="149" t="s">
        <v>77</v>
      </c>
      <c r="D23" s="46"/>
      <c r="E23" s="130">
        <v>5.4818315159172712</v>
      </c>
      <c r="F23" s="130">
        <v>3.7017108869254951</v>
      </c>
      <c r="G23" s="130">
        <v>9.1357550500916176</v>
      </c>
      <c r="H23" s="130"/>
      <c r="I23" s="130">
        <v>5.4585022207881799</v>
      </c>
      <c r="J23" s="130">
        <v>3.2888050625240708</v>
      </c>
      <c r="K23" s="130">
        <v>8.7473072833122512</v>
      </c>
      <c r="L23" s="287"/>
      <c r="M23" s="288"/>
      <c r="N23" s="288"/>
      <c r="O23" s="288"/>
      <c r="Q23" s="288"/>
      <c r="R23" s="288"/>
      <c r="S23" s="288"/>
    </row>
    <row r="24" spans="2:19" ht="13.5" customHeight="1">
      <c r="B24" s="195"/>
      <c r="C24" s="149" t="s">
        <v>78</v>
      </c>
      <c r="D24" s="46"/>
      <c r="E24" s="130">
        <v>35.058486944648998</v>
      </c>
      <c r="F24" s="130">
        <v>7.2414875192215789</v>
      </c>
      <c r="G24" s="130">
        <v>42.299974463870576</v>
      </c>
      <c r="H24" s="130"/>
      <c r="I24" s="130">
        <v>37.227298512384998</v>
      </c>
      <c r="J24" s="130">
        <v>8.7317031807314223</v>
      </c>
      <c r="K24" s="130">
        <v>45.95900169311642</v>
      </c>
      <c r="L24" s="287"/>
      <c r="M24" s="288"/>
      <c r="N24" s="288"/>
      <c r="O24" s="288"/>
      <c r="Q24" s="288"/>
      <c r="R24" s="288"/>
      <c r="S24" s="288"/>
    </row>
    <row r="25" spans="2:19" ht="12.75">
      <c r="B25" s="195"/>
      <c r="C25" s="149" t="s">
        <v>79</v>
      </c>
      <c r="D25" s="46"/>
      <c r="E25" s="130">
        <v>2.4982602580770199</v>
      </c>
      <c r="F25" s="130">
        <v>1.9274850442243994</v>
      </c>
      <c r="G25" s="130">
        <v>4.3832532943789531</v>
      </c>
      <c r="H25" s="130"/>
      <c r="I25" s="130">
        <v>2.3772699476411705</v>
      </c>
      <c r="J25" s="130">
        <v>1.3305844997040333</v>
      </c>
      <c r="K25" s="130">
        <v>3.7078544473452038</v>
      </c>
      <c r="L25" s="287"/>
      <c r="M25" s="288"/>
      <c r="N25" s="288"/>
      <c r="O25" s="288"/>
      <c r="Q25" s="288"/>
      <c r="R25" s="288"/>
      <c r="S25" s="288"/>
    </row>
    <row r="26" spans="2:19" s="196" customFormat="1" ht="12.75">
      <c r="B26" s="195"/>
      <c r="C26" s="149" t="s">
        <v>80</v>
      </c>
      <c r="D26" s="46"/>
      <c r="E26" s="130">
        <v>3.1242737831139848</v>
      </c>
      <c r="F26" s="130">
        <v>1.2203037359146363</v>
      </c>
      <c r="G26" s="130">
        <v>4.3445775190286211</v>
      </c>
      <c r="H26" s="130"/>
      <c r="I26" s="130">
        <v>2.9069874985443702</v>
      </c>
      <c r="J26" s="130">
        <v>1.4035403150823582</v>
      </c>
      <c r="K26" s="130">
        <v>4.3105278136267282</v>
      </c>
      <c r="L26" s="289"/>
      <c r="M26" s="288"/>
      <c r="N26" s="288"/>
      <c r="O26" s="288"/>
      <c r="Q26" s="288"/>
      <c r="R26" s="288"/>
      <c r="S26" s="288"/>
    </row>
    <row r="27" spans="2:19" ht="12.75">
      <c r="B27" s="195"/>
      <c r="C27" s="149" t="s">
        <v>81</v>
      </c>
      <c r="D27" s="46"/>
      <c r="E27" s="130">
        <v>5.7066653386035497</v>
      </c>
      <c r="F27" s="130">
        <v>2.1524239460356065</v>
      </c>
      <c r="G27" s="130">
        <v>7.8590892846391558</v>
      </c>
      <c r="H27" s="130"/>
      <c r="I27" s="130">
        <v>5.029276419612879</v>
      </c>
      <c r="J27" s="130">
        <v>3.0530686017979369</v>
      </c>
      <c r="K27" s="130">
        <v>8.0823450214108163</v>
      </c>
      <c r="L27" s="287"/>
      <c r="M27" s="288"/>
      <c r="N27" s="288"/>
      <c r="O27" s="288"/>
      <c r="Q27" s="288"/>
      <c r="R27" s="288"/>
      <c r="S27" s="288"/>
    </row>
    <row r="28" spans="2:19" ht="12.75">
      <c r="B28" s="195"/>
      <c r="C28" s="149" t="s">
        <v>82</v>
      </c>
      <c r="D28" s="46"/>
      <c r="E28" s="130">
        <v>4.1735015508667601</v>
      </c>
      <c r="F28" s="130">
        <v>3.7978426570344594</v>
      </c>
      <c r="G28" s="130">
        <v>7.97134420790122</v>
      </c>
      <c r="H28" s="130"/>
      <c r="I28" s="130">
        <v>3.8196938493486696</v>
      </c>
      <c r="J28" s="130">
        <v>4.1407714477735853</v>
      </c>
      <c r="K28" s="130">
        <v>7.9604652971222549</v>
      </c>
      <c r="L28" s="287"/>
      <c r="M28" s="288"/>
      <c r="N28" s="288"/>
      <c r="O28" s="288"/>
      <c r="Q28" s="288"/>
      <c r="R28" s="288"/>
      <c r="S28" s="288"/>
    </row>
    <row r="29" spans="2:19" ht="12.75">
      <c r="B29" s="195"/>
      <c r="C29" s="149" t="s">
        <v>53</v>
      </c>
      <c r="D29" s="46"/>
      <c r="E29" s="130">
        <v>1.3457435491423899</v>
      </c>
      <c r="F29" s="130">
        <v>-0.95788400727803913</v>
      </c>
      <c r="G29" s="130">
        <v>0.38785954186435079</v>
      </c>
      <c r="H29" s="130"/>
      <c r="I29" s="130">
        <v>1.1880889375636301</v>
      </c>
      <c r="J29" s="130">
        <v>-0.75796596663053484</v>
      </c>
      <c r="K29" s="130">
        <v>0.43012297093309526</v>
      </c>
      <c r="L29" s="287"/>
      <c r="M29" s="288"/>
      <c r="N29" s="288"/>
      <c r="O29" s="288"/>
      <c r="Q29" s="288"/>
      <c r="R29" s="288"/>
      <c r="S29" s="288"/>
    </row>
    <row r="30" spans="2:19" ht="12.75">
      <c r="B30" s="195"/>
      <c r="C30" s="149" t="s">
        <v>59</v>
      </c>
      <c r="D30" s="46"/>
      <c r="E30" s="130">
        <v>8.9848157097529295</v>
      </c>
      <c r="F30" s="130">
        <v>5.0542616523529063</v>
      </c>
      <c r="G30" s="130">
        <v>14.039077362105836</v>
      </c>
      <c r="H30" s="130"/>
      <c r="I30" s="130">
        <v>8.5735192660814441</v>
      </c>
      <c r="J30" s="130">
        <v>5.0551268154113638</v>
      </c>
      <c r="K30" s="130">
        <v>13.703452815083423</v>
      </c>
      <c r="L30" s="287"/>
      <c r="M30" s="288"/>
      <c r="N30" s="288"/>
      <c r="O30" s="288"/>
      <c r="Q30" s="288"/>
      <c r="R30" s="288"/>
      <c r="S30" s="288"/>
    </row>
    <row r="31" spans="2:19">
      <c r="C31" s="149" t="s">
        <v>83</v>
      </c>
      <c r="D31" s="46"/>
      <c r="E31" s="130">
        <v>13.548908105742031</v>
      </c>
      <c r="F31" s="130">
        <v>4.5705521794396216</v>
      </c>
      <c r="G31" s="130">
        <v>18.119460285181653</v>
      </c>
      <c r="H31" s="130"/>
      <c r="I31" s="130">
        <v>11.976519574780411</v>
      </c>
      <c r="J31" s="130">
        <v>3.539814917815455</v>
      </c>
      <c r="K31" s="130">
        <v>15.516334492595867</v>
      </c>
      <c r="L31" s="287"/>
      <c r="M31" s="288"/>
      <c r="N31" s="288"/>
      <c r="O31" s="288"/>
      <c r="Q31" s="288"/>
      <c r="R31" s="288"/>
      <c r="S31" s="288"/>
    </row>
    <row r="32" spans="2:19" s="189" customFormat="1">
      <c r="C32" s="149" t="s">
        <v>84</v>
      </c>
      <c r="D32" s="46"/>
      <c r="E32" s="130">
        <v>5.3035080443691518</v>
      </c>
      <c r="F32" s="130">
        <v>0.10879241447037909</v>
      </c>
      <c r="G32" s="130">
        <v>5.4123004588395309</v>
      </c>
      <c r="H32" s="130"/>
      <c r="I32" s="130">
        <v>5.1950479351156655</v>
      </c>
      <c r="J32" s="130">
        <v>0.67006075323637981</v>
      </c>
      <c r="K32" s="130">
        <v>5.8651086883520449</v>
      </c>
      <c r="L32" s="287"/>
      <c r="M32" s="288"/>
      <c r="N32" s="288"/>
      <c r="O32" s="288"/>
      <c r="Q32" s="288"/>
      <c r="R32" s="288"/>
      <c r="S32" s="288"/>
    </row>
    <row r="33" spans="3:19" s="189" customFormat="1">
      <c r="C33" s="149" t="s">
        <v>54</v>
      </c>
      <c r="D33" s="46"/>
      <c r="E33" s="130">
        <v>3.9169884070170302</v>
      </c>
      <c r="F33" s="130">
        <v>3.139423602246731</v>
      </c>
      <c r="G33" s="130">
        <v>7.0564120092637612</v>
      </c>
      <c r="H33" s="130"/>
      <c r="I33" s="130">
        <v>4.6721155617597603</v>
      </c>
      <c r="J33" s="130">
        <v>3.4627838733606602</v>
      </c>
      <c r="K33" s="130">
        <v>8.1348994351204205</v>
      </c>
      <c r="L33" s="287"/>
      <c r="M33" s="288"/>
      <c r="N33" s="288"/>
      <c r="O33" s="288"/>
      <c r="Q33" s="288"/>
      <c r="R33" s="288"/>
      <c r="S33" s="288"/>
    </row>
    <row r="34" spans="3:19" s="189" customFormat="1">
      <c r="C34" s="149" t="s">
        <v>85</v>
      </c>
      <c r="D34" s="46"/>
      <c r="E34" s="130">
        <v>5.7383345818701903</v>
      </c>
      <c r="F34" s="130">
        <v>2.3272194274601565</v>
      </c>
      <c r="G34" s="130">
        <v>8.1489065545861195</v>
      </c>
      <c r="H34" s="130"/>
      <c r="I34" s="130">
        <v>5.9523999682230988</v>
      </c>
      <c r="J34" s="130">
        <v>2.3115272227015131</v>
      </c>
      <c r="K34" s="130">
        <v>8.2639271909246119</v>
      </c>
      <c r="L34" s="287"/>
      <c r="M34" s="288"/>
      <c r="N34" s="288"/>
      <c r="O34" s="288"/>
      <c r="Q34" s="288"/>
      <c r="R34" s="288"/>
      <c r="S34" s="288"/>
    </row>
    <row r="35" spans="3:19" s="189" customFormat="1" ht="12" customHeight="1">
      <c r="C35" s="149" t="s">
        <v>327</v>
      </c>
      <c r="D35" s="46"/>
      <c r="E35" s="130">
        <v>15.158516695955599</v>
      </c>
      <c r="F35" s="130">
        <v>2.707274287930824</v>
      </c>
      <c r="G35" s="130">
        <v>17.865790983886424</v>
      </c>
      <c r="H35" s="130"/>
      <c r="I35" s="130">
        <v>17.092266319951101</v>
      </c>
      <c r="J35" s="130">
        <v>2.606262384914892</v>
      </c>
      <c r="K35" s="130">
        <v>19.698528704865993</v>
      </c>
      <c r="L35" s="287"/>
      <c r="M35" s="288"/>
      <c r="N35" s="288"/>
      <c r="O35" s="288"/>
      <c r="Q35" s="288"/>
      <c r="R35" s="288"/>
      <c r="S35" s="288"/>
    </row>
    <row r="36" spans="3:19" s="196" customFormat="1">
      <c r="C36" s="197"/>
      <c r="D36" s="198"/>
      <c r="E36" s="198"/>
      <c r="F36" s="198"/>
      <c r="G36" s="198"/>
      <c r="H36" s="199"/>
      <c r="I36" s="198"/>
      <c r="J36" s="198"/>
      <c r="K36" s="198"/>
      <c r="L36" s="289"/>
      <c r="M36" s="288"/>
      <c r="N36" s="288"/>
      <c r="O36" s="288"/>
      <c r="Q36" s="288"/>
      <c r="R36" s="288"/>
      <c r="S36" s="288"/>
    </row>
    <row r="37" spans="3:19">
      <c r="C37" s="193" t="s">
        <v>87</v>
      </c>
      <c r="D37" s="193"/>
      <c r="E37" s="200">
        <v>6.1442993140880349</v>
      </c>
      <c r="F37" s="200">
        <v>3.7797308134340764</v>
      </c>
      <c r="G37" s="200">
        <v>9.9240301275221103</v>
      </c>
      <c r="H37" s="201"/>
      <c r="I37" s="200">
        <v>6.4628550223795473</v>
      </c>
      <c r="J37" s="200">
        <v>3.6236935938221628</v>
      </c>
      <c r="K37" s="200">
        <v>10.156067199516588</v>
      </c>
      <c r="M37" s="288"/>
      <c r="N37" s="288"/>
      <c r="O37" s="288"/>
      <c r="Q37" s="288"/>
      <c r="R37" s="288"/>
      <c r="S37" s="288"/>
    </row>
    <row r="38" spans="3:19" ht="12.75" customHeight="1">
      <c r="C38" s="202" t="s">
        <v>297</v>
      </c>
      <c r="D38" s="202"/>
      <c r="E38" s="202"/>
      <c r="F38" s="202"/>
      <c r="G38" s="202"/>
      <c r="H38" s="202"/>
      <c r="I38" s="202"/>
      <c r="J38" s="202"/>
      <c r="K38" s="202"/>
    </row>
    <row r="39" spans="3:19" ht="23.25" customHeight="1">
      <c r="C39" s="637" t="s">
        <v>551</v>
      </c>
      <c r="D39" s="637"/>
      <c r="E39" s="637"/>
      <c r="F39" s="637"/>
      <c r="G39" s="637"/>
      <c r="H39" s="637"/>
      <c r="I39" s="637"/>
      <c r="J39" s="637"/>
      <c r="K39" s="637"/>
    </row>
    <row r="40" spans="3:19" ht="23.25" customHeight="1">
      <c r="C40" s="633" t="s">
        <v>552</v>
      </c>
      <c r="D40" s="633"/>
      <c r="E40" s="633"/>
      <c r="F40" s="633"/>
      <c r="G40" s="633"/>
      <c r="H40" s="633"/>
      <c r="I40" s="633"/>
      <c r="J40" s="633"/>
      <c r="K40" s="633"/>
    </row>
    <row r="42" spans="3:19">
      <c r="C42" s="633"/>
      <c r="D42" s="633"/>
      <c r="E42" s="633"/>
      <c r="F42" s="633"/>
      <c r="G42" s="633"/>
      <c r="H42" s="633"/>
      <c r="I42" s="633"/>
      <c r="J42" s="633"/>
      <c r="K42" s="633"/>
      <c r="L42" s="290"/>
    </row>
    <row r="43" spans="3:19" s="149" customFormat="1">
      <c r="L43" s="160"/>
    </row>
    <row r="44" spans="3:19" s="149" customFormat="1">
      <c r="L44" s="160"/>
    </row>
    <row r="45" spans="3:19" s="149" customFormat="1">
      <c r="L45" s="160"/>
    </row>
    <row r="46" spans="3:19" s="149" customFormat="1">
      <c r="L46" s="160"/>
    </row>
    <row r="47" spans="3:19" s="149" customFormat="1">
      <c r="L47" s="160"/>
    </row>
    <row r="48" spans="3:19">
      <c r="C48" s="149"/>
      <c r="D48" s="149"/>
      <c r="E48" s="149"/>
      <c r="F48" s="149"/>
      <c r="G48" s="149"/>
      <c r="H48" s="149"/>
      <c r="I48" s="149"/>
      <c r="J48" s="149"/>
      <c r="K48" s="149"/>
    </row>
  </sheetData>
  <mergeCells count="6">
    <mergeCell ref="C42:K42"/>
    <mergeCell ref="C5:K5"/>
    <mergeCell ref="C6:K6"/>
    <mergeCell ref="E8:G8"/>
    <mergeCell ref="C39:K39"/>
    <mergeCell ref="C40:K40"/>
  </mergeCells>
  <conditionalFormatting sqref="C10:K35">
    <cfRule type="expression" dxfId="74" priority="1">
      <formula>MOD(ROW(),2)=0</formula>
    </cfRule>
  </conditionalFormatting>
  <pageMargins left="0.7" right="0.7" top="0.75" bottom="0.75" header="0.3" footer="0.3"/>
  <pageSetup scale="63"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1">
    <tabColor theme="7" tint="0.59999389629810485"/>
  </sheetPr>
  <dimension ref="A2:O52"/>
  <sheetViews>
    <sheetView workbookViewId="0"/>
  </sheetViews>
  <sheetFormatPr defaultColWidth="9.140625" defaultRowHeight="15"/>
  <cols>
    <col min="1" max="1" width="34.85546875" style="228" customWidth="1"/>
    <col min="2" max="11" width="9.140625" style="228"/>
    <col min="12" max="12" width="13" style="228" customWidth="1"/>
    <col min="13" max="16384" width="9.140625" style="228"/>
  </cols>
  <sheetData>
    <row r="2" spans="12:15">
      <c r="L2" s="376"/>
      <c r="M2" s="376" t="s">
        <v>442</v>
      </c>
      <c r="N2" s="376" t="s">
        <v>443</v>
      </c>
      <c r="O2" s="376" t="s">
        <v>444</v>
      </c>
    </row>
    <row r="3" spans="12:15">
      <c r="L3" s="376" t="s">
        <v>871</v>
      </c>
      <c r="M3" s="376">
        <v>88.235294117647058</v>
      </c>
      <c r="N3" s="376">
        <v>51.785714285714292</v>
      </c>
      <c r="O3" s="376">
        <v>28.571428571428569</v>
      </c>
    </row>
    <row r="4" spans="12:15">
      <c r="L4" s="376" t="s">
        <v>872</v>
      </c>
      <c r="M4" s="376">
        <v>0</v>
      </c>
      <c r="N4" s="376">
        <v>17.857142857142858</v>
      </c>
      <c r="O4" s="376">
        <v>14.285714285714285</v>
      </c>
    </row>
    <row r="5" spans="12:15">
      <c r="L5" s="376" t="s">
        <v>873</v>
      </c>
      <c r="M5" s="376">
        <v>11.76470588235294</v>
      </c>
      <c r="N5" s="376">
        <v>16.071428571428573</v>
      </c>
      <c r="O5" s="376">
        <v>19.047619047619047</v>
      </c>
    </row>
    <row r="6" spans="12:15">
      <c r="L6" s="376" t="s">
        <v>874</v>
      </c>
      <c r="M6" s="376">
        <v>0</v>
      </c>
      <c r="N6" s="376">
        <v>14.285714285714285</v>
      </c>
      <c r="O6" s="376">
        <v>38.095238095238095</v>
      </c>
    </row>
    <row r="22" spans="1:10">
      <c r="B22" s="229"/>
      <c r="C22" s="229"/>
      <c r="D22" s="229"/>
      <c r="G22" s="229"/>
      <c r="H22" s="229"/>
      <c r="I22" s="229"/>
      <c r="J22" s="229"/>
    </row>
    <row r="23" spans="1:10">
      <c r="A23" s="230"/>
    </row>
    <row r="24" spans="1:10">
      <c r="A24" s="230"/>
    </row>
    <row r="25" spans="1:10">
      <c r="A25" s="231"/>
    </row>
    <row r="26" spans="1:10">
      <c r="A26" s="231"/>
    </row>
    <row r="27" spans="1:10">
      <c r="A27" s="231"/>
    </row>
    <row r="28" spans="1:10">
      <c r="A28" s="231"/>
    </row>
    <row r="29" spans="1:10">
      <c r="A29" s="230"/>
    </row>
    <row r="30" spans="1:10">
      <c r="A30" s="230"/>
    </row>
    <row r="31" spans="1:10">
      <c r="A31" s="231"/>
    </row>
    <row r="32" spans="1:10">
      <c r="A32" s="231"/>
    </row>
    <row r="33" spans="1:10">
      <c r="A33" s="231"/>
    </row>
    <row r="35" spans="1:10">
      <c r="A35" s="231"/>
    </row>
    <row r="36" spans="1:10">
      <c r="A36" s="231"/>
    </row>
    <row r="37" spans="1:10">
      <c r="A37" s="231"/>
    </row>
    <row r="38" spans="1:10">
      <c r="A38" s="231"/>
    </row>
    <row r="39" spans="1:10">
      <c r="A39" s="231"/>
    </row>
    <row r="40" spans="1:10">
      <c r="A40" s="231"/>
    </row>
    <row r="41" spans="1:10">
      <c r="A41" s="231"/>
    </row>
    <row r="42" spans="1:10">
      <c r="A42" s="231"/>
    </row>
    <row r="43" spans="1:10">
      <c r="A43" s="231"/>
    </row>
    <row r="44" spans="1:10">
      <c r="A44" s="231"/>
      <c r="D44" s="229"/>
      <c r="G44" s="229"/>
      <c r="H44" s="229"/>
      <c r="I44" s="229"/>
      <c r="J44" s="229"/>
    </row>
    <row r="45" spans="1:10">
      <c r="A45" s="231"/>
      <c r="C45" s="229"/>
      <c r="F45" s="229"/>
    </row>
    <row r="46" spans="1:10">
      <c r="C46" s="229"/>
      <c r="F46" s="229"/>
    </row>
    <row r="51" spans="3:6">
      <c r="C51" s="229"/>
      <c r="F51" s="229"/>
    </row>
    <row r="52" spans="3:6">
      <c r="C52" s="229"/>
      <c r="F52" s="229"/>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2">
    <tabColor theme="7" tint="0.59999389629810485"/>
  </sheetPr>
  <dimension ref="B4:L47"/>
  <sheetViews>
    <sheetView zoomScaleNormal="100" workbookViewId="0">
      <selection activeCell="C25" sqref="C25"/>
    </sheetView>
  </sheetViews>
  <sheetFormatPr defaultColWidth="9.140625" defaultRowHeight="15"/>
  <cols>
    <col min="1" max="1" width="29.85546875" style="215" customWidth="1"/>
    <col min="2" max="3" width="9.140625" style="215"/>
    <col min="4" max="4" width="9.140625" style="215" customWidth="1"/>
    <col min="5" max="5" width="1.85546875" style="215" customWidth="1"/>
    <col min="6" max="10" width="9.140625" style="215"/>
    <col min="11" max="11" width="28.42578125" style="215" bestFit="1" customWidth="1"/>
    <col min="12" max="12" width="16.7109375" style="215" bestFit="1" customWidth="1"/>
    <col min="13" max="16384" width="9.140625" style="215"/>
  </cols>
  <sheetData>
    <row r="4" spans="11:12">
      <c r="K4" s="464"/>
      <c r="L4" s="464" t="s">
        <v>875</v>
      </c>
    </row>
    <row r="5" spans="11:12">
      <c r="K5" s="464" t="s">
        <v>876</v>
      </c>
      <c r="L5" s="464">
        <v>0.56999999999999995</v>
      </c>
    </row>
    <row r="6" spans="11:12">
      <c r="K6" s="464" t="s">
        <v>877</v>
      </c>
      <c r="L6" s="464">
        <v>0.12</v>
      </c>
    </row>
    <row r="7" spans="11:12">
      <c r="K7" s="464" t="s">
        <v>878</v>
      </c>
      <c r="L7" s="464">
        <v>7.0000000000000007E-2</v>
      </c>
    </row>
    <row r="8" spans="11:12">
      <c r="K8" s="464" t="s">
        <v>879</v>
      </c>
      <c r="L8" s="464">
        <v>0.06</v>
      </c>
    </row>
    <row r="9" spans="11:12">
      <c r="K9" s="464" t="s">
        <v>880</v>
      </c>
      <c r="L9" s="464">
        <v>0.06</v>
      </c>
    </row>
    <row r="10" spans="11:12">
      <c r="K10" s="464" t="s">
        <v>881</v>
      </c>
      <c r="L10" s="464">
        <v>0.12</v>
      </c>
    </row>
    <row r="27" spans="2:2">
      <c r="B27" s="232"/>
    </row>
    <row r="28" spans="2:2">
      <c r="B28" s="232"/>
    </row>
    <row r="29" spans="2:2">
      <c r="B29" s="232"/>
    </row>
    <row r="30" spans="2:2">
      <c r="B30" s="232"/>
    </row>
    <row r="31" spans="2:2">
      <c r="B31" s="232"/>
    </row>
    <row r="32" spans="2:2">
      <c r="B32" s="232"/>
    </row>
    <row r="33" spans="2:2">
      <c r="B33" s="232"/>
    </row>
    <row r="34" spans="2:2">
      <c r="B34" s="232"/>
    </row>
    <row r="35" spans="2:2" hidden="1">
      <c r="B35" s="232"/>
    </row>
    <row r="36" spans="2:2" hidden="1">
      <c r="B36" s="232"/>
    </row>
    <row r="37" spans="2:2">
      <c r="B37" s="232"/>
    </row>
    <row r="38" spans="2:2">
      <c r="B38" s="232"/>
    </row>
    <row r="47" spans="2:2" ht="22.5" customHeight="1"/>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D157D-B3EA-4094-BA62-D998A48DCE1F}">
  <sheetPr codeName="Sheet75">
    <tabColor rgb="FF92D050"/>
    <pageSetUpPr fitToPage="1"/>
  </sheetPr>
  <dimension ref="B2:R48"/>
  <sheetViews>
    <sheetView zoomScale="85" zoomScaleNormal="85" workbookViewId="0">
      <pane xSplit="3" ySplit="4" topLeftCell="D14" activePane="bottomRight" state="frozen"/>
      <selection activeCell="B52" sqref="B52:P52"/>
      <selection pane="topRight" activeCell="B52" sqref="B52:P52"/>
      <selection pane="bottomLeft" activeCell="B52" sqref="B52:P52"/>
      <selection pane="bottomRight" activeCell="B52" sqref="B52:P52"/>
    </sheetView>
  </sheetViews>
  <sheetFormatPr defaultColWidth="9.140625" defaultRowHeight="12" outlineLevelCol="1"/>
  <cols>
    <col min="1" max="1" width="6.7109375" style="487" customWidth="1"/>
    <col min="2" max="2" width="17.5703125" style="487" customWidth="1"/>
    <col min="3" max="3" width="2.7109375" style="487" hidden="1" customWidth="1" outlineLevel="1"/>
    <col min="4" max="4" width="8.140625" style="502" customWidth="1" collapsed="1"/>
    <col min="5" max="18" width="8.140625" style="502" customWidth="1"/>
    <col min="19" max="16384" width="9.140625" style="487"/>
  </cols>
  <sheetData>
    <row r="2" spans="2:18" ht="15">
      <c r="B2" s="644" t="str">
        <f>"Table A1. Advanced Economies: General Government Overall Balance, "&amp;$D$4&amp;"–"&amp;RIGHT($R$4,2)</f>
        <v>Table A1. Advanced Economies: General Government Overall Balance, 2010–24</v>
      </c>
      <c r="C2" s="644"/>
      <c r="D2" s="644"/>
      <c r="E2" s="644"/>
      <c r="F2" s="644"/>
      <c r="G2" s="644"/>
      <c r="H2" s="644"/>
      <c r="I2" s="644"/>
      <c r="J2" s="644"/>
      <c r="K2" s="644"/>
      <c r="L2" s="644"/>
      <c r="M2" s="644"/>
      <c r="N2" s="644"/>
      <c r="O2" s="644"/>
      <c r="P2" s="644"/>
      <c r="Q2" s="644"/>
      <c r="R2" s="644"/>
    </row>
    <row r="3" spans="2:18" ht="15.75">
      <c r="B3" s="488" t="s">
        <v>196</v>
      </c>
      <c r="C3" s="489"/>
      <c r="D3" s="489"/>
      <c r="E3" s="489"/>
      <c r="F3" s="489"/>
      <c r="G3" s="489"/>
      <c r="H3" s="489"/>
      <c r="I3" s="489"/>
      <c r="J3" s="489"/>
      <c r="K3" s="489"/>
      <c r="L3" s="489"/>
      <c r="M3" s="489"/>
      <c r="N3" s="489"/>
      <c r="O3" s="489"/>
      <c r="P3" s="489"/>
      <c r="Q3" s="490"/>
      <c r="R3" s="490"/>
    </row>
    <row r="4" spans="2:18" ht="14.1" customHeight="1">
      <c r="B4" s="491"/>
      <c r="C4" s="491"/>
      <c r="D4" s="492">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6</v>
      </c>
      <c r="C5" s="493" t="s">
        <v>6</v>
      </c>
      <c r="D5" s="494">
        <v>-5.0923854795428216</v>
      </c>
      <c r="E5" s="494">
        <v>-4.437246334224878</v>
      </c>
      <c r="F5" s="494">
        <v>-3.4552355804934405</v>
      </c>
      <c r="G5" s="494">
        <v>-2.8160434942895884</v>
      </c>
      <c r="H5" s="494">
        <v>-2.9207469154650694</v>
      </c>
      <c r="I5" s="494">
        <v>-2.7993969648367614</v>
      </c>
      <c r="J5" s="494">
        <v>-2.5590446077001925</v>
      </c>
      <c r="K5" s="494">
        <v>-1.4897196869616265</v>
      </c>
      <c r="L5" s="494">
        <v>-1.2220710652178561</v>
      </c>
      <c r="M5" s="494">
        <v>-1.4508496380409284</v>
      </c>
      <c r="N5" s="494">
        <v>-0.66656795148791592</v>
      </c>
      <c r="O5" s="494">
        <v>1.9500173390020938E-2</v>
      </c>
      <c r="P5" s="494">
        <v>0.14177272967512466</v>
      </c>
      <c r="Q5" s="494">
        <v>1.0457105526669667E-3</v>
      </c>
      <c r="R5" s="494">
        <v>-5.298801622705138E-3</v>
      </c>
    </row>
    <row r="6" spans="2:18" ht="13.5" customHeight="1">
      <c r="B6" s="493" t="s">
        <v>7</v>
      </c>
      <c r="C6" s="493" t="s">
        <v>7</v>
      </c>
      <c r="D6" s="494">
        <v>-4.4534036551957676</v>
      </c>
      <c r="E6" s="494">
        <v>-2.5771332998203649</v>
      </c>
      <c r="F6" s="494">
        <v>-2.1890544921734638</v>
      </c>
      <c r="G6" s="494">
        <v>-1.9500775214858934</v>
      </c>
      <c r="H6" s="494">
        <v>-2.7291419590383921</v>
      </c>
      <c r="I6" s="494">
        <v>-1.0462748196486071</v>
      </c>
      <c r="J6" s="494">
        <v>-1.5782949357395177</v>
      </c>
      <c r="K6" s="494">
        <v>-0.69994493092846133</v>
      </c>
      <c r="L6" s="494">
        <v>-0.1940617396543603</v>
      </c>
      <c r="M6" s="494">
        <v>-0.10889440084276659</v>
      </c>
      <c r="N6" s="494">
        <v>-0.26095745923273</v>
      </c>
      <c r="O6" s="494">
        <v>-0.33168523068918104</v>
      </c>
      <c r="P6" s="494">
        <v>-0.45583445194603506</v>
      </c>
      <c r="Q6" s="494">
        <v>-0.58835381145908328</v>
      </c>
      <c r="R6" s="494">
        <v>-0.62706935377709927</v>
      </c>
    </row>
    <row r="7" spans="2:18" ht="13.5" customHeight="1">
      <c r="B7" s="493" t="s">
        <v>8</v>
      </c>
      <c r="C7" s="493" t="s">
        <v>8</v>
      </c>
      <c r="D7" s="494">
        <v>-4.0013585281880903</v>
      </c>
      <c r="E7" s="494">
        <v>-4.1938028050128331</v>
      </c>
      <c r="F7" s="494">
        <v>-4.234569717239439</v>
      </c>
      <c r="G7" s="494">
        <v>-3.1304401018501764</v>
      </c>
      <c r="H7" s="494">
        <v>-3.0985838044820366</v>
      </c>
      <c r="I7" s="494">
        <v>-2.451521860781976</v>
      </c>
      <c r="J7" s="494">
        <v>-2.4304206433868116</v>
      </c>
      <c r="K7" s="494">
        <v>-0.88235361106745647</v>
      </c>
      <c r="L7" s="494">
        <v>-0.78350982975723127</v>
      </c>
      <c r="M7" s="494">
        <v>-1.1862027921421134</v>
      </c>
      <c r="N7" s="494">
        <v>-1.402350400263682</v>
      </c>
      <c r="O7" s="494">
        <v>-1.4201849469976005</v>
      </c>
      <c r="P7" s="494">
        <v>-1.4129499396235934</v>
      </c>
      <c r="Q7" s="494">
        <v>-1.4444857711353265</v>
      </c>
      <c r="R7" s="494">
        <v>-1.5358819189341204</v>
      </c>
    </row>
    <row r="8" spans="2:18" ht="13.5" customHeight="1">
      <c r="B8" s="493" t="s">
        <v>9</v>
      </c>
      <c r="C8" s="493" t="s">
        <v>9</v>
      </c>
      <c r="D8" s="494">
        <v>-4.7375614253379403</v>
      </c>
      <c r="E8" s="494">
        <v>-3.3087325534662524</v>
      </c>
      <c r="F8" s="494">
        <v>-2.5245156255301824</v>
      </c>
      <c r="G8" s="494">
        <v>-1.4947059976964086</v>
      </c>
      <c r="H8" s="494">
        <v>0.17459591797450688</v>
      </c>
      <c r="I8" s="494">
        <v>-6.2096854010597662E-2</v>
      </c>
      <c r="J8" s="494">
        <v>-0.4167194632937305</v>
      </c>
      <c r="K8" s="494">
        <v>-0.3106736000986221</v>
      </c>
      <c r="L8" s="494">
        <v>-0.43228101061582236</v>
      </c>
      <c r="M8" s="494">
        <v>-0.63282937571677378</v>
      </c>
      <c r="N8" s="494">
        <v>-0.6362234920335772</v>
      </c>
      <c r="O8" s="494">
        <v>-0.62204815523114954</v>
      </c>
      <c r="P8" s="494">
        <v>-0.68577894501894188</v>
      </c>
      <c r="Q8" s="494">
        <v>-0.58938571981710863</v>
      </c>
      <c r="R8" s="494">
        <v>-0.59060375812304788</v>
      </c>
    </row>
    <row r="9" spans="2:18" ht="13.5" customHeight="1">
      <c r="B9" s="493" t="s">
        <v>423</v>
      </c>
      <c r="C9" s="493" t="s">
        <v>88</v>
      </c>
      <c r="D9" s="494">
        <v>-4.7234384310474367</v>
      </c>
      <c r="E9" s="494">
        <v>-5.6864831990269122</v>
      </c>
      <c r="F9" s="494">
        <v>-5.5521919382645102</v>
      </c>
      <c r="G9" s="494">
        <v>-5.1310037650145812</v>
      </c>
      <c r="H9" s="494">
        <v>-0.23168522609184503</v>
      </c>
      <c r="I9" s="494">
        <v>-0.34317592696945792</v>
      </c>
      <c r="J9" s="494">
        <v>0.31962877632475578</v>
      </c>
      <c r="K9" s="494">
        <v>1.7527966369105179</v>
      </c>
      <c r="L9" s="494">
        <v>2.9477878325969091</v>
      </c>
      <c r="M9" s="494">
        <v>1.7991404115254022</v>
      </c>
      <c r="N9" s="494">
        <v>1.9767976777913792</v>
      </c>
      <c r="O9" s="494">
        <v>2.140809573761937</v>
      </c>
      <c r="P9" s="494">
        <v>2.0707516237049415</v>
      </c>
      <c r="Q9" s="494">
        <v>2.2100889841248335</v>
      </c>
      <c r="R9" s="494">
        <v>2.6274372124794199</v>
      </c>
    </row>
    <row r="10" spans="2:18" ht="13.5" customHeight="1">
      <c r="B10" s="493" t="s">
        <v>10</v>
      </c>
      <c r="C10" s="493" t="s">
        <v>10</v>
      </c>
      <c r="D10" s="494">
        <v>-4.189741534560314</v>
      </c>
      <c r="E10" s="494">
        <v>-2.7244093902579607</v>
      </c>
      <c r="F10" s="494">
        <v>-3.9299373976578802</v>
      </c>
      <c r="G10" s="494">
        <v>-1.2476184248027391</v>
      </c>
      <c r="H10" s="494">
        <v>-2.099337728386808</v>
      </c>
      <c r="I10" s="494">
        <v>-0.60770928479434305</v>
      </c>
      <c r="J10" s="494">
        <v>0.72655353723476768</v>
      </c>
      <c r="K10" s="494">
        <v>1.5492542795932926</v>
      </c>
      <c r="L10" s="494">
        <v>1.4598011844056711</v>
      </c>
      <c r="M10" s="494">
        <v>1.1236579949564078</v>
      </c>
      <c r="N10" s="494">
        <v>0.83883581026507947</v>
      </c>
      <c r="O10" s="494">
        <v>0.59959633264212464</v>
      </c>
      <c r="P10" s="494">
        <v>0.56122862156903208</v>
      </c>
      <c r="Q10" s="494">
        <v>0.58649338868527778</v>
      </c>
      <c r="R10" s="494">
        <v>0.60439776439716697</v>
      </c>
    </row>
    <row r="11" spans="2:18" ht="13.5" customHeight="1">
      <c r="B11" s="493" t="s">
        <v>11</v>
      </c>
      <c r="C11" s="493" t="s">
        <v>11</v>
      </c>
      <c r="D11" s="494">
        <v>-2.7102156576248837</v>
      </c>
      <c r="E11" s="494">
        <v>-2.0557661840080481</v>
      </c>
      <c r="F11" s="494">
        <v>-3.4904448649658413</v>
      </c>
      <c r="G11" s="494">
        <v>-1.2356472093516169</v>
      </c>
      <c r="H11" s="494">
        <v>1.1444276473690986</v>
      </c>
      <c r="I11" s="494">
        <v>-1.3295808787854384</v>
      </c>
      <c r="J11" s="494">
        <v>-7.3040106350965806E-2</v>
      </c>
      <c r="K11" s="494">
        <v>1.1754459343996306</v>
      </c>
      <c r="L11" s="494">
        <v>-8.3406849765620988E-2</v>
      </c>
      <c r="M11" s="494">
        <v>-0.36495459960788457</v>
      </c>
      <c r="N11" s="494">
        <v>-0.35865161193321832</v>
      </c>
      <c r="O11" s="494">
        <v>-0.33860557981618916</v>
      </c>
      <c r="P11" s="494">
        <v>-0.18507945745840976</v>
      </c>
      <c r="Q11" s="494">
        <v>-7.3141255100502983E-2</v>
      </c>
      <c r="R11" s="494">
        <v>0.12755936623941067</v>
      </c>
    </row>
    <row r="12" spans="2:18" ht="13.5" customHeight="1">
      <c r="B12" s="493" t="s">
        <v>12</v>
      </c>
      <c r="C12" s="493" t="s">
        <v>12</v>
      </c>
      <c r="D12" s="494">
        <v>0.18720708468158956</v>
      </c>
      <c r="E12" s="494">
        <v>1.157947272647641</v>
      </c>
      <c r="F12" s="494">
        <v>-0.25727528576980402</v>
      </c>
      <c r="G12" s="494">
        <v>-0.17031738596724547</v>
      </c>
      <c r="H12" s="494">
        <v>0.66769673184890832</v>
      </c>
      <c r="I12" s="494">
        <v>6.8935615467936584E-2</v>
      </c>
      <c r="J12" s="494">
        <v>-0.28248283050403367</v>
      </c>
      <c r="K12" s="494">
        <v>-0.27956413602810726</v>
      </c>
      <c r="L12" s="494">
        <v>0.23376439185911929</v>
      </c>
      <c r="M12" s="494">
        <v>0.24308961662783285</v>
      </c>
      <c r="N12" s="494">
        <v>0.21312217232177544</v>
      </c>
      <c r="O12" s="494">
        <v>9.9989063076802068E-2</v>
      </c>
      <c r="P12" s="494">
        <v>1.4909370617655052E-3</v>
      </c>
      <c r="Q12" s="494">
        <v>3.9557804755694322E-2</v>
      </c>
      <c r="R12" s="494">
        <v>4.2984923247917292E-2</v>
      </c>
    </row>
    <row r="13" spans="2:18" ht="13.5" customHeight="1">
      <c r="B13" s="493" t="s">
        <v>13</v>
      </c>
      <c r="C13" s="493" t="s">
        <v>13</v>
      </c>
      <c r="D13" s="494">
        <v>-2.6098343132014965</v>
      </c>
      <c r="E13" s="494">
        <v>-1.0443492881052883</v>
      </c>
      <c r="F13" s="494">
        <v>-2.1832596737623442</v>
      </c>
      <c r="G13" s="494">
        <v>-2.6138744356686896</v>
      </c>
      <c r="H13" s="494">
        <v>-3.2106251885883368</v>
      </c>
      <c r="I13" s="494">
        <v>-2.7580580523272458</v>
      </c>
      <c r="J13" s="494">
        <v>-1.7250394473210524</v>
      </c>
      <c r="K13" s="494">
        <v>-0.66013676175673197</v>
      </c>
      <c r="L13" s="494">
        <v>-0.98071944222590302</v>
      </c>
      <c r="M13" s="494">
        <v>-0.32295270149464461</v>
      </c>
      <c r="N13" s="494">
        <v>-4.6386129663505193E-2</v>
      </c>
      <c r="O13" s="494">
        <v>5.0886127907629516E-2</v>
      </c>
      <c r="P13" s="494">
        <v>-2.5283417218915503E-2</v>
      </c>
      <c r="Q13" s="494">
        <v>-5.8186057228629712E-2</v>
      </c>
      <c r="R13" s="494">
        <v>-2.113533454347203E-2</v>
      </c>
    </row>
    <row r="14" spans="2:18" ht="13.5" customHeight="1">
      <c r="B14" s="493" t="s">
        <v>14</v>
      </c>
      <c r="C14" s="493" t="s">
        <v>14</v>
      </c>
      <c r="D14" s="494">
        <v>-6.8862204923697767</v>
      </c>
      <c r="E14" s="494">
        <v>-5.1545665524500226</v>
      </c>
      <c r="F14" s="494">
        <v>-4.9789257393225981</v>
      </c>
      <c r="G14" s="494">
        <v>-4.0808827176033882</v>
      </c>
      <c r="H14" s="494">
        <v>-3.9027521612827449</v>
      </c>
      <c r="I14" s="494">
        <v>-3.6253111308423458</v>
      </c>
      <c r="J14" s="494">
        <v>-3.4102616568128052</v>
      </c>
      <c r="K14" s="494">
        <v>-2.6832295168880811</v>
      </c>
      <c r="L14" s="494">
        <v>-2.5986226287956287</v>
      </c>
      <c r="M14" s="494">
        <v>-3.2934906501030619</v>
      </c>
      <c r="N14" s="494">
        <v>-2.4013341320001902</v>
      </c>
      <c r="O14" s="494">
        <v>-2.5158361302059147</v>
      </c>
      <c r="P14" s="494">
        <v>-2.5400189891873177</v>
      </c>
      <c r="Q14" s="494">
        <v>-2.5605703341563664</v>
      </c>
      <c r="R14" s="494">
        <v>-2.5566785103674916</v>
      </c>
    </row>
    <row r="15" spans="2:18" ht="13.5" customHeight="1">
      <c r="B15" s="493" t="s">
        <v>15</v>
      </c>
      <c r="C15" s="493" t="s">
        <v>15</v>
      </c>
      <c r="D15" s="494">
        <v>-4.2209871088269262</v>
      </c>
      <c r="E15" s="494">
        <v>-0.95678327266270091</v>
      </c>
      <c r="F15" s="494">
        <v>-3.368065374547722E-2</v>
      </c>
      <c r="G15" s="494">
        <v>-0.14036316802536231</v>
      </c>
      <c r="H15" s="494">
        <v>0.56806155332999841</v>
      </c>
      <c r="I15" s="494">
        <v>0.7824563935372566</v>
      </c>
      <c r="J15" s="494">
        <v>0.90975551863280335</v>
      </c>
      <c r="K15" s="494">
        <v>1.0376707939975713</v>
      </c>
      <c r="L15" s="494">
        <v>1.7132900177200237</v>
      </c>
      <c r="M15" s="494">
        <v>1.1476029190625732</v>
      </c>
      <c r="N15" s="494">
        <v>1.054835970234244</v>
      </c>
      <c r="O15" s="494">
        <v>0.80161946657747551</v>
      </c>
      <c r="P15" s="494">
        <v>0.76660718116686788</v>
      </c>
      <c r="Q15" s="494">
        <v>0.72865716159521388</v>
      </c>
      <c r="R15" s="494">
        <v>0.74594418713849886</v>
      </c>
    </row>
    <row r="16" spans="2:18" ht="13.5" customHeight="1">
      <c r="B16" s="493" t="s">
        <v>16</v>
      </c>
      <c r="C16" s="493" t="s">
        <v>16</v>
      </c>
      <c r="D16" s="494">
        <v>-11.19713667594268</v>
      </c>
      <c r="E16" s="494">
        <v>-10.278753218148182</v>
      </c>
      <c r="F16" s="494">
        <v>-6.5563481935524361</v>
      </c>
      <c r="G16" s="494">
        <v>-3.6218406456541237</v>
      </c>
      <c r="H16" s="494">
        <v>-3.9616917427906144</v>
      </c>
      <c r="I16" s="494">
        <v>-2.7733586072278826</v>
      </c>
      <c r="J16" s="494">
        <v>0.59475009916254618</v>
      </c>
      <c r="K16" s="494">
        <v>1.0212697545805622</v>
      </c>
      <c r="L16" s="494">
        <v>0.4224282116935949</v>
      </c>
      <c r="M16" s="494">
        <v>-0.15364843280011453</v>
      </c>
      <c r="N16" s="494">
        <v>7.3236923171146481E-2</v>
      </c>
      <c r="O16" s="494">
        <v>8.9879888046531631E-2</v>
      </c>
      <c r="P16" s="494">
        <v>-1.2330381821649129E-2</v>
      </c>
      <c r="Q16" s="494">
        <v>-0.50376334128815015</v>
      </c>
      <c r="R16" s="494">
        <v>-0.63781692121153188</v>
      </c>
    </row>
    <row r="17" spans="2:18" ht="13.5" customHeight="1">
      <c r="B17" s="493" t="s">
        <v>89</v>
      </c>
      <c r="C17" s="493" t="s">
        <v>89</v>
      </c>
      <c r="D17" s="494">
        <v>4.136196005086429</v>
      </c>
      <c r="E17" s="494">
        <v>3.7699709422049761</v>
      </c>
      <c r="F17" s="494">
        <v>3.1429584920555489</v>
      </c>
      <c r="G17" s="494">
        <v>1.0075634229215404</v>
      </c>
      <c r="H17" s="494">
        <v>3.5921171294899703</v>
      </c>
      <c r="I17" s="494">
        <v>0.59482216835122736</v>
      </c>
      <c r="J17" s="494">
        <v>4.3856044255647841</v>
      </c>
      <c r="K17" s="494">
        <v>5.480876188162358</v>
      </c>
      <c r="L17" s="494">
        <v>2.0197247947578783</v>
      </c>
      <c r="M17" s="494">
        <v>1.3189234155715619</v>
      </c>
      <c r="N17" s="494">
        <v>1.6211516655278215</v>
      </c>
      <c r="O17" s="494">
        <v>0.82252869852921495</v>
      </c>
      <c r="P17" s="494">
        <v>0.78243112919451974</v>
      </c>
      <c r="Q17" s="494">
        <v>0.84390179068799653</v>
      </c>
      <c r="R17" s="494">
        <v>0.84390179068797311</v>
      </c>
    </row>
    <row r="18" spans="2:18" ht="13.5" customHeight="1">
      <c r="B18" s="493" t="s">
        <v>64</v>
      </c>
      <c r="C18" s="493" t="s">
        <v>64</v>
      </c>
      <c r="D18" s="494">
        <v>-9.4554435024651475</v>
      </c>
      <c r="E18" s="494">
        <v>-5.40696764797078</v>
      </c>
      <c r="F18" s="494">
        <v>-3.6085656467373863</v>
      </c>
      <c r="G18" s="494">
        <v>-1.7763999505860759</v>
      </c>
      <c r="H18" s="494">
        <v>-7.1953548486660621E-2</v>
      </c>
      <c r="I18" s="494">
        <v>-0.79160469199824923</v>
      </c>
      <c r="J18" s="494">
        <v>12.42858106350384</v>
      </c>
      <c r="K18" s="494">
        <v>0.5304899905457986</v>
      </c>
      <c r="L18" s="494">
        <v>1.0780578298638983</v>
      </c>
      <c r="M18" s="494">
        <v>0.66090823722841108</v>
      </c>
      <c r="N18" s="494">
        <v>0.45629003819690483</v>
      </c>
      <c r="O18" s="494">
        <v>0.54925807620528599</v>
      </c>
      <c r="P18" s="494">
        <v>0.49444720906092349</v>
      </c>
      <c r="Q18" s="494">
        <v>0.49987806891212017</v>
      </c>
      <c r="R18" s="494">
        <v>0.50823166963832089</v>
      </c>
    </row>
    <row r="19" spans="2:18" ht="13.5" customHeight="1">
      <c r="B19" s="493" t="s">
        <v>119</v>
      </c>
      <c r="C19" s="493" t="s">
        <v>17</v>
      </c>
      <c r="D19" s="494">
        <v>-32.026772404746289</v>
      </c>
      <c r="E19" s="494">
        <v>-12.784884842180313</v>
      </c>
      <c r="F19" s="494">
        <v>-8.0593622950070802</v>
      </c>
      <c r="G19" s="494">
        <v>-6.1351256614124594</v>
      </c>
      <c r="H19" s="494">
        <v>-3.611764766196548</v>
      </c>
      <c r="I19" s="494">
        <v>-1.9128805942248486</v>
      </c>
      <c r="J19" s="494">
        <v>-0.53723838945752111</v>
      </c>
      <c r="K19" s="494">
        <v>-0.24844297491393372</v>
      </c>
      <c r="L19" s="494">
        <v>3.9399378066414317E-2</v>
      </c>
      <c r="M19" s="494">
        <v>3.0637732641714106E-2</v>
      </c>
      <c r="N19" s="494">
        <v>0.22723192686288718</v>
      </c>
      <c r="O19" s="494">
        <v>0.30159265049287109</v>
      </c>
      <c r="P19" s="494">
        <v>0.50792545946890311</v>
      </c>
      <c r="Q19" s="494">
        <v>0.7084676860418706</v>
      </c>
      <c r="R19" s="494">
        <v>0.89355021742190344</v>
      </c>
    </row>
    <row r="20" spans="2:18" ht="13.5" customHeight="1">
      <c r="B20" s="493" t="s">
        <v>18</v>
      </c>
      <c r="C20" s="493" t="s">
        <v>18</v>
      </c>
      <c r="D20" s="494">
        <v>-3.6532966298554106</v>
      </c>
      <c r="E20" s="494">
        <v>-2.9811084782938235</v>
      </c>
      <c r="F20" s="494">
        <v>-4.3985031879945486</v>
      </c>
      <c r="G20" s="494">
        <v>-4.0494586477958272</v>
      </c>
      <c r="H20" s="494">
        <v>-2.4334442128434812</v>
      </c>
      <c r="I20" s="494">
        <v>-1.039140683371325</v>
      </c>
      <c r="J20" s="494">
        <v>-1.3676588854358291</v>
      </c>
      <c r="K20" s="494">
        <v>-0.95134999172670387</v>
      </c>
      <c r="L20" s="494">
        <v>-2.2459110412954781</v>
      </c>
      <c r="M20" s="494">
        <v>-2.5214891852824652</v>
      </c>
      <c r="N20" s="494">
        <v>-2.5414154293716829</v>
      </c>
      <c r="O20" s="494">
        <v>-2.5414131280163392</v>
      </c>
      <c r="P20" s="494">
        <v>-2.5314100873033691</v>
      </c>
      <c r="Q20" s="494">
        <v>-2.5314084592272748</v>
      </c>
      <c r="R20" s="494">
        <v>-2.5314076270217027</v>
      </c>
    </row>
    <row r="21" spans="2:18" ht="13.5" customHeight="1">
      <c r="B21" s="493" t="s">
        <v>19</v>
      </c>
      <c r="C21" s="493" t="s">
        <v>19</v>
      </c>
      <c r="D21" s="494">
        <v>-4.2114283755527371</v>
      </c>
      <c r="E21" s="494">
        <v>-3.6783166133422411</v>
      </c>
      <c r="F21" s="494">
        <v>-2.9181814519003391</v>
      </c>
      <c r="G21" s="494">
        <v>-2.9224105696123646</v>
      </c>
      <c r="H21" s="494">
        <v>-3.0422480326200021</v>
      </c>
      <c r="I21" s="494">
        <v>-2.6112457894115617</v>
      </c>
      <c r="J21" s="494">
        <v>-2.5242865529191203</v>
      </c>
      <c r="K21" s="494">
        <v>-2.4092842788415529</v>
      </c>
      <c r="L21" s="494">
        <v>-2.1440190108150237</v>
      </c>
      <c r="M21" s="494">
        <v>-2.6550237720708281</v>
      </c>
      <c r="N21" s="494">
        <v>-3.3873829378339724</v>
      </c>
      <c r="O21" s="494">
        <v>-3.5425935171683611</v>
      </c>
      <c r="P21" s="494">
        <v>-3.6663085918456302</v>
      </c>
      <c r="Q21" s="494">
        <v>-3.7270852804129997</v>
      </c>
      <c r="R21" s="494">
        <v>-3.7629847833663339</v>
      </c>
    </row>
    <row r="22" spans="2:18" ht="13.5" customHeight="1">
      <c r="B22" s="493" t="s">
        <v>20</v>
      </c>
      <c r="C22" s="493" t="s">
        <v>20</v>
      </c>
      <c r="D22" s="494">
        <v>-9.5344296238263304</v>
      </c>
      <c r="E22" s="494">
        <v>-9.4413730005429297</v>
      </c>
      <c r="F22" s="494">
        <v>-8.613190920990931</v>
      </c>
      <c r="G22" s="494">
        <v>-7.9105202856657373</v>
      </c>
      <c r="H22" s="494">
        <v>-5.6357564860005134</v>
      </c>
      <c r="I22" s="494">
        <v>-3.8073491708759963</v>
      </c>
      <c r="J22" s="494">
        <v>-3.6935445202444459</v>
      </c>
      <c r="K22" s="494">
        <v>-3.16765788208878</v>
      </c>
      <c r="L22" s="494">
        <v>-3.206795137752219</v>
      </c>
      <c r="M22" s="494">
        <v>-2.8441075160728571</v>
      </c>
      <c r="N22" s="494">
        <v>-2.1329017631713687</v>
      </c>
      <c r="O22" s="494">
        <v>-1.8682271651329387</v>
      </c>
      <c r="P22" s="494">
        <v>-1.7859047520828741</v>
      </c>
      <c r="Q22" s="494">
        <v>-1.8802768168779265</v>
      </c>
      <c r="R22" s="494">
        <v>-2.1248020615401684</v>
      </c>
    </row>
    <row r="23" spans="2:18" ht="13.5" customHeight="1">
      <c r="B23" s="493" t="s">
        <v>21</v>
      </c>
      <c r="C23" s="493" t="s">
        <v>21</v>
      </c>
      <c r="D23" s="494">
        <v>1.5332228200564606</v>
      </c>
      <c r="E23" s="494">
        <v>1.6908101270438969</v>
      </c>
      <c r="F23" s="494">
        <v>1.5578312957373757</v>
      </c>
      <c r="G23" s="494">
        <v>0.64987796315116086</v>
      </c>
      <c r="H23" s="494">
        <v>0.41761900474496855</v>
      </c>
      <c r="I23" s="494">
        <v>0.55296127417007856</v>
      </c>
      <c r="J23" s="494">
        <v>1.7451725288696256</v>
      </c>
      <c r="K23" s="494">
        <v>2.3212570791492779</v>
      </c>
      <c r="L23" s="494">
        <v>2.7537613295067875</v>
      </c>
      <c r="M23" s="494">
        <v>2.0845329681845555</v>
      </c>
      <c r="N23" s="494">
        <v>1.5045525056625584</v>
      </c>
      <c r="O23" s="494">
        <v>1.062510080674868</v>
      </c>
      <c r="P23" s="494">
        <v>0.68827726644760057</v>
      </c>
      <c r="Q23" s="494">
        <v>0.68827726644759346</v>
      </c>
      <c r="R23" s="494">
        <v>0.68827726644763643</v>
      </c>
    </row>
    <row r="24" spans="2:18" ht="13.5" customHeight="1">
      <c r="B24" s="493" t="s">
        <v>90</v>
      </c>
      <c r="C24" s="493" t="s">
        <v>90</v>
      </c>
      <c r="D24" s="494">
        <v>-6.4804855957658196</v>
      </c>
      <c r="E24" s="494">
        <v>-3.1872441601508013</v>
      </c>
      <c r="F24" s="494">
        <v>0.17533006931653994</v>
      </c>
      <c r="G24" s="494">
        <v>-0.55997264889638965</v>
      </c>
      <c r="H24" s="494">
        <v>-1.6821899788654189</v>
      </c>
      <c r="I24" s="494">
        <v>-1.535755077655407</v>
      </c>
      <c r="J24" s="494">
        <v>-0.40040778519042408</v>
      </c>
      <c r="K24" s="494">
        <v>-0.82000541810736893</v>
      </c>
      <c r="L24" s="494">
        <v>-0.72952046534603565</v>
      </c>
      <c r="M24" s="494">
        <v>-0.80352580407030072</v>
      </c>
      <c r="N24" s="494">
        <v>-0.48064478529465354</v>
      </c>
      <c r="O24" s="494">
        <v>-0.68354830666398014</v>
      </c>
      <c r="P24" s="494">
        <v>-0.54217452343202255</v>
      </c>
      <c r="Q24" s="494">
        <v>-0.49537335051804066</v>
      </c>
      <c r="R24" s="494">
        <v>-0.23622339535725659</v>
      </c>
    </row>
    <row r="25" spans="2:18" ht="13.5" customHeight="1">
      <c r="B25" s="493" t="s">
        <v>65</v>
      </c>
      <c r="C25" s="493" t="s">
        <v>65</v>
      </c>
      <c r="D25" s="494">
        <v>-6.9007387210573494</v>
      </c>
      <c r="E25" s="494">
        <v>-8.9433618638734114</v>
      </c>
      <c r="F25" s="494">
        <v>-3.1468825799181359</v>
      </c>
      <c r="G25" s="494">
        <v>-2.6206031648841401</v>
      </c>
      <c r="H25" s="494">
        <v>-0.66451178893136664</v>
      </c>
      <c r="I25" s="494">
        <v>-0.20729817812683657</v>
      </c>
      <c r="J25" s="494">
        <v>0.25946346661724506</v>
      </c>
      <c r="K25" s="494">
        <v>0.44955298311480224</v>
      </c>
      <c r="L25" s="494">
        <v>0.94180754256141563</v>
      </c>
      <c r="M25" s="494">
        <v>0.3770397734267471</v>
      </c>
      <c r="N25" s="494">
        <v>0.34436590611615348</v>
      </c>
      <c r="O25" s="494">
        <v>0.29827136484509764</v>
      </c>
      <c r="P25" s="494">
        <v>0.26442080481348418</v>
      </c>
      <c r="Q25" s="494">
        <v>0.25098055961641941</v>
      </c>
      <c r="R25" s="494">
        <v>0.23327672018634321</v>
      </c>
    </row>
    <row r="26" spans="2:18" ht="13.5" customHeight="1">
      <c r="B26" s="493" t="s">
        <v>22</v>
      </c>
      <c r="C26" s="493" t="s">
        <v>22</v>
      </c>
      <c r="D26" s="494">
        <v>-0.65782596359183432</v>
      </c>
      <c r="E26" s="494">
        <v>0.51268863837496459</v>
      </c>
      <c r="F26" s="494">
        <v>0.34480413492927098</v>
      </c>
      <c r="G26" s="494">
        <v>0.97592447230615376</v>
      </c>
      <c r="H26" s="494">
        <v>1.3158211639277142</v>
      </c>
      <c r="I26" s="494">
        <v>1.3311670686406043</v>
      </c>
      <c r="J26" s="494">
        <v>1.6306805070643435</v>
      </c>
      <c r="K26" s="494">
        <v>1.3810326370001735</v>
      </c>
      <c r="L26" s="494">
        <v>2.6016411844674825</v>
      </c>
      <c r="M26" s="494">
        <v>1.0488507892199808</v>
      </c>
      <c r="N26" s="494">
        <v>1.2566898144291028</v>
      </c>
      <c r="O26" s="494">
        <v>1.1969161617518382</v>
      </c>
      <c r="P26" s="494">
        <v>1.5245425423223986</v>
      </c>
      <c r="Q26" s="494">
        <v>1.6229590833656216</v>
      </c>
      <c r="R26" s="494">
        <v>1.5579344972098796</v>
      </c>
    </row>
    <row r="27" spans="2:18" ht="13.5" customHeight="1">
      <c r="B27" s="493" t="s">
        <v>66</v>
      </c>
      <c r="C27" s="493" t="s">
        <v>66</v>
      </c>
      <c r="D27" s="494">
        <v>-2.3926029626152379</v>
      </c>
      <c r="E27" s="494">
        <v>-2.4095324439081476</v>
      </c>
      <c r="F27" s="494">
        <v>-3.4861486622689202</v>
      </c>
      <c r="G27" s="494">
        <v>-2.4263590226547378</v>
      </c>
      <c r="H27" s="494">
        <v>-1.7471339830727879</v>
      </c>
      <c r="I27" s="494">
        <v>-1.0805189892398144</v>
      </c>
      <c r="J27" s="494">
        <v>0.93203051452435159</v>
      </c>
      <c r="K27" s="494">
        <v>3.4776837705316588</v>
      </c>
      <c r="L27" s="494">
        <v>0.86966088367339411</v>
      </c>
      <c r="M27" s="494">
        <v>0.61731110549785007</v>
      </c>
      <c r="N27" s="494">
        <v>0.60990393608665849</v>
      </c>
      <c r="O27" s="494">
        <v>0.68480678402959994</v>
      </c>
      <c r="P27" s="494">
        <v>0.72076386031129969</v>
      </c>
      <c r="Q27" s="494">
        <v>0.5758673484956387</v>
      </c>
      <c r="R27" s="494">
        <v>0.5816089623914259</v>
      </c>
    </row>
    <row r="28" spans="2:18" ht="13.5" customHeight="1">
      <c r="B28" s="493" t="s">
        <v>23</v>
      </c>
      <c r="C28" s="493" t="s">
        <v>23</v>
      </c>
      <c r="D28" s="494">
        <v>-5.2461955577945103</v>
      </c>
      <c r="E28" s="494">
        <v>-4.4269395825997639</v>
      </c>
      <c r="F28" s="494">
        <v>-3.9184276057252596</v>
      </c>
      <c r="G28" s="494">
        <v>-2.9287030461963801</v>
      </c>
      <c r="H28" s="494">
        <v>-2.1520042885222468</v>
      </c>
      <c r="I28" s="494">
        <v>-2.024614207371509</v>
      </c>
      <c r="J28" s="494">
        <v>2.0894009489833228E-2</v>
      </c>
      <c r="K28" s="494">
        <v>1.1531135014273155</v>
      </c>
      <c r="L28" s="494">
        <v>1.0625163389388297</v>
      </c>
      <c r="M28" s="494">
        <v>1.0074231224063126</v>
      </c>
      <c r="N28" s="494">
        <v>0.76910631238209592</v>
      </c>
      <c r="O28" s="494">
        <v>0.76514956332515782</v>
      </c>
      <c r="P28" s="494">
        <v>0.78116137868272539</v>
      </c>
      <c r="Q28" s="494">
        <v>0.79949568090109857</v>
      </c>
      <c r="R28" s="494">
        <v>0.79949568090102174</v>
      </c>
    </row>
    <row r="29" spans="2:18" ht="13.5" customHeight="1">
      <c r="B29" s="493" t="s">
        <v>24</v>
      </c>
      <c r="C29" s="493" t="s">
        <v>24</v>
      </c>
      <c r="D29" s="494">
        <v>-5.486503390284823</v>
      </c>
      <c r="E29" s="494">
        <v>-5.0008758515881313</v>
      </c>
      <c r="F29" s="494">
        <v>-2.2947525362201406</v>
      </c>
      <c r="G29" s="494">
        <v>-1.3921984228333706</v>
      </c>
      <c r="H29" s="494">
        <v>-0.52927108245814702</v>
      </c>
      <c r="I29" s="494">
        <v>0.21739043641778888</v>
      </c>
      <c r="J29" s="494">
        <v>0.88806200616144793</v>
      </c>
      <c r="K29" s="494">
        <v>1.146735273243435</v>
      </c>
      <c r="L29" s="494">
        <v>0.35034239604935269</v>
      </c>
      <c r="M29" s="494">
        <v>0.1412879985527728</v>
      </c>
      <c r="N29" s="494">
        <v>0.67956836938244414</v>
      </c>
      <c r="O29" s="494">
        <v>1.0125898633840325</v>
      </c>
      <c r="P29" s="494">
        <v>1.2845561654222004</v>
      </c>
      <c r="Q29" s="494">
        <v>1.285477369216266</v>
      </c>
      <c r="R29" s="494">
        <v>1.2868329572490609</v>
      </c>
    </row>
    <row r="30" spans="2:18" ht="13.5" customHeight="1">
      <c r="B30" s="493" t="s">
        <v>25</v>
      </c>
      <c r="C30" s="493" t="s">
        <v>25</v>
      </c>
      <c r="D30" s="494">
        <v>10.993820118369658</v>
      </c>
      <c r="E30" s="494">
        <v>13.430111007581136</v>
      </c>
      <c r="F30" s="494">
        <v>13.831378539197065</v>
      </c>
      <c r="G30" s="494">
        <v>10.772944896482771</v>
      </c>
      <c r="H30" s="494">
        <v>8.7482489391940153</v>
      </c>
      <c r="I30" s="494">
        <v>6.0589131196808843</v>
      </c>
      <c r="J30" s="494">
        <v>4.0101676788608707</v>
      </c>
      <c r="K30" s="494">
        <v>5.0524763810135394</v>
      </c>
      <c r="L30" s="494">
        <v>7.4568354309906661</v>
      </c>
      <c r="M30" s="494">
        <v>7.5468863350703685</v>
      </c>
      <c r="N30" s="494">
        <v>7.249040700121423</v>
      </c>
      <c r="O30" s="494">
        <v>7.3076300021475831</v>
      </c>
      <c r="P30" s="494">
        <v>7.2774405827058519</v>
      </c>
      <c r="Q30" s="494">
        <v>7.4796378547729914</v>
      </c>
      <c r="R30" s="494">
        <v>7.6775926824607836</v>
      </c>
    </row>
    <row r="31" spans="2:18" ht="13.5" customHeight="1">
      <c r="B31" s="493" t="s">
        <v>26</v>
      </c>
      <c r="C31" s="493" t="s">
        <v>26</v>
      </c>
      <c r="D31" s="494">
        <v>-11.171190097471346</v>
      </c>
      <c r="E31" s="494">
        <v>-7.3828452060976408</v>
      </c>
      <c r="F31" s="494">
        <v>-5.6586810168060291</v>
      </c>
      <c r="G31" s="494">
        <v>-4.8424466418784835</v>
      </c>
      <c r="H31" s="494">
        <v>-7.1187682394928107</v>
      </c>
      <c r="I31" s="494">
        <v>-4.3010639067009988</v>
      </c>
      <c r="J31" s="494">
        <v>-1.9703089439962591</v>
      </c>
      <c r="K31" s="494">
        <v>-2.9609836732722412</v>
      </c>
      <c r="L31" s="494">
        <v>-0.69768833010765641</v>
      </c>
      <c r="M31" s="494">
        <v>-0.64838368004088553</v>
      </c>
      <c r="N31" s="494">
        <v>-0.14763071208420198</v>
      </c>
      <c r="O31" s="494">
        <v>0.44130185589203036</v>
      </c>
      <c r="P31" s="494">
        <v>0.26440622795905294</v>
      </c>
      <c r="Q31" s="494">
        <v>0.30362268030354239</v>
      </c>
      <c r="R31" s="494">
        <v>0.47532428951580191</v>
      </c>
    </row>
    <row r="32" spans="2:18" ht="13.5" customHeight="1">
      <c r="B32" s="493" t="s">
        <v>91</v>
      </c>
      <c r="C32" s="493" t="s">
        <v>91</v>
      </c>
      <c r="D32" s="494">
        <v>6.0316121020264148</v>
      </c>
      <c r="E32" s="494">
        <v>8.6061509597563983</v>
      </c>
      <c r="F32" s="494">
        <v>7.7917413295135924</v>
      </c>
      <c r="G32" s="494">
        <v>6.5522607435089943</v>
      </c>
      <c r="H32" s="494">
        <v>5.3616343070369412</v>
      </c>
      <c r="I32" s="494">
        <v>3.5487069457648146</v>
      </c>
      <c r="J32" s="494">
        <v>4.2513159000505922</v>
      </c>
      <c r="K32" s="494">
        <v>5.7778930308839307</v>
      </c>
      <c r="L32" s="494">
        <v>3.9726241678958827</v>
      </c>
      <c r="M32" s="494">
        <v>4.2422077205160527</v>
      </c>
      <c r="N32" s="494">
        <v>3.1365462216601365</v>
      </c>
      <c r="O32" s="494">
        <v>2.9346660066949948</v>
      </c>
      <c r="P32" s="494">
        <v>2.8315462216600902</v>
      </c>
      <c r="Q32" s="494">
        <v>2.679666006695014</v>
      </c>
      <c r="R32" s="494">
        <v>2.526546221660134</v>
      </c>
    </row>
    <row r="33" spans="2:18" ht="13.5" customHeight="1">
      <c r="B33" s="493" t="s">
        <v>27</v>
      </c>
      <c r="C33" s="493" t="s">
        <v>27</v>
      </c>
      <c r="D33" s="494">
        <v>-7.4849209496694158</v>
      </c>
      <c r="E33" s="494">
        <v>-4.2769580601268915</v>
      </c>
      <c r="F33" s="494">
        <v>-4.3449077417180746</v>
      </c>
      <c r="G33" s="494">
        <v>-2.7199713091159623</v>
      </c>
      <c r="H33" s="494">
        <v>-2.7022729005175599</v>
      </c>
      <c r="I33" s="494">
        <v>-2.5612124597066148</v>
      </c>
      <c r="J33" s="494">
        <v>-2.2218255238470439</v>
      </c>
      <c r="K33" s="494">
        <v>-0.77712879548572311</v>
      </c>
      <c r="L33" s="494">
        <v>-0.83752197148901664</v>
      </c>
      <c r="M33" s="494">
        <v>-8.5093783294342947E-4</v>
      </c>
      <c r="N33" s="494">
        <v>0.3417229631136483</v>
      </c>
      <c r="O33" s="494">
        <v>0.33919295114639531</v>
      </c>
      <c r="P33" s="494">
        <v>0.33589802388581497</v>
      </c>
      <c r="Q33" s="494">
        <v>0.34597687113696646</v>
      </c>
      <c r="R33" s="494">
        <v>0.33878398415954886</v>
      </c>
    </row>
    <row r="34" spans="2:18" ht="13.5" customHeight="1">
      <c r="B34" s="493" t="s">
        <v>28</v>
      </c>
      <c r="C34" s="493" t="s">
        <v>28</v>
      </c>
      <c r="D34" s="494">
        <v>-5.2373718750068958</v>
      </c>
      <c r="E34" s="494">
        <v>-5.4993559950737634</v>
      </c>
      <c r="F34" s="494">
        <v>-3.1353361837061082</v>
      </c>
      <c r="G34" s="494">
        <v>-13.764319081425638</v>
      </c>
      <c r="H34" s="494">
        <v>-5.7700012291394653</v>
      </c>
      <c r="I34" s="494">
        <v>-3.3155385815332181</v>
      </c>
      <c r="J34" s="494">
        <v>-1.7361640552615163</v>
      </c>
      <c r="K34" s="494">
        <v>-0.69502664119517299</v>
      </c>
      <c r="L34" s="494">
        <v>1.1458731008865091</v>
      </c>
      <c r="M34" s="494">
        <v>0.5049613414957328</v>
      </c>
      <c r="N34" s="494">
        <v>0.18209891371505069</v>
      </c>
      <c r="O34" s="494">
        <v>0.37999715805082407</v>
      </c>
      <c r="P34" s="494">
        <v>0.47768029196353218</v>
      </c>
      <c r="Q34" s="494">
        <v>0.63336642792111209</v>
      </c>
      <c r="R34" s="494">
        <v>0.68249026496194631</v>
      </c>
    </row>
    <row r="35" spans="2:18" ht="13.5" customHeight="1">
      <c r="B35" s="493" t="s">
        <v>120</v>
      </c>
      <c r="C35" s="493" t="s">
        <v>29</v>
      </c>
      <c r="D35" s="494">
        <v>-9.3811376262217436</v>
      </c>
      <c r="E35" s="494">
        <v>-9.642122137532942</v>
      </c>
      <c r="F35" s="494">
        <v>-10.467919774190602</v>
      </c>
      <c r="G35" s="494">
        <v>-6.989128325922084</v>
      </c>
      <c r="H35" s="494">
        <v>-5.9684723747856081</v>
      </c>
      <c r="I35" s="494">
        <v>-5.2724607252362032</v>
      </c>
      <c r="J35" s="494">
        <v>-4.4689441632260491</v>
      </c>
      <c r="K35" s="494">
        <v>-3.0783173385668929</v>
      </c>
      <c r="L35" s="494">
        <v>-2.6796646863518103</v>
      </c>
      <c r="M35" s="494">
        <v>-2.2734043806796307</v>
      </c>
      <c r="N35" s="494">
        <v>-2.3421280732035665</v>
      </c>
      <c r="O35" s="494">
        <v>-2.4262354330429199</v>
      </c>
      <c r="P35" s="494">
        <v>-2.5319784742518361</v>
      </c>
      <c r="Q35" s="494">
        <v>-2.6988800759290199</v>
      </c>
      <c r="R35" s="494">
        <v>-2.8415559371469836</v>
      </c>
    </row>
    <row r="36" spans="2:18" ht="13.5" customHeight="1">
      <c r="B36" s="493" t="s">
        <v>30</v>
      </c>
      <c r="C36" s="493" t="s">
        <v>30</v>
      </c>
      <c r="D36" s="494">
        <v>-3.2067435831074423E-2</v>
      </c>
      <c r="E36" s="494">
        <v>-0.20245596678323635</v>
      </c>
      <c r="F36" s="494">
        <v>-0.96476672673021091</v>
      </c>
      <c r="G36" s="494">
        <v>-1.3670862194645965</v>
      </c>
      <c r="H36" s="494">
        <v>-1.5523259133325298</v>
      </c>
      <c r="I36" s="494">
        <v>0.15941762347785088</v>
      </c>
      <c r="J36" s="494">
        <v>1.1116641967831697</v>
      </c>
      <c r="K36" s="494">
        <v>1.4967569247447985</v>
      </c>
      <c r="L36" s="494">
        <v>0.82081888771608036</v>
      </c>
      <c r="M36" s="494">
        <v>0.53537664177182265</v>
      </c>
      <c r="N36" s="494">
        <v>0.3184093339279459</v>
      </c>
      <c r="O36" s="494">
        <v>0.29805400803337651</v>
      </c>
      <c r="P36" s="494">
        <v>0.30579843878345309</v>
      </c>
      <c r="Q36" s="494">
        <v>0.29871908488878918</v>
      </c>
      <c r="R36" s="494">
        <v>0.29540571094623602</v>
      </c>
    </row>
    <row r="37" spans="2:18" ht="13.5" customHeight="1">
      <c r="B37" s="493" t="s">
        <v>31</v>
      </c>
      <c r="C37" s="493" t="s">
        <v>31</v>
      </c>
      <c r="D37" s="494">
        <v>0.35618197132532659</v>
      </c>
      <c r="E37" s="494">
        <v>0.73493564340388906</v>
      </c>
      <c r="F37" s="494">
        <v>0.38228429262572389</v>
      </c>
      <c r="G37" s="494">
        <v>-0.42907105845153715</v>
      </c>
      <c r="H37" s="494">
        <v>-0.21419772663475892</v>
      </c>
      <c r="I37" s="494">
        <v>0.64415071722900408</v>
      </c>
      <c r="J37" s="494">
        <v>0.40006909729351398</v>
      </c>
      <c r="K37" s="494">
        <v>0.36497133905664608</v>
      </c>
      <c r="L37" s="494">
        <v>0.33016917999126344</v>
      </c>
      <c r="M37" s="494">
        <v>0.25771790707410891</v>
      </c>
      <c r="N37" s="494">
        <v>0.23803971586807046</v>
      </c>
      <c r="O37" s="494">
        <v>0.23854016630898153</v>
      </c>
      <c r="P37" s="494">
        <v>0.26063690755713947</v>
      </c>
      <c r="Q37" s="494">
        <v>0.27929591847740831</v>
      </c>
      <c r="R37" s="494">
        <v>0.27929591847738505</v>
      </c>
    </row>
    <row r="38" spans="2:18" ht="13.5" customHeight="1">
      <c r="B38" s="493" t="s">
        <v>32</v>
      </c>
      <c r="C38" s="493" t="s">
        <v>32</v>
      </c>
      <c r="D38" s="494">
        <v>-9.2758522072283753</v>
      </c>
      <c r="E38" s="494">
        <v>-7.4727006724044198</v>
      </c>
      <c r="F38" s="494">
        <v>-7.5467255108984386</v>
      </c>
      <c r="G38" s="494">
        <v>-5.3391523646391086</v>
      </c>
      <c r="H38" s="494">
        <v>-5.3449692158792379</v>
      </c>
      <c r="I38" s="494">
        <v>-4.1963478966304626</v>
      </c>
      <c r="J38" s="494">
        <v>-2.8978575533986892</v>
      </c>
      <c r="K38" s="494">
        <v>-1.8490175539085367</v>
      </c>
      <c r="L38" s="494">
        <v>-1.4229927014958479</v>
      </c>
      <c r="M38" s="494">
        <v>-1.3491936823382367</v>
      </c>
      <c r="N38" s="494">
        <v>-1.1555216437839562</v>
      </c>
      <c r="O38" s="494">
        <v>-1.058207267029472</v>
      </c>
      <c r="P38" s="494">
        <v>-0.79992541183091359</v>
      </c>
      <c r="Q38" s="494">
        <v>-0.64648166879397995</v>
      </c>
      <c r="R38" s="494">
        <v>-0.62302028852077085</v>
      </c>
    </row>
    <row r="39" spans="2:18" ht="13.5" customHeight="1">
      <c r="B39" s="493" t="s">
        <v>424</v>
      </c>
      <c r="C39" s="493" t="s">
        <v>33</v>
      </c>
      <c r="D39" s="494">
        <v>-10.614675778162425</v>
      </c>
      <c r="E39" s="494">
        <v>-9.3169868619149945</v>
      </c>
      <c r="F39" s="494">
        <v>-7.6491459864604971</v>
      </c>
      <c r="G39" s="494">
        <v>-4.0862684001769454</v>
      </c>
      <c r="H39" s="494">
        <v>-3.6541384279538294</v>
      </c>
      <c r="I39" s="494">
        <v>-3.1675860214168488</v>
      </c>
      <c r="J39" s="494">
        <v>-3.9110286708557958</v>
      </c>
      <c r="K39" s="494">
        <v>-3.8463721555626265</v>
      </c>
      <c r="L39" s="494">
        <v>-4.2602183822358706</v>
      </c>
      <c r="M39" s="494">
        <v>-4.6329755286664733</v>
      </c>
      <c r="N39" s="494">
        <v>-4.4286367863460141</v>
      </c>
      <c r="O39" s="494">
        <v>-4.3761938382268735</v>
      </c>
      <c r="P39" s="494">
        <v>-4.4277668976660856</v>
      </c>
      <c r="Q39" s="494">
        <v>-4.0257068865118706</v>
      </c>
      <c r="R39" s="494">
        <v>-3.7140435301011152</v>
      </c>
    </row>
    <row r="40" spans="2:18" ht="6" customHeight="1">
      <c r="B40" s="495"/>
      <c r="C40" s="495"/>
      <c r="D40" s="494"/>
      <c r="E40" s="494"/>
      <c r="F40" s="494"/>
      <c r="G40" s="494"/>
      <c r="H40" s="494"/>
      <c r="I40" s="494"/>
      <c r="J40" s="494"/>
      <c r="K40" s="494"/>
      <c r="L40" s="494"/>
      <c r="M40" s="494"/>
      <c r="N40" s="494"/>
      <c r="O40" s="494"/>
      <c r="P40" s="494"/>
      <c r="Q40" s="494"/>
      <c r="R40" s="494"/>
    </row>
    <row r="41" spans="2:18">
      <c r="B41" s="496" t="s">
        <v>87</v>
      </c>
      <c r="C41" s="497" t="s">
        <v>197</v>
      </c>
      <c r="D41" s="498">
        <v>-7.5749729473621619</v>
      </c>
      <c r="E41" s="498">
        <v>-6.1937558578065648</v>
      </c>
      <c r="F41" s="498">
        <v>-5.3741275106712463</v>
      </c>
      <c r="G41" s="498">
        <v>-3.5578086109474483</v>
      </c>
      <c r="H41" s="498">
        <v>-2.9561310268286838</v>
      </c>
      <c r="I41" s="498">
        <v>-2.4558033483760804</v>
      </c>
      <c r="J41" s="498">
        <v>-2.4826804865325007</v>
      </c>
      <c r="K41" s="498">
        <v>-2.0771207170383823</v>
      </c>
      <c r="L41" s="498">
        <v>-2.141906550911183</v>
      </c>
      <c r="M41" s="498">
        <v>-2.4334319691968234</v>
      </c>
      <c r="N41" s="498">
        <v>-2.2572365631639064</v>
      </c>
      <c r="O41" s="498">
        <v>-2.2304943453843551</v>
      </c>
      <c r="P41" s="498">
        <v>-2.2421985554080974</v>
      </c>
      <c r="Q41" s="498">
        <v>-2.0823971647686417</v>
      </c>
      <c r="R41" s="498">
        <v>-1.9751811575397313</v>
      </c>
    </row>
    <row r="42" spans="2:18">
      <c r="B42" s="499" t="s">
        <v>44</v>
      </c>
      <c r="C42" s="497" t="s">
        <v>44</v>
      </c>
      <c r="D42" s="498">
        <v>-6.2023994062355117</v>
      </c>
      <c r="E42" s="498">
        <v>-4.2451295736189261</v>
      </c>
      <c r="F42" s="498">
        <v>-3.6761624174727747</v>
      </c>
      <c r="G42" s="498">
        <v>-3.0623017228059939</v>
      </c>
      <c r="H42" s="498">
        <v>-2.4816181059322457</v>
      </c>
      <c r="I42" s="498">
        <v>-2.0455684247323074</v>
      </c>
      <c r="J42" s="498">
        <v>-1.5563912402063125</v>
      </c>
      <c r="K42" s="498">
        <v>-0.96370290064084263</v>
      </c>
      <c r="L42" s="498">
        <v>-0.59602148342314576</v>
      </c>
      <c r="M42" s="498">
        <v>-0.95433290307450036</v>
      </c>
      <c r="N42" s="498">
        <v>-0.91031684024722104</v>
      </c>
      <c r="O42" s="498">
        <v>-1.0193822012172005</v>
      </c>
      <c r="P42" s="498">
        <v>-1.0567483696141813</v>
      </c>
      <c r="Q42" s="498">
        <v>-1.0962788948393485</v>
      </c>
      <c r="R42" s="498">
        <v>-1.101314551649049</v>
      </c>
    </row>
    <row r="43" spans="2:18">
      <c r="B43" s="499" t="s">
        <v>121</v>
      </c>
      <c r="C43" s="499" t="s">
        <v>203</v>
      </c>
      <c r="D43" s="498">
        <v>-8.6628319252591997</v>
      </c>
      <c r="E43" s="498">
        <v>-7.2880191223260198</v>
      </c>
      <c r="F43" s="498">
        <v>-6.295839084998093</v>
      </c>
      <c r="G43" s="498">
        <v>-4.116760642029047</v>
      </c>
      <c r="H43" s="498">
        <v>-3.3979564993457791</v>
      </c>
      <c r="I43" s="498">
        <v>-2.8129952804792535</v>
      </c>
      <c r="J43" s="498">
        <v>-3.0752870707009152</v>
      </c>
      <c r="K43" s="498">
        <v>-2.8079406571589898</v>
      </c>
      <c r="L43" s="498">
        <v>-2.9036729745218524</v>
      </c>
      <c r="M43" s="498">
        <v>-3.2241924045566113</v>
      </c>
      <c r="N43" s="498">
        <v>-2.9867415951938021</v>
      </c>
      <c r="O43" s="498">
        <v>-2.9524632177392114</v>
      </c>
      <c r="P43" s="498">
        <v>-2.957646903399648</v>
      </c>
      <c r="Q43" s="498">
        <v>-2.7444377120301522</v>
      </c>
      <c r="R43" s="498">
        <v>-2.6062118088739465</v>
      </c>
    </row>
    <row r="44" spans="2:18">
      <c r="B44" s="499" t="s">
        <v>122</v>
      </c>
      <c r="C44" s="500" t="s">
        <v>204</v>
      </c>
      <c r="D44" s="498">
        <v>-8.2202278852538946</v>
      </c>
      <c r="E44" s="498">
        <v>-6.887667259779926</v>
      </c>
      <c r="F44" s="498">
        <v>-5.9258506064327117</v>
      </c>
      <c r="G44" s="498">
        <v>-3.9013785189325416</v>
      </c>
      <c r="H44" s="498">
        <v>-3.2420346687397243</v>
      </c>
      <c r="I44" s="498">
        <v>-2.6878833230224166</v>
      </c>
      <c r="J44" s="498">
        <v>-2.8803770580517933</v>
      </c>
      <c r="K44" s="498">
        <v>-2.5646739262924831</v>
      </c>
      <c r="L44" s="498">
        <v>-2.6280384430990074</v>
      </c>
      <c r="M44" s="498">
        <v>-2.9606988246766339</v>
      </c>
      <c r="N44" s="498">
        <v>-2.7351571609752185</v>
      </c>
      <c r="O44" s="498">
        <v>-2.6960771869192421</v>
      </c>
      <c r="P44" s="498">
        <v>-2.7089906660203753</v>
      </c>
      <c r="Q44" s="498">
        <v>-2.5133575662474636</v>
      </c>
      <c r="R44" s="498">
        <v>-2.3831203297270056</v>
      </c>
    </row>
    <row r="45" spans="2:18" ht="12" customHeight="1">
      <c r="B45" s="645" t="s">
        <v>427</v>
      </c>
      <c r="C45" s="645"/>
      <c r="D45" s="645"/>
      <c r="E45" s="645"/>
      <c r="F45" s="645"/>
      <c r="G45" s="645"/>
      <c r="H45" s="645"/>
      <c r="I45" s="645"/>
      <c r="J45" s="645"/>
      <c r="K45" s="645"/>
      <c r="L45" s="645"/>
      <c r="M45" s="645"/>
      <c r="N45" s="645"/>
      <c r="O45" s="645"/>
      <c r="P45" s="645"/>
      <c r="Q45" s="645"/>
      <c r="R45" s="645"/>
    </row>
    <row r="46" spans="2:18">
      <c r="B46" s="646" t="s">
        <v>428</v>
      </c>
      <c r="C46" s="646"/>
      <c r="D46" s="646"/>
      <c r="E46" s="646"/>
      <c r="F46" s="646"/>
      <c r="G46" s="646"/>
      <c r="H46" s="646"/>
      <c r="I46" s="646"/>
      <c r="J46" s="646"/>
      <c r="K46" s="646"/>
      <c r="L46" s="646"/>
      <c r="M46" s="646"/>
      <c r="N46" s="646"/>
      <c r="O46" s="646"/>
      <c r="P46" s="646"/>
      <c r="Q46" s="501"/>
      <c r="R46" s="501"/>
    </row>
    <row r="47" spans="2:18" ht="13.5">
      <c r="B47" s="647" t="s">
        <v>205</v>
      </c>
      <c r="C47" s="647"/>
      <c r="D47" s="647"/>
      <c r="E47" s="647"/>
      <c r="F47" s="647"/>
      <c r="G47" s="647"/>
      <c r="H47" s="647"/>
      <c r="I47" s="647"/>
      <c r="J47" s="647"/>
      <c r="K47" s="647"/>
      <c r="L47" s="647"/>
      <c r="M47" s="647"/>
      <c r="N47" s="647"/>
      <c r="O47" s="647"/>
      <c r="P47" s="647"/>
      <c r="Q47" s="647"/>
      <c r="R47" s="647"/>
    </row>
    <row r="48" spans="2:18" ht="39.75" customHeight="1">
      <c r="B48" s="648" t="s">
        <v>943</v>
      </c>
      <c r="C48" s="648"/>
      <c r="D48" s="648"/>
      <c r="E48" s="648"/>
      <c r="F48" s="648"/>
      <c r="G48" s="648"/>
      <c r="H48" s="648"/>
      <c r="I48" s="648"/>
      <c r="J48" s="648"/>
      <c r="K48" s="648"/>
      <c r="L48" s="648"/>
      <c r="M48" s="648"/>
      <c r="N48" s="648"/>
      <c r="O48" s="648"/>
      <c r="P48" s="648"/>
      <c r="Q48" s="648"/>
      <c r="R48" s="648"/>
    </row>
  </sheetData>
  <mergeCells count="5">
    <mergeCell ref="B2:R2"/>
    <mergeCell ref="B45:R45"/>
    <mergeCell ref="B46:P46"/>
    <mergeCell ref="B47:R47"/>
    <mergeCell ref="B48:R48"/>
  </mergeCells>
  <conditionalFormatting sqref="B5:R39">
    <cfRule type="expression" dxfId="71" priority="1">
      <formula>MOD(ROW(),2)=0</formula>
    </cfRule>
  </conditionalFormatting>
  <pageMargins left="0.7" right="0.7" top="0.75" bottom="0.75" header="0.3" footer="0.3"/>
  <pageSetup scale="62"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94EB-6A7A-42CF-91CA-8616F27AB825}">
  <sheetPr codeName="Sheet76">
    <tabColor rgb="FF92D050"/>
    <pageSetUpPr fitToPage="1"/>
  </sheetPr>
  <dimension ref="B2:T50"/>
  <sheetViews>
    <sheetView zoomScale="85" zoomScaleNormal="85" workbookViewId="0">
      <pane xSplit="3" ySplit="4" topLeftCell="D23" activePane="bottomRight" state="frozen"/>
      <selection activeCell="B52" sqref="B52:P52"/>
      <selection pane="topRight" activeCell="B52" sqref="B52:P52"/>
      <selection pane="bottomLeft" activeCell="B52" sqref="B52:P52"/>
      <selection pane="bottomRight" activeCell="B52" sqref="B52:P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18" ht="15.75" customHeight="1">
      <c r="B2" s="644" t="str">
        <f>"Table A2. Advanced Economies: General Government Primary Balance, "&amp;$D$4&amp;"–"&amp;RIGHT($R$4,2)</f>
        <v>Table A2. Advanced Economies: General Government Primary Balance, 2010–24</v>
      </c>
      <c r="C2" s="644"/>
      <c r="D2" s="644"/>
      <c r="E2" s="644"/>
      <c r="F2" s="644"/>
      <c r="G2" s="644"/>
      <c r="H2" s="644"/>
      <c r="I2" s="644"/>
      <c r="J2" s="644"/>
      <c r="K2" s="644"/>
      <c r="L2" s="644"/>
      <c r="M2" s="644"/>
      <c r="N2" s="644"/>
      <c r="O2" s="644"/>
      <c r="P2" s="644"/>
      <c r="Q2" s="644"/>
      <c r="R2" s="644"/>
    </row>
    <row r="3" spans="2:18" ht="15.75">
      <c r="B3" s="488" t="s">
        <v>196</v>
      </c>
      <c r="C3" s="489"/>
      <c r="D3" s="489"/>
      <c r="E3" s="489"/>
      <c r="F3" s="489"/>
      <c r="G3" s="489"/>
      <c r="H3" s="489"/>
      <c r="I3" s="489"/>
      <c r="J3" s="489"/>
      <c r="K3" s="489"/>
      <c r="L3" s="489"/>
      <c r="M3" s="489"/>
      <c r="N3" s="489"/>
      <c r="O3" s="489"/>
      <c r="P3" s="489"/>
      <c r="Q3" s="503"/>
      <c r="R3" s="503"/>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6</v>
      </c>
      <c r="C5" s="493" t="s">
        <v>6</v>
      </c>
      <c r="D5" s="494">
        <v>-4.8031046633859962</v>
      </c>
      <c r="E5" s="494">
        <v>-3.9397835885359602</v>
      </c>
      <c r="F5" s="494">
        <v>-2.75953461506725</v>
      </c>
      <c r="G5" s="494">
        <v>-2.0278243032762315</v>
      </c>
      <c r="H5" s="494">
        <v>-2.0404289146388517</v>
      </c>
      <c r="I5" s="494">
        <v>-1.8483186190153513</v>
      </c>
      <c r="J5" s="494">
        <v>-1.620503336468454</v>
      </c>
      <c r="K5" s="494">
        <v>-0.57068633564095117</v>
      </c>
      <c r="L5" s="494">
        <v>-0.3114730671484035</v>
      </c>
      <c r="M5" s="494">
        <v>-0.54541988363036609</v>
      </c>
      <c r="N5" s="494">
        <v>0.22950766601528061</v>
      </c>
      <c r="O5" s="494">
        <v>0.8622519211648374</v>
      </c>
      <c r="P5" s="494">
        <v>0.95756019303889561</v>
      </c>
      <c r="Q5" s="494">
        <v>0.81593832144329914</v>
      </c>
      <c r="R5" s="494">
        <v>0.81007137025377352</v>
      </c>
    </row>
    <row r="6" spans="2:18" ht="13.5" customHeight="1">
      <c r="B6" s="493" t="s">
        <v>7</v>
      </c>
      <c r="C6" s="493" t="s">
        <v>7</v>
      </c>
      <c r="D6" s="494">
        <v>-2.2883466724524717</v>
      </c>
      <c r="E6" s="494">
        <v>-0.44257432478838621</v>
      </c>
      <c r="F6" s="494">
        <v>-2.1819966603180699E-2</v>
      </c>
      <c r="G6" s="494">
        <v>0.18997858048310923</v>
      </c>
      <c r="H6" s="494">
        <v>-0.74879759961170189</v>
      </c>
      <c r="I6" s="494">
        <v>0.85547924016400456</v>
      </c>
      <c r="J6" s="494">
        <v>9.9554342382724342E-2</v>
      </c>
      <c r="K6" s="494">
        <v>0.75289991243558041</v>
      </c>
      <c r="L6" s="494">
        <v>1.0167229433938625</v>
      </c>
      <c r="M6" s="494">
        <v>1.0063189738763763</v>
      </c>
      <c r="N6" s="494">
        <v>0.79565428432938468</v>
      </c>
      <c r="O6" s="494">
        <v>0.64962654725037794</v>
      </c>
      <c r="P6" s="494">
        <v>0.43182885697368534</v>
      </c>
      <c r="Q6" s="494">
        <v>0.27667411997176494</v>
      </c>
      <c r="R6" s="494">
        <v>0.21963033736530518</v>
      </c>
    </row>
    <row r="7" spans="2:18" ht="13.5" customHeight="1">
      <c r="B7" s="493" t="s">
        <v>8</v>
      </c>
      <c r="C7" s="493" t="s">
        <v>8</v>
      </c>
      <c r="D7" s="494">
        <v>-0.74743701058063383</v>
      </c>
      <c r="E7" s="494">
        <v>-0.99391464678837382</v>
      </c>
      <c r="F7" s="494">
        <v>-1.0145264141253829</v>
      </c>
      <c r="G7" s="494">
        <v>-0.21165261851297723</v>
      </c>
      <c r="H7" s="494">
        <v>-0.21222937068530265</v>
      </c>
      <c r="I7" s="494">
        <v>0.23692854188462567</v>
      </c>
      <c r="J7" s="494">
        <v>8.3572937345022719E-2</v>
      </c>
      <c r="K7" s="494">
        <v>1.2927824203456073</v>
      </c>
      <c r="L7" s="494">
        <v>1.183081982133579</v>
      </c>
      <c r="M7" s="494">
        <v>0.60043854710949673</v>
      </c>
      <c r="N7" s="494">
        <v>0.30576596433920056</v>
      </c>
      <c r="O7" s="494">
        <v>0.1907854275342101</v>
      </c>
      <c r="P7" s="494">
        <v>0.16164404409515865</v>
      </c>
      <c r="Q7" s="494">
        <v>0.11457958913446817</v>
      </c>
      <c r="R7" s="494">
        <v>5.7657942580823927E-2</v>
      </c>
    </row>
    <row r="8" spans="2:18" ht="13.5" customHeight="1">
      <c r="B8" s="493" t="s">
        <v>9</v>
      </c>
      <c r="C8" s="493" t="s">
        <v>9</v>
      </c>
      <c r="D8" s="494">
        <v>-3.9001900906757134</v>
      </c>
      <c r="E8" s="494">
        <v>-2.7008623707275334</v>
      </c>
      <c r="F8" s="494">
        <v>-1.8215282163657878</v>
      </c>
      <c r="G8" s="494">
        <v>-0.9935618245159541</v>
      </c>
      <c r="H8" s="494">
        <v>0.45040032242346956</v>
      </c>
      <c r="I8" s="494">
        <v>0.58645354115348425</v>
      </c>
      <c r="J8" s="494">
        <v>0.23799158179352073</v>
      </c>
      <c r="K8" s="494">
        <v>5.0898712496054183E-4</v>
      </c>
      <c r="L8" s="494">
        <v>-6.5342706486785584E-2</v>
      </c>
      <c r="M8" s="494">
        <v>-0.18576528843049306</v>
      </c>
      <c r="N8" s="494">
        <v>3.5345583663701503E-2</v>
      </c>
      <c r="O8" s="494">
        <v>0.26942715985195659</v>
      </c>
      <c r="P8" s="494">
        <v>0.37029618805276165</v>
      </c>
      <c r="Q8" s="494">
        <v>0.42050755575686544</v>
      </c>
      <c r="R8" s="494">
        <v>0.37566407326529244</v>
      </c>
    </row>
    <row r="9" spans="2:18" ht="13.5" customHeight="1">
      <c r="B9" s="493" t="s">
        <v>423</v>
      </c>
      <c r="C9" s="493" t="s">
        <v>88</v>
      </c>
      <c r="D9" s="494">
        <v>-3.2337625327081012</v>
      </c>
      <c r="E9" s="494">
        <v>-4.0920379098879929</v>
      </c>
      <c r="F9" s="494">
        <v>-2.9159141285608734</v>
      </c>
      <c r="G9" s="494">
        <v>-1.8687261241297195</v>
      </c>
      <c r="H9" s="494">
        <v>2.7785191452632296</v>
      </c>
      <c r="I9" s="494">
        <v>2.4608362447875578</v>
      </c>
      <c r="J9" s="494">
        <v>2.7901266616910578</v>
      </c>
      <c r="K9" s="494">
        <v>4.1809594576712845</v>
      </c>
      <c r="L9" s="494">
        <v>5.3094911918498076</v>
      </c>
      <c r="M9" s="494">
        <v>4.0774520310294324</v>
      </c>
      <c r="N9" s="494">
        <v>4.1581060117130235</v>
      </c>
      <c r="O9" s="494">
        <v>4.2010915729579281</v>
      </c>
      <c r="P9" s="494">
        <v>4.1158196289616953</v>
      </c>
      <c r="Q9" s="494">
        <v>3.9958022896677754</v>
      </c>
      <c r="R9" s="494">
        <v>4.2927010407896766</v>
      </c>
    </row>
    <row r="10" spans="2:18" ht="13.5" customHeight="1">
      <c r="B10" s="493" t="s">
        <v>10</v>
      </c>
      <c r="C10" s="493" t="s">
        <v>10</v>
      </c>
      <c r="D10" s="494">
        <v>-3.1648489424761963</v>
      </c>
      <c r="E10" s="494">
        <v>-1.6584051336781733</v>
      </c>
      <c r="F10" s="494">
        <v>-2.7691733219833337</v>
      </c>
      <c r="G10" s="494">
        <v>-0.15189862298102938</v>
      </c>
      <c r="H10" s="494">
        <v>-1.0022743346974088</v>
      </c>
      <c r="I10" s="494">
        <v>0.30564976631838359</v>
      </c>
      <c r="J10" s="494">
        <v>1.5079100417576379</v>
      </c>
      <c r="K10" s="494">
        <v>2.1958220161525039</v>
      </c>
      <c r="L10" s="494">
        <v>2.0739217280393194</v>
      </c>
      <c r="M10" s="494">
        <v>1.8042655274586821</v>
      </c>
      <c r="N10" s="494">
        <v>1.5937227752498926</v>
      </c>
      <c r="O10" s="494">
        <v>1.4038881993392207</v>
      </c>
      <c r="P10" s="494">
        <v>1.4080043804935698</v>
      </c>
      <c r="Q10" s="494">
        <v>1.412413252005974</v>
      </c>
      <c r="R10" s="494">
        <v>1.4303176277178622</v>
      </c>
    </row>
    <row r="11" spans="2:18" ht="13.5" customHeight="1">
      <c r="B11" s="493" t="s">
        <v>11</v>
      </c>
      <c r="C11" s="493" t="s">
        <v>11</v>
      </c>
      <c r="D11" s="494">
        <v>-2.1149953117907634</v>
      </c>
      <c r="E11" s="494">
        <v>-1.4440231875394589</v>
      </c>
      <c r="F11" s="494">
        <v>-2.9717119032064345</v>
      </c>
      <c r="G11" s="494">
        <v>-0.83013892998672834</v>
      </c>
      <c r="H11" s="494">
        <v>1.594869685260945</v>
      </c>
      <c r="I11" s="494">
        <v>-0.59179239779292037</v>
      </c>
      <c r="J11" s="494">
        <v>0.44190692766839218</v>
      </c>
      <c r="K11" s="494">
        <v>1.3611610662114617</v>
      </c>
      <c r="L11" s="494">
        <v>0.31659315023437901</v>
      </c>
      <c r="M11" s="494">
        <v>0.13676533948813252</v>
      </c>
      <c r="N11" s="494">
        <v>0.14304741170964413</v>
      </c>
      <c r="O11" s="494">
        <v>0.16307878643429474</v>
      </c>
      <c r="P11" s="494">
        <v>0.31658968680645017</v>
      </c>
      <c r="Q11" s="494">
        <v>0.42850727451929471</v>
      </c>
      <c r="R11" s="494">
        <v>0.62919186255114268</v>
      </c>
    </row>
    <row r="12" spans="2:18" ht="13.5" customHeight="1">
      <c r="B12" s="493" t="s">
        <v>12</v>
      </c>
      <c r="C12" s="493" t="s">
        <v>12</v>
      </c>
      <c r="D12" s="494">
        <v>2.3810318186204093E-3</v>
      </c>
      <c r="E12" s="494">
        <v>0.98455729458837271</v>
      </c>
      <c r="F12" s="494">
        <v>-0.353177741820552</v>
      </c>
      <c r="G12" s="494">
        <v>-0.25007534433253481</v>
      </c>
      <c r="H12" s="494">
        <v>0.59292549444973108</v>
      </c>
      <c r="I12" s="494">
        <v>-2.7423044052371611E-2</v>
      </c>
      <c r="J12" s="494">
        <v>-0.37518371932569011</v>
      </c>
      <c r="K12" s="494">
        <v>-0.32572100501712786</v>
      </c>
      <c r="L12" s="494">
        <v>0.2043379396775841</v>
      </c>
      <c r="M12" s="494">
        <v>0.21097652750223747</v>
      </c>
      <c r="N12" s="494">
        <v>0.18453931427934439</v>
      </c>
      <c r="O12" s="494">
        <v>7.4778720813499094E-2</v>
      </c>
      <c r="P12" s="494">
        <v>-2.0652218487522342E-2</v>
      </c>
      <c r="Q12" s="494">
        <v>2.0329061289996897E-2</v>
      </c>
      <c r="R12" s="494">
        <v>2.6553700118457504E-2</v>
      </c>
    </row>
    <row r="13" spans="2:18" ht="13.5" customHeight="1">
      <c r="B13" s="493" t="s">
        <v>13</v>
      </c>
      <c r="C13" s="493" t="s">
        <v>13</v>
      </c>
      <c r="D13" s="494">
        <v>-2.545697487974345</v>
      </c>
      <c r="E13" s="494">
        <v>-1.0199675926631413</v>
      </c>
      <c r="F13" s="494">
        <v>-1.9630317378486732</v>
      </c>
      <c r="G13" s="494">
        <v>-2.5302697970866244</v>
      </c>
      <c r="H13" s="494">
        <v>-2.998919571332626</v>
      </c>
      <c r="I13" s="494">
        <v>-2.5729470811625732</v>
      </c>
      <c r="J13" s="494">
        <v>-1.5237539967886873</v>
      </c>
      <c r="K13" s="494">
        <v>-0.44306878732251564</v>
      </c>
      <c r="L13" s="494">
        <v>-0.88236180274899301</v>
      </c>
      <c r="M13" s="494">
        <v>-0.27378257680493484</v>
      </c>
      <c r="N13" s="494">
        <v>-5.7488883272610668E-2</v>
      </c>
      <c r="O13" s="494">
        <v>-5.7755538418411221E-3</v>
      </c>
      <c r="P13" s="494">
        <v>9.9804154717795732E-2</v>
      </c>
      <c r="Q13" s="494">
        <v>0.10600959506235692</v>
      </c>
      <c r="R13" s="494">
        <v>0.11154321291217945</v>
      </c>
    </row>
    <row r="14" spans="2:18" ht="13.5" customHeight="1">
      <c r="B14" s="493" t="s">
        <v>14</v>
      </c>
      <c r="C14" s="493" t="s">
        <v>14</v>
      </c>
      <c r="D14" s="494">
        <v>-4.4746901326073569</v>
      </c>
      <c r="E14" s="494">
        <v>-2.5794208910064231</v>
      </c>
      <c r="F14" s="494">
        <v>-2.5017186868657855</v>
      </c>
      <c r="G14" s="494">
        <v>-1.8834407320272306</v>
      </c>
      <c r="H14" s="494">
        <v>-1.854993452772745</v>
      </c>
      <c r="I14" s="494">
        <v>-1.7655765563820032</v>
      </c>
      <c r="J14" s="494">
        <v>-1.6636243542938782</v>
      </c>
      <c r="K14" s="494">
        <v>-0.95416753028858425</v>
      </c>
      <c r="L14" s="494">
        <v>-0.87103092114094383</v>
      </c>
      <c r="M14" s="494">
        <v>-1.6603478421679685</v>
      </c>
      <c r="N14" s="494">
        <v>-0.80572796260851143</v>
      </c>
      <c r="O14" s="494">
        <v>-0.91993312756084999</v>
      </c>
      <c r="P14" s="494">
        <v>-0.86189663363450708</v>
      </c>
      <c r="Q14" s="494">
        <v>-0.8905178865287825</v>
      </c>
      <c r="R14" s="494">
        <v>-0.86369736145351805</v>
      </c>
    </row>
    <row r="15" spans="2:18" ht="13.5" customHeight="1">
      <c r="B15" s="493" t="s">
        <v>15</v>
      </c>
      <c r="C15" s="493" t="s">
        <v>15</v>
      </c>
      <c r="D15" s="494">
        <v>-2.0634403851073233</v>
      </c>
      <c r="E15" s="494">
        <v>1.0769037260646956</v>
      </c>
      <c r="F15" s="494">
        <v>1.7949359378738772</v>
      </c>
      <c r="G15" s="494">
        <v>1.4480015851449275</v>
      </c>
      <c r="H15" s="494">
        <v>1.7987878540388418</v>
      </c>
      <c r="I15" s="494">
        <v>1.8601050884592931</v>
      </c>
      <c r="J15" s="494">
        <v>1.8362528681066539</v>
      </c>
      <c r="K15" s="494">
        <v>1.8547663654060915</v>
      </c>
      <c r="L15" s="494">
        <v>2.3969096617477064</v>
      </c>
      <c r="M15" s="494">
        <v>1.7589448649886392</v>
      </c>
      <c r="N15" s="494">
        <v>1.5955585973372168</v>
      </c>
      <c r="O15" s="494">
        <v>1.3179798154781444</v>
      </c>
      <c r="P15" s="494">
        <v>1.2674994558363446</v>
      </c>
      <c r="Q15" s="494">
        <v>1.2218610757188049</v>
      </c>
      <c r="R15" s="494">
        <v>1.2036656372775751</v>
      </c>
    </row>
    <row r="16" spans="2:18" ht="13.5" customHeight="1">
      <c r="B16" s="493" t="s">
        <v>16</v>
      </c>
      <c r="C16" s="493" t="s">
        <v>16</v>
      </c>
      <c r="D16" s="494">
        <v>-5.3399754900876433</v>
      </c>
      <c r="E16" s="494">
        <v>-2.9966816243135019</v>
      </c>
      <c r="F16" s="494">
        <v>-1.4591744942574423</v>
      </c>
      <c r="G16" s="494">
        <v>0.40519446012820087</v>
      </c>
      <c r="H16" s="494">
        <v>-6.0339423249149204E-2</v>
      </c>
      <c r="I16" s="494">
        <v>0.75426779045233505</v>
      </c>
      <c r="J16" s="494">
        <v>3.7762695225794354</v>
      </c>
      <c r="K16" s="494">
        <v>4.1391603093531151</v>
      </c>
      <c r="L16" s="494">
        <v>3.7604270986647417</v>
      </c>
      <c r="M16" s="494">
        <v>3.5433735871515202</v>
      </c>
      <c r="N16" s="494">
        <v>3.4765732806627176</v>
      </c>
      <c r="O16" s="494">
        <v>3.4824218702694885</v>
      </c>
      <c r="P16" s="494">
        <v>3.4765210669022042</v>
      </c>
      <c r="Q16" s="494">
        <v>2.9823511868179677</v>
      </c>
      <c r="R16" s="494">
        <v>2.8349940367595474</v>
      </c>
    </row>
    <row r="17" spans="2:18" ht="13.5" customHeight="1">
      <c r="B17" s="493" t="s">
        <v>89</v>
      </c>
      <c r="C17" s="493" t="s">
        <v>89</v>
      </c>
      <c r="D17" s="494">
        <v>2.2994676336835984</v>
      </c>
      <c r="E17" s="494">
        <v>1.8938152260003278</v>
      </c>
      <c r="F17" s="494">
        <v>1.3286305838711934</v>
      </c>
      <c r="G17" s="494">
        <v>-0.6758053102960887</v>
      </c>
      <c r="H17" s="494">
        <v>3.5969444911762154</v>
      </c>
      <c r="I17" s="494">
        <v>0.59045197799041349</v>
      </c>
      <c r="J17" s="494">
        <v>3.5703052126751205</v>
      </c>
      <c r="K17" s="494">
        <v>4.6947973824373559</v>
      </c>
      <c r="L17" s="494">
        <v>0.6339097995197599</v>
      </c>
      <c r="M17" s="494">
        <v>-0.24891623185168851</v>
      </c>
      <c r="N17" s="494">
        <v>0.1186596847608624</v>
      </c>
      <c r="O17" s="494">
        <v>-0.75585807263791416</v>
      </c>
      <c r="P17" s="494">
        <v>-1.04639716428505</v>
      </c>
      <c r="Q17" s="494">
        <v>-1.2754752529606952</v>
      </c>
      <c r="R17" s="494">
        <v>-1.2754752529607192</v>
      </c>
    </row>
    <row r="18" spans="2:18" ht="13.5" customHeight="1">
      <c r="B18" s="493" t="s">
        <v>64</v>
      </c>
      <c r="C18" s="493" t="s">
        <v>64</v>
      </c>
      <c r="D18" s="494">
        <v>-6.7552290611872055</v>
      </c>
      <c r="E18" s="494">
        <v>-2.7983808339899698</v>
      </c>
      <c r="F18" s="494">
        <v>-0.42552405918568914</v>
      </c>
      <c r="G18" s="494">
        <v>1.5583252763453297</v>
      </c>
      <c r="H18" s="494">
        <v>3.4544454947047587</v>
      </c>
      <c r="I18" s="494">
        <v>2.8472746548744783</v>
      </c>
      <c r="J18" s="494">
        <v>15.464708848400763</v>
      </c>
      <c r="K18" s="494">
        <v>3.6329125436693159</v>
      </c>
      <c r="L18" s="494">
        <v>3.5735609425447281</v>
      </c>
      <c r="M18" s="494">
        <v>2.7874149334350067</v>
      </c>
      <c r="N18" s="494">
        <v>2.7000741307374012</v>
      </c>
      <c r="O18" s="494">
        <v>2.5599422581037592</v>
      </c>
      <c r="P18" s="494">
        <v>2.2782001488176751</v>
      </c>
      <c r="Q18" s="494">
        <v>2.1844859946226065</v>
      </c>
      <c r="R18" s="494">
        <v>1.7727499609291679</v>
      </c>
    </row>
    <row r="19" spans="2:18" ht="13.5" customHeight="1">
      <c r="B19" s="493" t="s">
        <v>119</v>
      </c>
      <c r="C19" s="493" t="s">
        <v>17</v>
      </c>
      <c r="D19" s="494">
        <v>-29.709558165881582</v>
      </c>
      <c r="E19" s="494">
        <v>-10.212549601725176</v>
      </c>
      <c r="F19" s="494">
        <v>-4.8092252523868257</v>
      </c>
      <c r="G19" s="494">
        <v>-2.5952962515787661</v>
      </c>
      <c r="H19" s="494">
        <v>-0.25633532762218225</v>
      </c>
      <c r="I19" s="494">
        <v>0.44227328391632942</v>
      </c>
      <c r="J19" s="494">
        <v>1.6300750887762621</v>
      </c>
      <c r="K19" s="494">
        <v>1.6824724434652618</v>
      </c>
      <c r="L19" s="494">
        <v>1.6725005246349332</v>
      </c>
      <c r="M19" s="494">
        <v>1.5398619074948707</v>
      </c>
      <c r="N19" s="494">
        <v>1.5380592301210372</v>
      </c>
      <c r="O19" s="494">
        <v>1.4858754419913367</v>
      </c>
      <c r="P19" s="494">
        <v>1.5950283560064016</v>
      </c>
      <c r="Q19" s="494">
        <v>1.7957077294361605</v>
      </c>
      <c r="R19" s="494">
        <v>1.9280688322885309</v>
      </c>
    </row>
    <row r="20" spans="2:18" ht="13.5" customHeight="1">
      <c r="B20" s="493" t="s">
        <v>18</v>
      </c>
      <c r="C20" s="493" t="s">
        <v>18</v>
      </c>
      <c r="D20" s="494">
        <v>-5.5394014831607009E-3</v>
      </c>
      <c r="E20" s="494">
        <v>0.63179465812096758</v>
      </c>
      <c r="F20" s="494">
        <v>-1.2141225388087535</v>
      </c>
      <c r="G20" s="494">
        <v>-0.91950578657121229</v>
      </c>
      <c r="H20" s="494">
        <v>-0.2832105989125841</v>
      </c>
      <c r="I20" s="494">
        <v>0.81509544062445138</v>
      </c>
      <c r="J20" s="494">
        <v>0.52129616985043314</v>
      </c>
      <c r="K20" s="494">
        <v>0.9958056944578263</v>
      </c>
      <c r="L20" s="494">
        <v>-0.29209463258110407</v>
      </c>
      <c r="M20" s="494">
        <v>-0.54637847820432572</v>
      </c>
      <c r="N20" s="494">
        <v>-0.54765308653263978</v>
      </c>
      <c r="O20" s="494">
        <v>-0.51764926963185176</v>
      </c>
      <c r="P20" s="494">
        <v>-0.47322997203287792</v>
      </c>
      <c r="Q20" s="494">
        <v>-0.4332252959915201</v>
      </c>
      <c r="R20" s="494">
        <v>-0.3932207950357291</v>
      </c>
    </row>
    <row r="21" spans="2:18" ht="13.5" customHeight="1">
      <c r="B21" s="493" t="s">
        <v>19</v>
      </c>
      <c r="C21" s="493" t="s">
        <v>19</v>
      </c>
      <c r="D21" s="494">
        <v>-8.3950601895276769E-2</v>
      </c>
      <c r="E21" s="494">
        <v>0.78713325080719476</v>
      </c>
      <c r="F21" s="494">
        <v>2.0845304398223479</v>
      </c>
      <c r="G21" s="494">
        <v>1.7311479496447715</v>
      </c>
      <c r="H21" s="494">
        <v>1.3580363380311216</v>
      </c>
      <c r="I21" s="494">
        <v>1.3364324474830289</v>
      </c>
      <c r="J21" s="494">
        <v>1.2291812638475959</v>
      </c>
      <c r="K21" s="494">
        <v>1.2234624073123554</v>
      </c>
      <c r="L21" s="494">
        <v>1.391887677463826</v>
      </c>
      <c r="M21" s="494">
        <v>0.90499533295116452</v>
      </c>
      <c r="N21" s="494">
        <v>0.32197104483061306</v>
      </c>
      <c r="O21" s="494">
        <v>0.31146852649079676</v>
      </c>
      <c r="P21" s="494">
        <v>0.29923534921896566</v>
      </c>
      <c r="Q21" s="494">
        <v>0.4019748002319139</v>
      </c>
      <c r="R21" s="494">
        <v>0.50508683387443265</v>
      </c>
    </row>
    <row r="22" spans="2:18" ht="13.5" customHeight="1">
      <c r="B22" s="493" t="s">
        <v>20</v>
      </c>
      <c r="C22" s="493" t="s">
        <v>20</v>
      </c>
      <c r="D22" s="494">
        <v>-8.5713314972999104</v>
      </c>
      <c r="E22" s="494">
        <v>-8.3403336206707088</v>
      </c>
      <c r="F22" s="494">
        <v>-7.4643236757286635</v>
      </c>
      <c r="G22" s="494">
        <v>-6.9807254129026557</v>
      </c>
      <c r="H22" s="494">
        <v>-4.8583121219905188</v>
      </c>
      <c r="I22" s="494">
        <v>-3.1566299618421905</v>
      </c>
      <c r="J22" s="494">
        <v>-2.9607462128243904</v>
      </c>
      <c r="K22" s="494">
        <v>-2.7128804873099219</v>
      </c>
      <c r="L22" s="494">
        <v>-2.9107275433244215</v>
      </c>
      <c r="M22" s="494">
        <v>-2.7491871161687897</v>
      </c>
      <c r="N22" s="494">
        <v>-2.1192909860677736</v>
      </c>
      <c r="O22" s="494">
        <v>-1.9071799666265554</v>
      </c>
      <c r="P22" s="494">
        <v>-1.8568747135387569</v>
      </c>
      <c r="Q22" s="494">
        <v>-1.9461181503354557</v>
      </c>
      <c r="R22" s="494">
        <v>-2.0979879337955385</v>
      </c>
    </row>
    <row r="23" spans="2:18" ht="13.5" customHeight="1">
      <c r="B23" s="493" t="s">
        <v>21</v>
      </c>
      <c r="C23" s="493" t="s">
        <v>21</v>
      </c>
      <c r="D23" s="494">
        <v>0.8003243479058062</v>
      </c>
      <c r="E23" s="494">
        <v>0.94894335687278031</v>
      </c>
      <c r="F23" s="494">
        <v>0.78733048856634114</v>
      </c>
      <c r="G23" s="494">
        <v>-0.19881465003214008</v>
      </c>
      <c r="H23" s="494">
        <v>-0.30981554970479286</v>
      </c>
      <c r="I23" s="494">
        <v>-0.31119822545349268</v>
      </c>
      <c r="J23" s="494">
        <v>0.78895230470515454</v>
      </c>
      <c r="K23" s="494">
        <v>1.2300347356859569</v>
      </c>
      <c r="L23" s="494">
        <v>1.9557195322542644</v>
      </c>
      <c r="M23" s="494">
        <v>1.2573257694950708</v>
      </c>
      <c r="N23" s="494">
        <v>0.84215997014516297</v>
      </c>
      <c r="O23" s="494">
        <v>0.62976764021488785</v>
      </c>
      <c r="P23" s="494">
        <v>0.45661232148055569</v>
      </c>
      <c r="Q23" s="494">
        <v>0.4804434039255715</v>
      </c>
      <c r="R23" s="494">
        <v>0.4948334102634992</v>
      </c>
    </row>
    <row r="24" spans="2:18" ht="13.5" customHeight="1">
      <c r="B24" s="493" t="s">
        <v>90</v>
      </c>
      <c r="C24" s="493" t="s">
        <v>90</v>
      </c>
      <c r="D24" s="494">
        <v>-5.0558427088850655</v>
      </c>
      <c r="E24" s="494">
        <v>-1.7577491104851124</v>
      </c>
      <c r="F24" s="494">
        <v>1.7013028729048605</v>
      </c>
      <c r="G24" s="494">
        <v>0.88420775109768623</v>
      </c>
      <c r="H24" s="494">
        <v>-0.19770225153826521</v>
      </c>
      <c r="I24" s="494">
        <v>0.25554388051246979</v>
      </c>
      <c r="J24" s="494">
        <v>0.8322227543976497</v>
      </c>
      <c r="K24" s="494">
        <v>0.27870908272450168</v>
      </c>
      <c r="L24" s="494">
        <v>0.20423506716510526</v>
      </c>
      <c r="M24" s="494">
        <v>4.4047756231325695E-2</v>
      </c>
      <c r="N24" s="494">
        <v>0.4118285354700349</v>
      </c>
      <c r="O24" s="494">
        <v>0.21523139805450225</v>
      </c>
      <c r="P24" s="494">
        <v>0.24371474158008502</v>
      </c>
      <c r="Q24" s="494">
        <v>0.25532310339293268</v>
      </c>
      <c r="R24" s="494">
        <v>0.48502898104303016</v>
      </c>
    </row>
    <row r="25" spans="2:18" ht="13.5" customHeight="1">
      <c r="B25" s="493" t="s">
        <v>65</v>
      </c>
      <c r="C25" s="493" t="s">
        <v>65</v>
      </c>
      <c r="D25" s="494">
        <v>-5.2120567279826302</v>
      </c>
      <c r="E25" s="494">
        <v>-7.2447629994676968</v>
      </c>
      <c r="F25" s="494">
        <v>-1.1534690316460836</v>
      </c>
      <c r="G25" s="494">
        <v>-0.88624817555408675</v>
      </c>
      <c r="H25" s="494">
        <v>0.9856864707587466</v>
      </c>
      <c r="I25" s="494">
        <v>1.2992920874071701</v>
      </c>
      <c r="J25" s="494">
        <v>1.5990465747218747</v>
      </c>
      <c r="K25" s="494">
        <v>1.5833442981905792</v>
      </c>
      <c r="L25" s="494">
        <v>1.8109588468145947</v>
      </c>
      <c r="M25" s="494">
        <v>1.1510853609470704</v>
      </c>
      <c r="N25" s="494">
        <v>0.97403068679550264</v>
      </c>
      <c r="O25" s="494">
        <v>0.91062909809594317</v>
      </c>
      <c r="P25" s="494">
        <v>0.87570342251480859</v>
      </c>
      <c r="Q25" s="494">
        <v>0.8577994788627098</v>
      </c>
      <c r="R25" s="494">
        <v>0.80480348275889113</v>
      </c>
    </row>
    <row r="26" spans="2:18" ht="13.5" customHeight="1">
      <c r="B26" s="493" t="s">
        <v>22</v>
      </c>
      <c r="C26" s="493" t="s">
        <v>22</v>
      </c>
      <c r="D26" s="494">
        <v>-0.89800835287148617</v>
      </c>
      <c r="E26" s="494">
        <v>0.28402904231708392</v>
      </c>
      <c r="F26" s="494">
        <v>0.13103010518679725</v>
      </c>
      <c r="G26" s="494">
        <v>0.81119151818836754</v>
      </c>
      <c r="H26" s="494">
        <v>1.0557076452501184</v>
      </c>
      <c r="I26" s="494">
        <v>1.1211970809712517</v>
      </c>
      <c r="J26" s="494">
        <v>1.4417602044166453</v>
      </c>
      <c r="K26" s="494">
        <v>1.2383542619061396</v>
      </c>
      <c r="L26" s="494">
        <v>2.4348516096189399</v>
      </c>
      <c r="M26" s="494">
        <v>0.77455279609930949</v>
      </c>
      <c r="N26" s="494">
        <v>0.90451658111322331</v>
      </c>
      <c r="O26" s="494">
        <v>0.66757280928292306</v>
      </c>
      <c r="P26" s="494">
        <v>0.91979580549190376</v>
      </c>
      <c r="Q26" s="494">
        <v>0.91149820840240059</v>
      </c>
      <c r="R26" s="494">
        <v>0.7609604024072727</v>
      </c>
    </row>
    <row r="27" spans="2:18" ht="13.5" customHeight="1">
      <c r="B27" s="493" t="s">
        <v>66</v>
      </c>
      <c r="C27" s="493" t="s">
        <v>66</v>
      </c>
      <c r="D27" s="494">
        <v>0.69247596828066094</v>
      </c>
      <c r="E27" s="494">
        <v>0.76367694943536912</v>
      </c>
      <c r="F27" s="494">
        <v>-0.48546608021992171</v>
      </c>
      <c r="G27" s="494">
        <v>0.43949144561293363</v>
      </c>
      <c r="H27" s="494">
        <v>0.96527388970575956</v>
      </c>
      <c r="I27" s="494">
        <v>1.2879122693242318</v>
      </c>
      <c r="J27" s="494">
        <v>3.0223313157708747</v>
      </c>
      <c r="K27" s="494">
        <v>5.2917810327056332</v>
      </c>
      <c r="L27" s="494">
        <v>2.450163842034625</v>
      </c>
      <c r="M27" s="494">
        <v>2.0406247858610573</v>
      </c>
      <c r="N27" s="494">
        <v>1.8865532902260926</v>
      </c>
      <c r="O27" s="494">
        <v>1.9143455753848546</v>
      </c>
      <c r="P27" s="494">
        <v>1.9503026516665567</v>
      </c>
      <c r="Q27" s="494">
        <v>1.8054061398508932</v>
      </c>
      <c r="R27" s="494">
        <v>1.8111477537466831</v>
      </c>
    </row>
    <row r="28" spans="2:18" ht="13.5" customHeight="1">
      <c r="B28" s="493" t="s">
        <v>23</v>
      </c>
      <c r="C28" s="493" t="s">
        <v>23</v>
      </c>
      <c r="D28" s="494">
        <v>-3.915442585659596</v>
      </c>
      <c r="E28" s="494">
        <v>-2.986965660504429</v>
      </c>
      <c r="F28" s="494">
        <v>-2.5407142178918964</v>
      </c>
      <c r="G28" s="494">
        <v>-1.5581493588588613</v>
      </c>
      <c r="H28" s="494">
        <v>-0.82717850973851925</v>
      </c>
      <c r="I28" s="494">
        <v>-0.8201354187197829</v>
      </c>
      <c r="J28" s="494">
        <v>1.1377352870173378</v>
      </c>
      <c r="K28" s="494">
        <v>2.117592710792167</v>
      </c>
      <c r="L28" s="494">
        <v>1.8140206951856024</v>
      </c>
      <c r="M28" s="494">
        <v>1.6353546510572363</v>
      </c>
      <c r="N28" s="494">
        <v>1.3799770367489579</v>
      </c>
      <c r="O28" s="494">
        <v>1.3625669109024776</v>
      </c>
      <c r="P28" s="494">
        <v>1.420286800795983</v>
      </c>
      <c r="Q28" s="494">
        <v>1.4305270200477047</v>
      </c>
      <c r="R28" s="494">
        <v>1.4305270200476277</v>
      </c>
    </row>
    <row r="29" spans="2:18" ht="13.5" customHeight="1">
      <c r="B29" s="493" t="s">
        <v>24</v>
      </c>
      <c r="C29" s="493" t="s">
        <v>24</v>
      </c>
      <c r="D29" s="494">
        <v>-4.8526243683546948</v>
      </c>
      <c r="E29" s="494">
        <v>-4.1967494070248028</v>
      </c>
      <c r="F29" s="494">
        <v>-1.3893068976853373</v>
      </c>
      <c r="G29" s="494">
        <v>-0.60953935675825111</v>
      </c>
      <c r="H29" s="494">
        <v>0.11292502859519601</v>
      </c>
      <c r="I29" s="494">
        <v>0.86177641323746057</v>
      </c>
      <c r="J29" s="494">
        <v>1.5322647464240251</v>
      </c>
      <c r="K29" s="494">
        <v>1.7787437899219303</v>
      </c>
      <c r="L29" s="494">
        <v>1.0316144678493855</v>
      </c>
      <c r="M29" s="494">
        <v>0.86976549875533504</v>
      </c>
      <c r="N29" s="494">
        <v>1.394718648873958</v>
      </c>
      <c r="O29" s="494">
        <v>1.6722842371814532</v>
      </c>
      <c r="P29" s="494">
        <v>1.8983189451739126</v>
      </c>
      <c r="Q29" s="494">
        <v>1.8996803014630608</v>
      </c>
      <c r="R29" s="494">
        <v>1.901683591403786</v>
      </c>
    </row>
    <row r="30" spans="2:18" ht="13.5" customHeight="1">
      <c r="B30" s="493" t="s">
        <v>25</v>
      </c>
      <c r="C30" s="493" t="s">
        <v>25</v>
      </c>
      <c r="D30" s="494">
        <v>8.9080666944515237</v>
      </c>
      <c r="E30" s="494">
        <v>11.346559337280986</v>
      </c>
      <c r="F30" s="494">
        <v>11.977631324500768</v>
      </c>
      <c r="G30" s="494">
        <v>8.8351283906261422</v>
      </c>
      <c r="H30" s="494">
        <v>6.4378974049978011</v>
      </c>
      <c r="I30" s="494">
        <v>3.4565091688349092</v>
      </c>
      <c r="J30" s="494">
        <v>1.4712614641252386</v>
      </c>
      <c r="K30" s="494">
        <v>2.6123344991388855</v>
      </c>
      <c r="L30" s="494">
        <v>4.998347820405697</v>
      </c>
      <c r="M30" s="494">
        <v>5.0896748282904758</v>
      </c>
      <c r="N30" s="494">
        <v>4.7869671027953284</v>
      </c>
      <c r="O30" s="494">
        <v>4.8490391352953726</v>
      </c>
      <c r="P30" s="494">
        <v>4.8219947045623401</v>
      </c>
      <c r="Q30" s="494">
        <v>5.0266518318360101</v>
      </c>
      <c r="R30" s="494">
        <v>5.2267319079187073</v>
      </c>
    </row>
    <row r="31" spans="2:18" ht="13.5" customHeight="1">
      <c r="B31" s="493" t="s">
        <v>26</v>
      </c>
      <c r="C31" s="493" t="s">
        <v>26</v>
      </c>
      <c r="D31" s="494">
        <v>-8.4654470799167232</v>
      </c>
      <c r="E31" s="494">
        <v>-3.5610386270942547</v>
      </c>
      <c r="F31" s="494">
        <v>-1.3778539126675571</v>
      </c>
      <c r="G31" s="494">
        <v>-0.64899838080029693</v>
      </c>
      <c r="H31" s="494">
        <v>-2.7455354228211264</v>
      </c>
      <c r="I31" s="494">
        <v>-4.2942233703540979E-2</v>
      </c>
      <c r="J31" s="494">
        <v>1.9474534589157895</v>
      </c>
      <c r="K31" s="494">
        <v>0.69438075692629597</v>
      </c>
      <c r="L31" s="494">
        <v>2.5877966595207491</v>
      </c>
      <c r="M31" s="494">
        <v>2.4930821373926824</v>
      </c>
      <c r="N31" s="494">
        <v>3.0952719968342013</v>
      </c>
      <c r="O31" s="494">
        <v>3.547702658721076</v>
      </c>
      <c r="P31" s="494">
        <v>3.1125079446302677</v>
      </c>
      <c r="Q31" s="494">
        <v>3.1470688810510019</v>
      </c>
      <c r="R31" s="494">
        <v>3.1865386700390275</v>
      </c>
    </row>
    <row r="32" spans="2:18">
      <c r="B32" s="493" t="s">
        <v>91</v>
      </c>
      <c r="C32" s="493" t="s">
        <v>91</v>
      </c>
      <c r="D32" s="494" t="s">
        <v>60</v>
      </c>
      <c r="E32" s="494" t="s">
        <v>60</v>
      </c>
      <c r="F32" s="494" t="s">
        <v>60</v>
      </c>
      <c r="G32" s="494" t="s">
        <v>60</v>
      </c>
      <c r="H32" s="494" t="s">
        <v>60</v>
      </c>
      <c r="I32" s="494" t="s">
        <v>60</v>
      </c>
      <c r="J32" s="494" t="s">
        <v>60</v>
      </c>
      <c r="K32" s="494" t="s">
        <v>60</v>
      </c>
      <c r="L32" s="494" t="s">
        <v>60</v>
      </c>
      <c r="M32" s="494" t="s">
        <v>60</v>
      </c>
      <c r="N32" s="494" t="s">
        <v>60</v>
      </c>
      <c r="O32" s="494" t="s">
        <v>60</v>
      </c>
      <c r="P32" s="494" t="s">
        <v>60</v>
      </c>
      <c r="Q32" s="494" t="s">
        <v>60</v>
      </c>
      <c r="R32" s="494" t="s">
        <v>60</v>
      </c>
    </row>
    <row r="33" spans="2:20">
      <c r="B33" s="493" t="s">
        <v>27</v>
      </c>
      <c r="C33" s="493" t="s">
        <v>27</v>
      </c>
      <c r="D33" s="494">
        <v>-6.364424687616534</v>
      </c>
      <c r="E33" s="494">
        <v>-2.9439041277239819</v>
      </c>
      <c r="F33" s="494">
        <v>-2.7777204673777742</v>
      </c>
      <c r="G33" s="494">
        <v>-1.0601335582224056</v>
      </c>
      <c r="H33" s="494">
        <v>-1.0565425731851885</v>
      </c>
      <c r="I33" s="494">
        <v>-1.1051538888250063</v>
      </c>
      <c r="J33" s="494">
        <v>-0.85588358407406495</v>
      </c>
      <c r="K33" s="494">
        <v>0.38856439774286156</v>
      </c>
      <c r="L33" s="494">
        <v>0.37255191833467205</v>
      </c>
      <c r="M33" s="494">
        <v>1.1311253497694331</v>
      </c>
      <c r="N33" s="494">
        <v>1.3808660552379888</v>
      </c>
      <c r="O33" s="494">
        <v>1.3362287266213462</v>
      </c>
      <c r="P33" s="494">
        <v>1.2970357811156772</v>
      </c>
      <c r="Q33" s="494">
        <v>1.3071146283668267</v>
      </c>
      <c r="R33" s="494">
        <v>1.299921741389412</v>
      </c>
    </row>
    <row r="34" spans="2:20">
      <c r="B34" s="493" t="s">
        <v>28</v>
      </c>
      <c r="C34" s="493" t="s">
        <v>28</v>
      </c>
      <c r="D34" s="494">
        <v>-4.028890730062014</v>
      </c>
      <c r="E34" s="494">
        <v>-4.1699803144228564</v>
      </c>
      <c r="F34" s="494">
        <v>-1.438445459875094</v>
      </c>
      <c r="G34" s="494">
        <v>-11.543881358021144</v>
      </c>
      <c r="H34" s="494">
        <v>-2.8447285194570697</v>
      </c>
      <c r="I34" s="494">
        <v>-0.5593410751711736</v>
      </c>
      <c r="J34" s="494">
        <v>0.95958248914691846</v>
      </c>
      <c r="K34" s="494">
        <v>1.508061582792436</v>
      </c>
      <c r="L34" s="494">
        <v>3.0120110791822263</v>
      </c>
      <c r="M34" s="494">
        <v>2.2373251181116083</v>
      </c>
      <c r="N34" s="494">
        <v>1.8325100622583266</v>
      </c>
      <c r="O34" s="494">
        <v>1.97872455542069</v>
      </c>
      <c r="P34" s="494">
        <v>2.0841706964609754</v>
      </c>
      <c r="Q34" s="494">
        <v>2.3004800114763566</v>
      </c>
      <c r="R34" s="494">
        <v>2.4246382688986259</v>
      </c>
    </row>
    <row r="35" spans="2:20" ht="13.5">
      <c r="B35" s="493" t="s">
        <v>120</v>
      </c>
      <c r="C35" s="493" t="s">
        <v>29</v>
      </c>
      <c r="D35" s="494">
        <v>-7.8311831886283629</v>
      </c>
      <c r="E35" s="494">
        <v>-7.669491960850074</v>
      </c>
      <c r="F35" s="494">
        <v>-7.9634358034842743</v>
      </c>
      <c r="G35" s="494">
        <v>-4.0439975704231195</v>
      </c>
      <c r="H35" s="494">
        <v>-2.9712281513171841</v>
      </c>
      <c r="I35" s="494">
        <v>-2.5739826945933322</v>
      </c>
      <c r="J35" s="494">
        <v>-1.9401238711661213</v>
      </c>
      <c r="K35" s="494">
        <v>-0.74164958300430672</v>
      </c>
      <c r="L35" s="494">
        <v>-0.44557469700939334</v>
      </c>
      <c r="M35" s="494">
        <v>-0.15553473858104405</v>
      </c>
      <c r="N35" s="494">
        <v>-0.20107735060138923</v>
      </c>
      <c r="O35" s="494">
        <v>-0.24956474613662669</v>
      </c>
      <c r="P35" s="494">
        <v>-0.28191890793345342</v>
      </c>
      <c r="Q35" s="494">
        <v>-0.34151957654281961</v>
      </c>
      <c r="R35" s="494">
        <v>-0.39384868046758892</v>
      </c>
    </row>
    <row r="36" spans="2:20">
      <c r="B36" s="493" t="s">
        <v>30</v>
      </c>
      <c r="C36" s="493" t="s">
        <v>30</v>
      </c>
      <c r="D36" s="494">
        <v>0.27220428716076622</v>
      </c>
      <c r="E36" s="494">
        <v>0.14531378079962459</v>
      </c>
      <c r="F36" s="494">
        <v>-0.82201302241254848</v>
      </c>
      <c r="G36" s="494">
        <v>-1.2232312180986498</v>
      </c>
      <c r="H36" s="494">
        <v>-1.4453205782906298</v>
      </c>
      <c r="I36" s="494">
        <v>6.8022628829456228E-2</v>
      </c>
      <c r="J36" s="494">
        <v>0.99904298190148111</v>
      </c>
      <c r="K36" s="494">
        <v>1.3511958177989896</v>
      </c>
      <c r="L36" s="494">
        <v>0.63497453822866845</v>
      </c>
      <c r="M36" s="494">
        <v>0.34042791087415325</v>
      </c>
      <c r="N36" s="494">
        <v>0.15029092610360678</v>
      </c>
      <c r="O36" s="494">
        <v>0.11766117443353181</v>
      </c>
      <c r="P36" s="494">
        <v>0.11285061585261813</v>
      </c>
      <c r="Q36" s="494">
        <v>9.3717522122690758E-2</v>
      </c>
      <c r="R36" s="494">
        <v>7.881057182262588E-2</v>
      </c>
    </row>
    <row r="37" spans="2:20">
      <c r="B37" s="493" t="s">
        <v>31</v>
      </c>
      <c r="C37" s="493" t="s">
        <v>31</v>
      </c>
      <c r="D37" s="494">
        <v>0.83209520680198878</v>
      </c>
      <c r="E37" s="494">
        <v>1.0989183734259687</v>
      </c>
      <c r="F37" s="494">
        <v>0.75572379344669294</v>
      </c>
      <c r="G37" s="494">
        <v>-0.17229092267980461</v>
      </c>
      <c r="H37" s="494">
        <v>2.3840091351593592E-2</v>
      </c>
      <c r="I37" s="494">
        <v>0.88076117607573323</v>
      </c>
      <c r="J37" s="494">
        <v>0.57676997914778005</v>
      </c>
      <c r="K37" s="494">
        <v>0.55845956110225348</v>
      </c>
      <c r="L37" s="494">
        <v>0.50605397459748036</v>
      </c>
      <c r="M37" s="494">
        <v>0.4197974991635855</v>
      </c>
      <c r="N37" s="494">
        <v>0.38235669213123752</v>
      </c>
      <c r="O37" s="494">
        <v>0.36634550720637604</v>
      </c>
      <c r="P37" s="494">
        <v>0.3717112637653685</v>
      </c>
      <c r="Q37" s="494">
        <v>0.37473695164405058</v>
      </c>
      <c r="R37" s="494">
        <v>0.35952703298827915</v>
      </c>
    </row>
    <row r="38" spans="2:20">
      <c r="B38" s="493" t="s">
        <v>32</v>
      </c>
      <c r="C38" s="493" t="s">
        <v>32</v>
      </c>
      <c r="D38" s="494">
        <v>-6.81098051863788</v>
      </c>
      <c r="E38" s="494">
        <v>-4.7474500561249116</v>
      </c>
      <c r="F38" s="494">
        <v>-5.2397373255816015</v>
      </c>
      <c r="G38" s="494">
        <v>-4.0010855328336783</v>
      </c>
      <c r="H38" s="494">
        <v>-3.5471548748979962</v>
      </c>
      <c r="I38" s="494">
        <v>-2.7462247585369854</v>
      </c>
      <c r="J38" s="494">
        <v>-1.3363127334320375</v>
      </c>
      <c r="K38" s="494">
        <v>-7.2647293729743281E-2</v>
      </c>
      <c r="L38" s="494">
        <v>0.12022461341863774</v>
      </c>
      <c r="M38" s="494">
        <v>7.4599924825544353E-2</v>
      </c>
      <c r="N38" s="494">
        <v>0.20560389869322895</v>
      </c>
      <c r="O38" s="494">
        <v>0.37764101279484108</v>
      </c>
      <c r="P38" s="494">
        <v>0.4702077104738408</v>
      </c>
      <c r="Q38" s="494">
        <v>0.47282412354502001</v>
      </c>
      <c r="R38" s="494">
        <v>0.46885084641020397</v>
      </c>
    </row>
    <row r="39" spans="2:20" ht="13.5">
      <c r="B39" s="493" t="s">
        <v>424</v>
      </c>
      <c r="C39" s="493" t="s">
        <v>33</v>
      </c>
      <c r="D39" s="494">
        <v>-9.0888204081496529</v>
      </c>
      <c r="E39" s="494">
        <v>-7.5099018182286104</v>
      </c>
      <c r="F39" s="494">
        <v>-5.9412238648395848</v>
      </c>
      <c r="G39" s="494">
        <v>-2.5278428580577996</v>
      </c>
      <c r="H39" s="494">
        <v>-2.1349009088704038</v>
      </c>
      <c r="I39" s="494">
        <v>-1.7459891433809203</v>
      </c>
      <c r="J39" s="494">
        <v>-2.2986237882307035</v>
      </c>
      <c r="K39" s="494">
        <v>-2.1671713180124605</v>
      </c>
      <c r="L39" s="494">
        <v>-2.6355637044304649</v>
      </c>
      <c r="M39" s="494">
        <v>-2.8708444910532589</v>
      </c>
      <c r="N39" s="494">
        <v>-2.3822696715137077</v>
      </c>
      <c r="O39" s="494">
        <v>-2.2430509995293737</v>
      </c>
      <c r="P39" s="494">
        <v>-2.2138041157355826</v>
      </c>
      <c r="Q39" s="494">
        <v>-1.7755258927699704</v>
      </c>
      <c r="R39" s="494">
        <v>-1.4316112893743289</v>
      </c>
      <c r="T39" s="537"/>
    </row>
    <row r="40" spans="2:20" ht="6" customHeight="1">
      <c r="B40" s="506"/>
      <c r="C40" s="506"/>
      <c r="D40" s="494"/>
      <c r="E40" s="494"/>
      <c r="F40" s="494"/>
      <c r="G40" s="494"/>
      <c r="H40" s="494"/>
      <c r="I40" s="494"/>
      <c r="J40" s="494"/>
      <c r="K40" s="494"/>
      <c r="L40" s="494"/>
      <c r="M40" s="494"/>
      <c r="N40" s="494"/>
      <c r="O40" s="494"/>
      <c r="P40" s="494"/>
      <c r="Q40" s="494"/>
      <c r="R40" s="494"/>
    </row>
    <row r="41" spans="2:20">
      <c r="B41" s="496" t="s">
        <v>87</v>
      </c>
      <c r="C41" s="497" t="s">
        <v>197</v>
      </c>
      <c r="D41" s="498">
        <v>-6.0649607570830142</v>
      </c>
      <c r="E41" s="498">
        <v>-4.5364299883648469</v>
      </c>
      <c r="F41" s="498">
        <v>-3.7685929691682856</v>
      </c>
      <c r="G41" s="498">
        <v>-2.1181105591547573</v>
      </c>
      <c r="H41" s="498">
        <v>-1.5550508187353169</v>
      </c>
      <c r="I41" s="498">
        <v>-1.1770092090282536</v>
      </c>
      <c r="J41" s="498">
        <v>-1.172438489908483</v>
      </c>
      <c r="K41" s="498">
        <v>-0.81676502975281229</v>
      </c>
      <c r="L41" s="498">
        <v>-0.94002443274654368</v>
      </c>
      <c r="M41" s="498">
        <v>-1.2253664844756937</v>
      </c>
      <c r="N41" s="498">
        <v>-0.93020655384946027</v>
      </c>
      <c r="O41" s="498">
        <v>-0.85944583571651489</v>
      </c>
      <c r="P41" s="498">
        <v>-0.83828699703975884</v>
      </c>
      <c r="Q41" s="498">
        <v>-0.67154216603945094</v>
      </c>
      <c r="R41" s="498">
        <v>-0.54312619815279783</v>
      </c>
      <c r="T41" s="537"/>
    </row>
    <row r="42" spans="2:20">
      <c r="B42" s="499" t="s">
        <v>44</v>
      </c>
      <c r="C42" s="497" t="s">
        <v>44</v>
      </c>
      <c r="D42" s="498">
        <v>-3.7112403314039941</v>
      </c>
      <c r="E42" s="498">
        <v>-1.6012565645329466</v>
      </c>
      <c r="F42" s="498">
        <v>-0.99740911873857419</v>
      </c>
      <c r="G42" s="498">
        <v>-0.56461820723104883</v>
      </c>
      <c r="H42" s="498">
        <v>-0.17063529800203819</v>
      </c>
      <c r="I42" s="498">
        <v>2.7005082412063109E-2</v>
      </c>
      <c r="J42" s="498">
        <v>0.3584572710177929</v>
      </c>
      <c r="K42" s="498">
        <v>0.82583460863095481</v>
      </c>
      <c r="L42" s="498">
        <v>1.0762905181942237</v>
      </c>
      <c r="M42" s="498">
        <v>0.64245432536055791</v>
      </c>
      <c r="N42" s="498">
        <v>0.65918994175952617</v>
      </c>
      <c r="O42" s="498">
        <v>0.54570707963877363</v>
      </c>
      <c r="P42" s="498">
        <v>0.53319776210029901</v>
      </c>
      <c r="Q42" s="498">
        <v>0.51631204166507816</v>
      </c>
      <c r="R42" s="498">
        <v>0.52478000793172241</v>
      </c>
    </row>
    <row r="43" spans="2:20">
      <c r="B43" s="499" t="s">
        <v>121</v>
      </c>
      <c r="C43" s="499" t="s">
        <v>203</v>
      </c>
      <c r="D43" s="498">
        <v>-6.8933623193144458</v>
      </c>
      <c r="E43" s="498">
        <v>-5.3373107543450864</v>
      </c>
      <c r="F43" s="498">
        <v>-4.4281627790800382</v>
      </c>
      <c r="G43" s="498">
        <v>-2.481596420618839</v>
      </c>
      <c r="H43" s="498">
        <v>-1.8344999823095123</v>
      </c>
      <c r="I43" s="498">
        <v>-1.3904785669756792</v>
      </c>
      <c r="J43" s="498">
        <v>-1.574988995623533</v>
      </c>
      <c r="K43" s="498">
        <v>-1.3242760561587024</v>
      </c>
      <c r="L43" s="498">
        <v>-1.4979609834666381</v>
      </c>
      <c r="M43" s="498">
        <v>-1.792117538011923</v>
      </c>
      <c r="N43" s="498">
        <v>-1.4160037914067329</v>
      </c>
      <c r="O43" s="498">
        <v>-1.3285760374049587</v>
      </c>
      <c r="P43" s="498">
        <v>-1.296145701557424</v>
      </c>
      <c r="Q43" s="498">
        <v>-1.0754948210231239</v>
      </c>
      <c r="R43" s="498">
        <v>-0.91331238567364281</v>
      </c>
      <c r="T43" s="537"/>
    </row>
    <row r="44" spans="2:20">
      <c r="B44" s="499" t="s">
        <v>122</v>
      </c>
      <c r="C44" s="500" t="s">
        <v>204</v>
      </c>
      <c r="D44" s="498">
        <v>-6.5807921891587462</v>
      </c>
      <c r="E44" s="498">
        <v>-5.0810148459531224</v>
      </c>
      <c r="F44" s="498">
        <v>-4.1914509861909961</v>
      </c>
      <c r="G44" s="498">
        <v>-2.3851955101325855</v>
      </c>
      <c r="H44" s="498">
        <v>-1.7870175151648096</v>
      </c>
      <c r="I44" s="498">
        <v>-1.3656515402273957</v>
      </c>
      <c r="J44" s="498">
        <v>-1.4892802378139547</v>
      </c>
      <c r="K44" s="498">
        <v>-1.1997464909262534</v>
      </c>
      <c r="L44" s="498">
        <v>-1.3242806431580612</v>
      </c>
      <c r="M44" s="498">
        <v>-1.6332311611944041</v>
      </c>
      <c r="N44" s="498">
        <v>-1.273673025815266</v>
      </c>
      <c r="O44" s="498">
        <v>-1.1788902718167991</v>
      </c>
      <c r="P44" s="498">
        <v>-1.1509988365607726</v>
      </c>
      <c r="Q44" s="507">
        <v>-0.94882388665749962</v>
      </c>
      <c r="R44" s="507">
        <v>-0.79707737177345173</v>
      </c>
      <c r="T44" s="537"/>
    </row>
    <row r="45" spans="2:20">
      <c r="B45" s="645" t="s">
        <v>427</v>
      </c>
      <c r="C45" s="645"/>
      <c r="D45" s="645"/>
      <c r="E45" s="645"/>
      <c r="F45" s="645"/>
      <c r="G45" s="645"/>
      <c r="H45" s="645"/>
      <c r="I45" s="645"/>
      <c r="J45" s="645"/>
      <c r="K45" s="645"/>
      <c r="L45" s="645"/>
      <c r="M45" s="645"/>
      <c r="N45" s="645"/>
      <c r="O45" s="645"/>
      <c r="P45" s="645"/>
      <c r="Q45" s="508"/>
      <c r="R45" s="508"/>
    </row>
    <row r="46" spans="2:20">
      <c r="B46" s="649" t="s">
        <v>914</v>
      </c>
      <c r="C46" s="649"/>
      <c r="D46" s="649"/>
      <c r="E46" s="649"/>
      <c r="F46" s="649"/>
      <c r="G46" s="649"/>
      <c r="H46" s="649"/>
      <c r="I46" s="649"/>
      <c r="J46" s="649"/>
      <c r="K46" s="649"/>
      <c r="L46" s="649"/>
      <c r="M46" s="649"/>
      <c r="N46" s="649"/>
      <c r="O46" s="649"/>
      <c r="P46" s="649"/>
      <c r="Q46" s="649"/>
    </row>
    <row r="47" spans="2:20" ht="12" customHeight="1">
      <c r="B47" s="509" t="s">
        <v>249</v>
      </c>
      <c r="C47" s="510"/>
      <c r="D47" s="510"/>
      <c r="E47" s="510"/>
      <c r="F47" s="510"/>
      <c r="G47" s="510"/>
      <c r="H47" s="510"/>
      <c r="I47" s="510"/>
      <c r="J47" s="510"/>
      <c r="K47" s="510"/>
      <c r="L47" s="510"/>
      <c r="M47" s="510"/>
      <c r="N47" s="510"/>
      <c r="O47" s="510"/>
      <c r="P47" s="510"/>
      <c r="Q47" s="510"/>
      <c r="R47" s="510"/>
    </row>
    <row r="48" spans="2:20" ht="55.5" customHeight="1">
      <c r="B48" s="648" t="s">
        <v>943</v>
      </c>
      <c r="C48" s="648"/>
      <c r="D48" s="648"/>
      <c r="E48" s="648"/>
      <c r="F48" s="648"/>
      <c r="G48" s="648"/>
      <c r="H48" s="648"/>
      <c r="I48" s="648"/>
      <c r="J48" s="648"/>
      <c r="K48" s="648"/>
      <c r="L48" s="648"/>
      <c r="M48" s="648"/>
      <c r="N48" s="648"/>
      <c r="O48" s="648"/>
      <c r="P48" s="648"/>
      <c r="Q48" s="648"/>
      <c r="R48" s="648"/>
    </row>
    <row r="49" spans="2:18" ht="12" customHeight="1">
      <c r="B49" s="510"/>
      <c r="C49" s="510"/>
      <c r="D49" s="510"/>
      <c r="E49" s="510"/>
      <c r="F49" s="510"/>
      <c r="G49" s="510"/>
      <c r="H49" s="510"/>
      <c r="I49" s="510"/>
      <c r="J49" s="510"/>
      <c r="K49" s="510"/>
      <c r="L49" s="510"/>
      <c r="M49" s="510"/>
      <c r="N49" s="510"/>
      <c r="O49" s="510"/>
      <c r="P49" s="510"/>
      <c r="Q49" s="510"/>
      <c r="R49" s="510"/>
    </row>
    <row r="50" spans="2:18" ht="12" customHeight="1">
      <c r="B50" s="510"/>
      <c r="C50" s="510"/>
      <c r="D50" s="510"/>
      <c r="E50" s="510"/>
      <c r="F50" s="510"/>
      <c r="G50" s="510"/>
      <c r="H50" s="510"/>
      <c r="I50" s="510"/>
      <c r="J50" s="510"/>
      <c r="K50" s="510"/>
      <c r="L50" s="510"/>
      <c r="M50" s="510"/>
      <c r="N50" s="510"/>
      <c r="O50" s="510"/>
      <c r="P50" s="510"/>
      <c r="Q50" s="510"/>
      <c r="R50" s="510"/>
    </row>
  </sheetData>
  <mergeCells count="4">
    <mergeCell ref="B2:R2"/>
    <mergeCell ref="B45:P45"/>
    <mergeCell ref="B46:Q46"/>
    <mergeCell ref="B48:R48"/>
  </mergeCells>
  <conditionalFormatting sqref="C39 B5:C38">
    <cfRule type="expression" dxfId="70" priority="3">
      <formula>MOD(ROW(),2)=0</formula>
    </cfRule>
  </conditionalFormatting>
  <conditionalFormatting sqref="B39">
    <cfRule type="expression" dxfId="69" priority="2">
      <formula>MOD(ROW(),2)=0</formula>
    </cfRule>
  </conditionalFormatting>
  <conditionalFormatting sqref="D5:R39">
    <cfRule type="expression" dxfId="68" priority="1">
      <formula>MOD(ROW(),2)=0</formula>
    </cfRule>
  </conditionalFormatting>
  <pageMargins left="0.7" right="0.7" top="0.75" bottom="0.75" header="0.3" footer="0.3"/>
  <pageSetup scale="62"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8922-A34F-425F-A80F-D7E20658098B}">
  <sheetPr codeName="Sheet77">
    <tabColor rgb="FF92D050"/>
    <pageSetUpPr fitToPage="1"/>
  </sheetPr>
  <dimension ref="B2:R48"/>
  <sheetViews>
    <sheetView zoomScale="90" zoomScaleNormal="90" workbookViewId="0">
      <pane xSplit="3" ySplit="4" topLeftCell="D26" activePane="bottomRight" state="frozen"/>
      <selection activeCell="B52" sqref="B52:P52"/>
      <selection pane="topRight" activeCell="B52" sqref="B52:P52"/>
      <selection pane="bottomLeft" activeCell="B52" sqref="B52:P52"/>
      <selection pane="bottomRight" activeCell="B52" sqref="B52:P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18" ht="15.75" customHeight="1">
      <c r="B2" s="644" t="str">
        <f>"Table A3. Advanced Economies: General Government Cyclically Adjusted Balance, "&amp;$D$4&amp;"–"&amp;RIGHT($R$4,2)</f>
        <v>Table A3. Advanced Economies: General Government Cyclically Adjusted Balance, 2010–24</v>
      </c>
      <c r="C2" s="644"/>
      <c r="D2" s="644"/>
      <c r="E2" s="644"/>
      <c r="F2" s="644"/>
      <c r="G2" s="644"/>
      <c r="H2" s="644"/>
      <c r="I2" s="644"/>
      <c r="J2" s="644"/>
      <c r="K2" s="644"/>
      <c r="L2" s="644"/>
      <c r="M2" s="644"/>
      <c r="N2" s="644"/>
      <c r="O2" s="644"/>
      <c r="P2" s="644"/>
      <c r="Q2" s="644"/>
      <c r="R2" s="644"/>
    </row>
    <row r="3" spans="2:18" ht="15.75">
      <c r="B3" s="511" t="s">
        <v>202</v>
      </c>
      <c r="C3" s="489"/>
      <c r="D3" s="489"/>
      <c r="E3" s="489"/>
      <c r="F3" s="489"/>
      <c r="G3" s="489"/>
      <c r="H3" s="489"/>
      <c r="I3" s="489"/>
      <c r="J3" s="489"/>
      <c r="K3" s="489"/>
      <c r="L3" s="489"/>
      <c r="M3" s="489"/>
      <c r="N3" s="489"/>
      <c r="O3" s="489"/>
      <c r="P3" s="489"/>
      <c r="Q3" s="489"/>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6</v>
      </c>
      <c r="C5" s="493" t="s">
        <v>6</v>
      </c>
      <c r="D5" s="494">
        <v>-4.9128040232712129</v>
      </c>
      <c r="E5" s="494">
        <v>-4.2466724836530449</v>
      </c>
      <c r="F5" s="494">
        <v>-3.2674422884924494</v>
      </c>
      <c r="G5" s="494">
        <v>-2.5624256383128583</v>
      </c>
      <c r="H5" s="494">
        <v>-2.5439906078791936</v>
      </c>
      <c r="I5" s="494">
        <v>-2.3844286252816591</v>
      </c>
      <c r="J5" s="494">
        <v>-2.2026043248186031</v>
      </c>
      <c r="K5" s="494">
        <v>-1.194281966701833</v>
      </c>
      <c r="L5" s="494">
        <v>-0.95591127596680958</v>
      </c>
      <c r="M5" s="494">
        <v>-1.18724960386579</v>
      </c>
      <c r="N5" s="494">
        <v>-0.44529833085751913</v>
      </c>
      <c r="O5" s="494">
        <v>0.16171992390167564</v>
      </c>
      <c r="P5" s="494">
        <v>0.2316810672226419</v>
      </c>
      <c r="Q5" s="494">
        <v>4.5708662628602306E-2</v>
      </c>
      <c r="R5" s="494">
        <v>9.18491007413977E-3</v>
      </c>
    </row>
    <row r="6" spans="2:18" ht="13.5" customHeight="1">
      <c r="B6" s="493" t="s">
        <v>7</v>
      </c>
      <c r="C6" s="493" t="s">
        <v>7</v>
      </c>
      <c r="D6" s="494">
        <v>-4.0522157160734329</v>
      </c>
      <c r="E6" s="494">
        <v>-3.197160300648187</v>
      </c>
      <c r="F6" s="494">
        <v>-2.4952301576287765</v>
      </c>
      <c r="G6" s="494">
        <v>-1.5358314966288154</v>
      </c>
      <c r="H6" s="494">
        <v>-1.7780406265486035</v>
      </c>
      <c r="I6" s="494">
        <v>-1.3833286970536425E-3</v>
      </c>
      <c r="J6" s="494">
        <v>-0.8701691981002444</v>
      </c>
      <c r="K6" s="494">
        <v>-0.55521072347611966</v>
      </c>
      <c r="L6" s="494">
        <v>-0.62414019963135847</v>
      </c>
      <c r="M6" s="494">
        <v>-0.64335662156548823</v>
      </c>
      <c r="N6" s="494">
        <v>-0.75493401355797829</v>
      </c>
      <c r="O6" s="494">
        <v>-0.71429406005277263</v>
      </c>
      <c r="P6" s="494">
        <v>-0.60568840053287287</v>
      </c>
      <c r="Q6" s="494">
        <v>-0.67212248167063526</v>
      </c>
      <c r="R6" s="494">
        <v>-0.62440824892072078</v>
      </c>
    </row>
    <row r="7" spans="2:18" ht="13.5" customHeight="1">
      <c r="B7" s="493" t="s">
        <v>8</v>
      </c>
      <c r="C7" s="493" t="s">
        <v>8</v>
      </c>
      <c r="D7" s="494">
        <v>-3.8046244487479077</v>
      </c>
      <c r="E7" s="494">
        <v>-4.3253524453943495</v>
      </c>
      <c r="F7" s="494">
        <v>-3.9597452505417823</v>
      </c>
      <c r="G7" s="494">
        <v>-2.4399350262900033</v>
      </c>
      <c r="H7" s="494">
        <v>-2.4974525464756878</v>
      </c>
      <c r="I7" s="494">
        <v>-2.130668415807953</v>
      </c>
      <c r="J7" s="494">
        <v>-2.2591509260088274</v>
      </c>
      <c r="K7" s="494">
        <v>-0.91923288053781183</v>
      </c>
      <c r="L7" s="494">
        <v>-0.89449246017478978</v>
      </c>
      <c r="M7" s="494">
        <v>-1.2615640543043709</v>
      </c>
      <c r="N7" s="494">
        <v>-1.459966216310737</v>
      </c>
      <c r="O7" s="494">
        <v>-1.479006554520538</v>
      </c>
      <c r="P7" s="494">
        <v>-1.4709629008238143</v>
      </c>
      <c r="Q7" s="494">
        <v>-1.5009565506587217</v>
      </c>
      <c r="R7" s="494">
        <v>-1.5879916616454663</v>
      </c>
    </row>
    <row r="8" spans="2:18" ht="13.5" customHeight="1">
      <c r="B8" s="493" t="s">
        <v>9</v>
      </c>
      <c r="C8" s="493" t="s">
        <v>9</v>
      </c>
      <c r="D8" s="494">
        <v>-3.998834723754114</v>
      </c>
      <c r="E8" s="494">
        <v>-3.1150567836050977</v>
      </c>
      <c r="F8" s="494">
        <v>-2.0471515287304394</v>
      </c>
      <c r="G8" s="494">
        <v>-0.97838699948956764</v>
      </c>
      <c r="H8" s="494">
        <v>0.49113240248669709</v>
      </c>
      <c r="I8" s="494">
        <v>0.76216826419961115</v>
      </c>
      <c r="J8" s="494">
        <v>0.55893256904751498</v>
      </c>
      <c r="K8" s="494">
        <v>1.101455673134653E-2</v>
      </c>
      <c r="L8" s="494">
        <v>-0.21972400695027378</v>
      </c>
      <c r="M8" s="494">
        <v>-0.48243601555404719</v>
      </c>
      <c r="N8" s="494">
        <v>-0.67165343592332649</v>
      </c>
      <c r="O8" s="494">
        <v>-0.73390655466774435</v>
      </c>
      <c r="P8" s="494">
        <v>-0.79757978432062215</v>
      </c>
      <c r="Q8" s="494">
        <v>-0.67789285390571963</v>
      </c>
      <c r="R8" s="494">
        <v>-0.63450648064199899</v>
      </c>
    </row>
    <row r="9" spans="2:18" ht="13.5" customHeight="1">
      <c r="B9" s="493" t="s">
        <v>88</v>
      </c>
      <c r="C9" s="493" t="s">
        <v>88</v>
      </c>
      <c r="D9" s="494">
        <v>-5.0508252490714183</v>
      </c>
      <c r="E9" s="494">
        <v>-5.7374192082683626</v>
      </c>
      <c r="F9" s="494">
        <v>-4.3743619819341131</v>
      </c>
      <c r="G9" s="494">
        <v>-2.2926238082356272</v>
      </c>
      <c r="H9" s="494">
        <v>1.7821330821374941</v>
      </c>
      <c r="I9" s="494">
        <v>1.7047681113915671</v>
      </c>
      <c r="J9" s="494">
        <v>1.3969305996549259</v>
      </c>
      <c r="K9" s="494">
        <v>1.8576322830964023</v>
      </c>
      <c r="L9" s="494">
        <v>2.3338508568328731</v>
      </c>
      <c r="M9" s="494">
        <v>1.2165350453126325</v>
      </c>
      <c r="N9" s="494">
        <v>1.1761967330282577</v>
      </c>
      <c r="O9" s="494">
        <v>1.2563561907042751</v>
      </c>
      <c r="P9" s="494">
        <v>1.2329725936859639</v>
      </c>
      <c r="Q9" s="494">
        <v>1.6911895903824323</v>
      </c>
      <c r="R9" s="494">
        <v>2.0048366723359439</v>
      </c>
    </row>
    <row r="10" spans="2:18" ht="13.5" customHeight="1">
      <c r="B10" s="493" t="s">
        <v>10</v>
      </c>
      <c r="C10" s="493" t="s">
        <v>10</v>
      </c>
      <c r="D10" s="494">
        <v>-4.0751657400386598</v>
      </c>
      <c r="E10" s="494">
        <v>-2.9739467000693671</v>
      </c>
      <c r="F10" s="494">
        <v>-3.0937682469595393</v>
      </c>
      <c r="G10" s="494">
        <v>0.38958471347587498</v>
      </c>
      <c r="H10" s="494">
        <v>-0.97668329128046583</v>
      </c>
      <c r="I10" s="494">
        <v>-0.565907780850195</v>
      </c>
      <c r="J10" s="494">
        <v>0.846452684995602</v>
      </c>
      <c r="K10" s="494">
        <v>1.1528846884159072</v>
      </c>
      <c r="L10" s="494">
        <v>1.1578405734914294</v>
      </c>
      <c r="M10" s="494">
        <v>0.76991410939492033</v>
      </c>
      <c r="N10" s="494">
        <v>0.54529373015773464</v>
      </c>
      <c r="O10" s="494">
        <v>0.38868146234341161</v>
      </c>
      <c r="P10" s="494">
        <v>0.39551502399780269</v>
      </c>
      <c r="Q10" s="494">
        <v>0.42745514799375001</v>
      </c>
      <c r="R10" s="494">
        <v>0.45125388827856511</v>
      </c>
    </row>
    <row r="11" spans="2:18" ht="13.5" customHeight="1">
      <c r="B11" s="493" t="s">
        <v>11</v>
      </c>
      <c r="C11" s="493" t="s">
        <v>11</v>
      </c>
      <c r="D11" s="494">
        <v>-1.617804163052539</v>
      </c>
      <c r="E11" s="494">
        <v>-1.3444765672898891</v>
      </c>
      <c r="F11" s="494">
        <v>-2.2417255804860696</v>
      </c>
      <c r="G11" s="494">
        <v>7.5599248800840596E-2</v>
      </c>
      <c r="H11" s="494">
        <v>2.0013772827824403</v>
      </c>
      <c r="I11" s="494">
        <v>-1.0083252271962317</v>
      </c>
      <c r="J11" s="494">
        <v>-0.47518319507390672</v>
      </c>
      <c r="K11" s="494">
        <v>0.24762855918733068</v>
      </c>
      <c r="L11" s="494">
        <v>-0.69744520738004367</v>
      </c>
      <c r="M11" s="494">
        <v>-1.0206403853750896</v>
      </c>
      <c r="N11" s="494">
        <v>-1.0875497245073786</v>
      </c>
      <c r="O11" s="494">
        <v>-1.0088288806012509</v>
      </c>
      <c r="P11" s="494">
        <v>-0.77492537856372989</v>
      </c>
      <c r="Q11" s="494">
        <v>-0.57779284493156913</v>
      </c>
      <c r="R11" s="494">
        <v>-0.3253815619235233</v>
      </c>
    </row>
    <row r="12" spans="2:18" ht="13.5" customHeight="1">
      <c r="B12" s="493" t="s">
        <v>12</v>
      </c>
      <c r="C12" s="493" t="s">
        <v>12</v>
      </c>
      <c r="D12" s="494">
        <v>3.1495618303784023</v>
      </c>
      <c r="E12" s="494">
        <v>2.1773190126778417</v>
      </c>
      <c r="F12" s="494">
        <v>0.13898108844661478</v>
      </c>
      <c r="G12" s="494">
        <v>0.37874783415410052</v>
      </c>
      <c r="H12" s="494">
        <v>1.1106250094880528</v>
      </c>
      <c r="I12" s="494">
        <v>0.689320350433968</v>
      </c>
      <c r="J12" s="494">
        <v>4.1637528445496785E-2</v>
      </c>
      <c r="K12" s="494">
        <v>-0.48548000734912949</v>
      </c>
      <c r="L12" s="494">
        <v>-0.20694592606844137</v>
      </c>
      <c r="M12" s="494">
        <v>-7.8539297239942976E-2</v>
      </c>
      <c r="N12" s="494">
        <v>-8.0989855824294671E-15</v>
      </c>
      <c r="O12" s="494">
        <v>-9.0002160826397921E-15</v>
      </c>
      <c r="P12" s="494">
        <v>-2.7464543838167046E-15</v>
      </c>
      <c r="Q12" s="494">
        <v>-9.6294972408001497E-3</v>
      </c>
      <c r="R12" s="494">
        <v>-4.0172194903307888E-2</v>
      </c>
    </row>
    <row r="13" spans="2:18" ht="13.5" customHeight="1">
      <c r="B13" s="493" t="s">
        <v>13</v>
      </c>
      <c r="C13" s="493" t="s">
        <v>13</v>
      </c>
      <c r="D13" s="494">
        <v>-1.8296285753894816</v>
      </c>
      <c r="E13" s="494">
        <v>-1.5152623598576251</v>
      </c>
      <c r="F13" s="494">
        <v>-1.6699271521267818</v>
      </c>
      <c r="G13" s="494">
        <v>-1.1895129275301641</v>
      </c>
      <c r="H13" s="494">
        <v>-0.94872416565796991</v>
      </c>
      <c r="I13" s="494">
        <v>-3.9183622643223254E-2</v>
      </c>
      <c r="J13" s="494">
        <v>1.709792543846338E-2</v>
      </c>
      <c r="K13" s="494">
        <v>-0.14679348006565573</v>
      </c>
      <c r="L13" s="494">
        <v>-0.81666794652888075</v>
      </c>
      <c r="M13" s="494">
        <v>-0.45321566308778499</v>
      </c>
      <c r="N13" s="494">
        <v>-0.23982151471924296</v>
      </c>
      <c r="O13" s="494">
        <v>-0.11887781144013275</v>
      </c>
      <c r="P13" s="494">
        <v>-0.18107051470989224</v>
      </c>
      <c r="Q13" s="494">
        <v>-0.19187330341738021</v>
      </c>
      <c r="R13" s="494">
        <v>-3.4349063597818537E-2</v>
      </c>
    </row>
    <row r="14" spans="2:18" ht="13.5" customHeight="1">
      <c r="B14" s="493" t="s">
        <v>14</v>
      </c>
      <c r="C14" s="493" t="s">
        <v>14</v>
      </c>
      <c r="D14" s="494">
        <v>-6.2294739990963066</v>
      </c>
      <c r="E14" s="494">
        <v>-5.1891851057452971</v>
      </c>
      <c r="F14" s="494">
        <v>-4.6929753560897565</v>
      </c>
      <c r="G14" s="494">
        <v>-3.6213221036325316</v>
      </c>
      <c r="H14" s="494">
        <v>-3.443932000647326</v>
      </c>
      <c r="I14" s="494">
        <v>-3.2073046032884847</v>
      </c>
      <c r="J14" s="494">
        <v>-3.0123036170272082</v>
      </c>
      <c r="K14" s="494">
        <v>-2.7237736848275982</v>
      </c>
      <c r="L14" s="494">
        <v>-2.717604558452261</v>
      </c>
      <c r="M14" s="494">
        <v>-3.3512927157425905</v>
      </c>
      <c r="N14" s="494">
        <v>-2.4384561432048568</v>
      </c>
      <c r="O14" s="494">
        <v>-2.5346700745992727</v>
      </c>
      <c r="P14" s="494">
        <v>-2.5518462751781317</v>
      </c>
      <c r="Q14" s="494">
        <v>-2.5605703341563553</v>
      </c>
      <c r="R14" s="494">
        <v>-2.5566785103671852</v>
      </c>
    </row>
    <row r="15" spans="2:18" ht="13.5" customHeight="1">
      <c r="B15" s="493" t="s">
        <v>15</v>
      </c>
      <c r="C15" s="493" t="s">
        <v>15</v>
      </c>
      <c r="D15" s="494">
        <v>-3.5810715435292724</v>
      </c>
      <c r="E15" s="494">
        <v>-1.5400878777019109</v>
      </c>
      <c r="F15" s="494">
        <v>-0.28387357660269785</v>
      </c>
      <c r="G15" s="494">
        <v>2.1583909520342757E-2</v>
      </c>
      <c r="H15" s="494">
        <v>0.49347285878387381</v>
      </c>
      <c r="I15" s="494">
        <v>0.70863740935406949</v>
      </c>
      <c r="J15" s="494">
        <v>0.80452484472206998</v>
      </c>
      <c r="K15" s="494">
        <v>0.55263998599937336</v>
      </c>
      <c r="L15" s="494">
        <v>1.1808463778400824</v>
      </c>
      <c r="M15" s="494">
        <v>0.70276366860278039</v>
      </c>
      <c r="N15" s="494">
        <v>0.64104173871864045</v>
      </c>
      <c r="O15" s="494">
        <v>0.38534994526750893</v>
      </c>
      <c r="P15" s="494">
        <v>0.47867854352177447</v>
      </c>
      <c r="Q15" s="494">
        <v>0.58287880266344005</v>
      </c>
      <c r="R15" s="494">
        <v>0.74874361993114746</v>
      </c>
    </row>
    <row r="16" spans="2:18" ht="13.5" customHeight="1">
      <c r="B16" s="493" t="s">
        <v>16</v>
      </c>
      <c r="C16" s="493" t="s">
        <v>16</v>
      </c>
      <c r="D16" s="494">
        <v>-8.8876651010840284</v>
      </c>
      <c r="E16" s="494">
        <v>-4.4190224542842973</v>
      </c>
      <c r="F16" s="494">
        <v>1.8976667357241392</v>
      </c>
      <c r="G16" s="494">
        <v>4.7882590634345306</v>
      </c>
      <c r="H16" s="494">
        <v>2.799116026469993</v>
      </c>
      <c r="I16" s="494">
        <v>2.9864228515446052</v>
      </c>
      <c r="J16" s="494">
        <v>5.6006806282934596</v>
      </c>
      <c r="K16" s="494">
        <v>4.7855218471786154</v>
      </c>
      <c r="L16" s="494">
        <v>3.2136630996914697</v>
      </c>
      <c r="M16" s="494">
        <v>1.8348080947310892</v>
      </c>
      <c r="N16" s="494">
        <v>1.2535911410091678</v>
      </c>
      <c r="O16" s="494">
        <v>0.71708269184252926</v>
      </c>
      <c r="P16" s="494">
        <v>0.26315245635537732</v>
      </c>
      <c r="Q16" s="494">
        <v>-0.43380260628274481</v>
      </c>
      <c r="R16" s="494">
        <v>-0.63785581071694009</v>
      </c>
    </row>
    <row r="17" spans="2:18" ht="13.5" customHeight="1">
      <c r="B17" s="493" t="s">
        <v>123</v>
      </c>
      <c r="C17" s="493" t="s">
        <v>89</v>
      </c>
      <c r="D17" s="494">
        <v>0.68460806702583443</v>
      </c>
      <c r="E17" s="494">
        <v>-1.6309851088460998</v>
      </c>
      <c r="F17" s="494">
        <v>-1.1345300107926164</v>
      </c>
      <c r="G17" s="494">
        <v>-4.2712778476064024</v>
      </c>
      <c r="H17" s="494">
        <v>-1.1940661337300742</v>
      </c>
      <c r="I17" s="494">
        <v>-3.3266563438291525</v>
      </c>
      <c r="J17" s="494">
        <v>-1.2914389631125354</v>
      </c>
      <c r="K17" s="494">
        <v>-2.2636914175498837</v>
      </c>
      <c r="L17" s="494">
        <v>-3.6828555997959223</v>
      </c>
      <c r="M17" s="494">
        <v>-4.6916180630756976</v>
      </c>
      <c r="N17" s="494">
        <v>-3.6648808329193128</v>
      </c>
      <c r="O17" s="494">
        <v>-4.4304204704152941</v>
      </c>
      <c r="P17" s="494">
        <v>-4.5384222940801004</v>
      </c>
      <c r="Q17" s="494">
        <v>-4.0732479583742345</v>
      </c>
      <c r="R17" s="494">
        <v>-4.0855490402222427</v>
      </c>
    </row>
    <row r="18" spans="2:18" ht="13.5" customHeight="1">
      <c r="B18" s="493" t="s">
        <v>64</v>
      </c>
      <c r="C18" s="493" t="s">
        <v>64</v>
      </c>
      <c r="D18" s="494">
        <v>-7.5786357299592861</v>
      </c>
      <c r="E18" s="494">
        <v>-4.6694121395828683</v>
      </c>
      <c r="F18" s="494">
        <v>-3.0273187092783211</v>
      </c>
      <c r="G18" s="494">
        <v>-1.7794984011903505</v>
      </c>
      <c r="H18" s="494">
        <v>-7.5138624677888399E-2</v>
      </c>
      <c r="I18" s="494">
        <v>-1.1833825667111926</v>
      </c>
      <c r="J18" s="494">
        <v>11.29866297420546</v>
      </c>
      <c r="K18" s="494">
        <v>-0.36906300574383161</v>
      </c>
      <c r="L18" s="494">
        <v>-2.7730773260921528E-2</v>
      </c>
      <c r="M18" s="494">
        <v>0.35805402349063215</v>
      </c>
      <c r="N18" s="494">
        <v>0.32638661303733074</v>
      </c>
      <c r="O18" s="494">
        <v>0.46410431766027649</v>
      </c>
      <c r="P18" s="494">
        <v>0.4324948001306142</v>
      </c>
      <c r="Q18" s="494">
        <v>0.47204192733148698</v>
      </c>
      <c r="R18" s="494">
        <v>0.47130805154071453</v>
      </c>
    </row>
    <row r="19" spans="2:18" ht="13.5" customHeight="1">
      <c r="B19" s="493" t="s">
        <v>119</v>
      </c>
      <c r="C19" s="493" t="s">
        <v>17</v>
      </c>
      <c r="D19" s="494">
        <v>-8.8885007137586634</v>
      </c>
      <c r="E19" s="494">
        <v>-6.4921122159225826</v>
      </c>
      <c r="F19" s="494">
        <v>-5.4011759380207121</v>
      </c>
      <c r="G19" s="494">
        <v>-4.590451934209451</v>
      </c>
      <c r="H19" s="494">
        <v>-3.0624436072049246</v>
      </c>
      <c r="I19" s="494">
        <v>-1.2810703029667989</v>
      </c>
      <c r="J19" s="494">
        <v>-1.1861867609851509</v>
      </c>
      <c r="K19" s="494">
        <v>-0.47644124550719691</v>
      </c>
      <c r="L19" s="494">
        <v>-0.44019301839622155</v>
      </c>
      <c r="M19" s="494">
        <v>-0.38800712523534764</v>
      </c>
      <c r="N19" s="494">
        <v>-0.11988156239818211</v>
      </c>
      <c r="O19" s="494">
        <v>8.5858584996177614E-2</v>
      </c>
      <c r="P19" s="494">
        <v>0.39345819799455478</v>
      </c>
      <c r="Q19" s="494">
        <v>0.68451996438871243</v>
      </c>
      <c r="R19" s="494">
        <v>0.89476339578545538</v>
      </c>
    </row>
    <row r="20" spans="2:18" ht="13.5" customHeight="1">
      <c r="B20" s="493" t="s">
        <v>18</v>
      </c>
      <c r="C20" s="493" t="s">
        <v>18</v>
      </c>
      <c r="D20" s="494">
        <v>-3.6376553661687496</v>
      </c>
      <c r="E20" s="494">
        <v>-3.4674466687948811</v>
      </c>
      <c r="F20" s="494">
        <v>-4.2755546422382293</v>
      </c>
      <c r="G20" s="494">
        <v>-4.1452046591676641</v>
      </c>
      <c r="H20" s="494">
        <v>-2.6224716951013973</v>
      </c>
      <c r="I20" s="494">
        <v>-0.85931827961189255</v>
      </c>
      <c r="J20" s="494">
        <v>-1.368761121082205</v>
      </c>
      <c r="K20" s="494">
        <v>-0.96078607958769968</v>
      </c>
      <c r="L20" s="494">
        <v>-2.2608977668813988</v>
      </c>
      <c r="M20" s="494">
        <v>-2.5706388052525408</v>
      </c>
      <c r="N20" s="494">
        <v>-2.614928673012666</v>
      </c>
      <c r="O20" s="494">
        <v>-2.5711682036895049</v>
      </c>
      <c r="P20" s="494">
        <v>-2.5546879165668659</v>
      </c>
      <c r="Q20" s="494">
        <v>-2.5686810406488698</v>
      </c>
      <c r="R20" s="494">
        <v>-2.5508938046860012</v>
      </c>
    </row>
    <row r="21" spans="2:18" ht="13.5" customHeight="1">
      <c r="B21" s="493" t="s">
        <v>19</v>
      </c>
      <c r="C21" s="493" t="s">
        <v>19</v>
      </c>
      <c r="D21" s="494">
        <v>-3.521591000766418</v>
      </c>
      <c r="E21" s="494">
        <v>-3.439495906148498</v>
      </c>
      <c r="F21" s="494">
        <v>-1.4388185733659253</v>
      </c>
      <c r="G21" s="494">
        <v>-0.797854630921907</v>
      </c>
      <c r="H21" s="494">
        <v>-0.90627053781198397</v>
      </c>
      <c r="I21" s="494">
        <v>-0.83539236632805847</v>
      </c>
      <c r="J21" s="494">
        <v>-1.1612006917071334</v>
      </c>
      <c r="K21" s="494">
        <v>-1.6568338011372474</v>
      </c>
      <c r="L21" s="494">
        <v>-1.6716172594599941</v>
      </c>
      <c r="M21" s="494">
        <v>-2.1112760013675547</v>
      </c>
      <c r="N21" s="494">
        <v>-3.1770534814523335</v>
      </c>
      <c r="O21" s="494">
        <v>-3.5442911985324983</v>
      </c>
      <c r="P21" s="494">
        <v>-3.8064892724858113</v>
      </c>
      <c r="Q21" s="494">
        <v>-3.9629582571365494</v>
      </c>
      <c r="R21" s="494">
        <v>-4.075408008296364</v>
      </c>
    </row>
    <row r="22" spans="2:18" ht="13.5" customHeight="1">
      <c r="B22" s="493" t="s">
        <v>20</v>
      </c>
      <c r="C22" s="493" t="s">
        <v>20</v>
      </c>
      <c r="D22" s="494">
        <v>-8.0240573065762426</v>
      </c>
      <c r="E22" s="494">
        <v>-7.9815199483239478</v>
      </c>
      <c r="F22" s="494">
        <v>-7.5918915401326448</v>
      </c>
      <c r="G22" s="494">
        <v>-7.4837168590711407</v>
      </c>
      <c r="H22" s="494">
        <v>-5.4921357017044015</v>
      </c>
      <c r="I22" s="494">
        <v>-4.3146497782847995</v>
      </c>
      <c r="J22" s="494">
        <v>-4.1428612145172536</v>
      </c>
      <c r="K22" s="494">
        <v>-3.3764924950155093</v>
      </c>
      <c r="L22" s="494">
        <v>-3.1051353346191015</v>
      </c>
      <c r="M22" s="494">
        <v>-2.8090079886736592</v>
      </c>
      <c r="N22" s="494">
        <v>-2.0926000472133959</v>
      </c>
      <c r="O22" s="494">
        <v>-1.8207320696748297</v>
      </c>
      <c r="P22" s="494">
        <v>-1.7414929276506923</v>
      </c>
      <c r="Q22" s="494">
        <v>-1.8465172997220529</v>
      </c>
      <c r="R22" s="494">
        <v>-2.1417639574042524</v>
      </c>
    </row>
    <row r="23" spans="2:18" ht="13.5" customHeight="1">
      <c r="B23" s="493" t="s">
        <v>21</v>
      </c>
      <c r="C23" s="493" t="s">
        <v>21</v>
      </c>
      <c r="D23" s="494">
        <v>1.5046388753191853</v>
      </c>
      <c r="E23" s="494">
        <v>1.6499898649803602</v>
      </c>
      <c r="F23" s="494">
        <v>1.7240473576882396</v>
      </c>
      <c r="G23" s="494">
        <v>0.88338782710567398</v>
      </c>
      <c r="H23" s="494">
        <v>0.6086540275784067</v>
      </c>
      <c r="I23" s="494">
        <v>0.7726529993785568</v>
      </c>
      <c r="J23" s="494">
        <v>1.962130024124344</v>
      </c>
      <c r="K23" s="494">
        <v>2.4832914450490611</v>
      </c>
      <c r="L23" s="494">
        <v>2.9236082046805718</v>
      </c>
      <c r="M23" s="494">
        <v>2.2810588442277546</v>
      </c>
      <c r="N23" s="494">
        <v>1.6576483265576414</v>
      </c>
      <c r="O23" s="494">
        <v>1.1674353720601438</v>
      </c>
      <c r="P23" s="494">
        <v>0.74667961095309709</v>
      </c>
      <c r="Q23" s="494">
        <v>0.67833273493141377</v>
      </c>
      <c r="R23" s="494">
        <v>0.61626736587488207</v>
      </c>
    </row>
    <row r="24" spans="2:18" ht="13.5" customHeight="1">
      <c r="B24" s="493" t="s">
        <v>90</v>
      </c>
      <c r="C24" s="493" t="s">
        <v>90</v>
      </c>
      <c r="D24" s="494">
        <v>-4.4044676551410271</v>
      </c>
      <c r="E24" s="494">
        <v>-2.7068634626311967</v>
      </c>
      <c r="F24" s="494">
        <v>8.3254881924509763E-2</v>
      </c>
      <c r="G24" s="494">
        <v>-1.422246031585412</v>
      </c>
      <c r="H24" s="494">
        <v>-1.7070246174043711</v>
      </c>
      <c r="I24" s="494">
        <v>-1.5109232638256085</v>
      </c>
      <c r="J24" s="494">
        <v>-0.3750674406234023</v>
      </c>
      <c r="K24" s="494">
        <v>-1.2059216230260792</v>
      </c>
      <c r="L24" s="494">
        <v>-1.2559737574694274</v>
      </c>
      <c r="M24" s="494">
        <v>-1.1781785125525019</v>
      </c>
      <c r="N24" s="494">
        <v>-0.72964732522181253</v>
      </c>
      <c r="O24" s="494">
        <v>-0.83920420846874277</v>
      </c>
      <c r="P24" s="494">
        <v>-0.57840454994496504</v>
      </c>
      <c r="Q24" s="494">
        <v>-0.49537498515619721</v>
      </c>
      <c r="R24" s="494">
        <v>-0.25504493902848813</v>
      </c>
    </row>
    <row r="25" spans="2:18" ht="13.5" customHeight="1">
      <c r="B25" s="493" t="s">
        <v>65</v>
      </c>
      <c r="C25" s="493" t="s">
        <v>65</v>
      </c>
      <c r="D25" s="494">
        <v>-4.1482437914492065</v>
      </c>
      <c r="E25" s="494">
        <v>-7.3802775232459288</v>
      </c>
      <c r="F25" s="494">
        <v>-2.2987227310517211</v>
      </c>
      <c r="G25" s="494">
        <v>-2.1421693293618929</v>
      </c>
      <c r="H25" s="494">
        <v>-0.525229392132332</v>
      </c>
      <c r="I25" s="494">
        <v>4.8142022305300639E-2</v>
      </c>
      <c r="J25" s="494">
        <v>0.69534784378597791</v>
      </c>
      <c r="K25" s="494">
        <v>0.44451797756676287</v>
      </c>
      <c r="L25" s="494">
        <v>0.72551140969395134</v>
      </c>
      <c r="M25" s="494">
        <v>0.11914798135492907</v>
      </c>
      <c r="N25" s="494">
        <v>0.11004270641368906</v>
      </c>
      <c r="O25" s="494">
        <v>0.11304838545392557</v>
      </c>
      <c r="P25" s="494">
        <v>0.15520614415047077</v>
      </c>
      <c r="Q25" s="494">
        <v>0.20066099229332757</v>
      </c>
      <c r="R25" s="494">
        <v>0.2337165638042551</v>
      </c>
    </row>
    <row r="26" spans="2:18" ht="13.5" customHeight="1">
      <c r="B26" s="493" t="s">
        <v>22</v>
      </c>
      <c r="C26" s="493" t="s">
        <v>22</v>
      </c>
      <c r="D26" s="494">
        <v>-0.5266342069054698</v>
      </c>
      <c r="E26" s="494">
        <v>0.29412233654323355</v>
      </c>
      <c r="F26" s="494">
        <v>1.1920142258270336</v>
      </c>
      <c r="G26" s="494">
        <v>1.3761144050621064</v>
      </c>
      <c r="H26" s="494">
        <v>1.1607350271394434</v>
      </c>
      <c r="I26" s="494">
        <v>0.81039434751546746</v>
      </c>
      <c r="J26" s="494">
        <v>1.3092675094644952</v>
      </c>
      <c r="K26" s="494">
        <v>1.5600277368936257</v>
      </c>
      <c r="L26" s="494">
        <v>2.6206027564120582</v>
      </c>
      <c r="M26" s="494">
        <v>1.0080639552676038</v>
      </c>
      <c r="N26" s="494">
        <v>1.1320678433474249</v>
      </c>
      <c r="O26" s="494">
        <v>1.0617240779394548</v>
      </c>
      <c r="P26" s="494">
        <v>1.4043189853455806</v>
      </c>
      <c r="Q26" s="494">
        <v>1.5248533504009516</v>
      </c>
      <c r="R26" s="494">
        <v>1.492886671615361</v>
      </c>
    </row>
    <row r="27" spans="2:18" ht="13.5" customHeight="1">
      <c r="B27" s="493" t="s">
        <v>66</v>
      </c>
      <c r="C27" s="493" t="s">
        <v>66</v>
      </c>
      <c r="D27" s="494">
        <v>-2.5286956974684682</v>
      </c>
      <c r="E27" s="494">
        <v>-1.9272053154814661</v>
      </c>
      <c r="F27" s="494">
        <v>-2.4599779600739167</v>
      </c>
      <c r="G27" s="494">
        <v>-1.1403010593170921</v>
      </c>
      <c r="H27" s="494">
        <v>-1.3525296216463405</v>
      </c>
      <c r="I27" s="494">
        <v>-2.1136331806780855</v>
      </c>
      <c r="J27" s="494">
        <v>0.59003697884471984</v>
      </c>
      <c r="K27" s="494">
        <v>3.219241740301622</v>
      </c>
      <c r="L27" s="494">
        <v>0.5081754558483208</v>
      </c>
      <c r="M27" s="494">
        <v>0.36016958660536824</v>
      </c>
      <c r="N27" s="494">
        <v>0.465172551275989</v>
      </c>
      <c r="O27" s="494">
        <v>0.68238434489972855</v>
      </c>
      <c r="P27" s="494">
        <v>0.76832854309903431</v>
      </c>
      <c r="Q27" s="494">
        <v>0.63776381390827364</v>
      </c>
      <c r="R27" s="494">
        <v>0.64346660144741452</v>
      </c>
    </row>
    <row r="28" spans="2:18" ht="13.5" customHeight="1">
      <c r="B28" s="493" t="s">
        <v>23</v>
      </c>
      <c r="C28" s="493" t="s">
        <v>23</v>
      </c>
      <c r="D28" s="494">
        <v>-4.7651955577945184</v>
      </c>
      <c r="E28" s="494">
        <v>-4.3814395825997634</v>
      </c>
      <c r="F28" s="494">
        <v>-2.7224276057252625</v>
      </c>
      <c r="G28" s="494">
        <v>-1.0892030461963782</v>
      </c>
      <c r="H28" s="494">
        <v>-0.52050428852223407</v>
      </c>
      <c r="I28" s="494">
        <v>-0.82861420737151159</v>
      </c>
      <c r="J28" s="494">
        <v>0.77489400948983789</v>
      </c>
      <c r="K28" s="494">
        <v>1.1856135014273124</v>
      </c>
      <c r="L28" s="494">
        <v>0.50751633893882708</v>
      </c>
      <c r="M28" s="494">
        <v>0.12242312240630583</v>
      </c>
      <c r="N28" s="494">
        <v>0.11910631238210297</v>
      </c>
      <c r="O28" s="494">
        <v>0.24514956332514679</v>
      </c>
      <c r="P28" s="494">
        <v>0.39116137868272288</v>
      </c>
      <c r="Q28" s="494">
        <v>0.58616137868273188</v>
      </c>
      <c r="R28" s="494">
        <v>0.78116137868273072</v>
      </c>
    </row>
    <row r="29" spans="2:18" ht="13.5" customHeight="1">
      <c r="B29" s="493" t="s">
        <v>24</v>
      </c>
      <c r="C29" s="493" t="s">
        <v>24</v>
      </c>
      <c r="D29" s="494">
        <v>-4.5194983838872931</v>
      </c>
      <c r="E29" s="494">
        <v>-4.0120316123487605</v>
      </c>
      <c r="F29" s="494">
        <v>-1.3080985951713042</v>
      </c>
      <c r="G29" s="494">
        <v>-0.51977899434070385</v>
      </c>
      <c r="H29" s="494">
        <v>-0.12890429080348192</v>
      </c>
      <c r="I29" s="494">
        <v>0.32439592943774925</v>
      </c>
      <c r="J29" s="494">
        <v>0.80525086116635947</v>
      </c>
      <c r="K29" s="494">
        <v>0.74465013702605343</v>
      </c>
      <c r="L29" s="494">
        <v>-0.1129439242237656</v>
      </c>
      <c r="M29" s="494">
        <v>-0.20708238188981037</v>
      </c>
      <c r="N29" s="494">
        <v>0.27288180035775389</v>
      </c>
      <c r="O29" s="494">
        <v>0.5261727916541582</v>
      </c>
      <c r="P29" s="494">
        <v>0.83609609692177245</v>
      </c>
      <c r="Q29" s="494">
        <v>0.87857452124268098</v>
      </c>
      <c r="R29" s="494">
        <v>0.87363767761148348</v>
      </c>
    </row>
    <row r="30" spans="2:18" ht="13.5" customHeight="1">
      <c r="B30" s="493" t="s">
        <v>250</v>
      </c>
      <c r="C30" s="493" t="s">
        <v>25</v>
      </c>
      <c r="D30" s="494">
        <v>-4.6264786950954822</v>
      </c>
      <c r="E30" s="494">
        <v>-3.9687841013725786</v>
      </c>
      <c r="F30" s="494">
        <v>-4.3542436923981738</v>
      </c>
      <c r="G30" s="494">
        <v>-4.6892787226975603</v>
      </c>
      <c r="H30" s="494">
        <v>-5.4543466243267478</v>
      </c>
      <c r="I30" s="494">
        <v>-6.3645520211313658</v>
      </c>
      <c r="J30" s="494">
        <v>-7.2792656258687485</v>
      </c>
      <c r="K30" s="494">
        <v>-7.4020049619515884</v>
      </c>
      <c r="L30" s="494">
        <v>-6.8421226759014075</v>
      </c>
      <c r="M30" s="494">
        <v>-7.0899550593475187</v>
      </c>
      <c r="N30" s="494">
        <v>-7.1629218049798746</v>
      </c>
      <c r="O30" s="494">
        <v>-7.1895956679368185</v>
      </c>
      <c r="P30" s="494">
        <v>-7.193061890151105</v>
      </c>
      <c r="Q30" s="494">
        <v>-7.2093653270889941</v>
      </c>
      <c r="R30" s="494">
        <v>-7.2256854627367986</v>
      </c>
    </row>
    <row r="31" spans="2:18" ht="13.5" customHeight="1">
      <c r="B31" s="493" t="s">
        <v>26</v>
      </c>
      <c r="C31" s="493" t="s">
        <v>26</v>
      </c>
      <c r="D31" s="494">
        <v>-10.991859494317454</v>
      </c>
      <c r="E31" s="494">
        <v>-6.2996209698612473</v>
      </c>
      <c r="F31" s="494">
        <v>-2.8004154090453928</v>
      </c>
      <c r="G31" s="494">
        <v>-1.5594155260386762</v>
      </c>
      <c r="H31" s="494">
        <v>-4.301830222215675</v>
      </c>
      <c r="I31" s="494">
        <v>-2.4742977103394583</v>
      </c>
      <c r="J31" s="494">
        <v>-0.79174679155138961</v>
      </c>
      <c r="K31" s="494">
        <v>-2.5656229647798825</v>
      </c>
      <c r="L31" s="494">
        <v>-0.68074300558246392</v>
      </c>
      <c r="M31" s="494">
        <v>-0.76093574683573506</v>
      </c>
      <c r="N31" s="494">
        <v>-0.25918071230590417</v>
      </c>
      <c r="O31" s="494">
        <v>0.37633938197609407</v>
      </c>
      <c r="P31" s="494">
        <v>0.22276523611461252</v>
      </c>
      <c r="Q31" s="494">
        <v>0.26196754436391634</v>
      </c>
      <c r="R31" s="494">
        <v>0.43381227316421422</v>
      </c>
    </row>
    <row r="32" spans="2:18">
      <c r="B32" s="493" t="s">
        <v>91</v>
      </c>
      <c r="C32" s="493" t="s">
        <v>91</v>
      </c>
      <c r="D32" s="494">
        <v>6.5312419725939801</v>
      </c>
      <c r="E32" s="494">
        <v>8.5319777797213785</v>
      </c>
      <c r="F32" s="494">
        <v>7.760610153513718</v>
      </c>
      <c r="G32" s="494">
        <v>6.5000890950227079</v>
      </c>
      <c r="H32" s="494">
        <v>5.3730511530189506</v>
      </c>
      <c r="I32" s="494">
        <v>3.614301686199644</v>
      </c>
      <c r="J32" s="494">
        <v>4.2996813099806106</v>
      </c>
      <c r="K32" s="494">
        <v>5.6463243354033041</v>
      </c>
      <c r="L32" s="494">
        <v>3.7900178951740782</v>
      </c>
      <c r="M32" s="494">
        <v>4.2343759767044267</v>
      </c>
      <c r="N32" s="494">
        <v>3.0938198184485763</v>
      </c>
      <c r="O32" s="494">
        <v>2.928704702202825</v>
      </c>
      <c r="P32" s="494">
        <v>2.8314631429200552</v>
      </c>
      <c r="Q32" s="494">
        <v>2.6964931529062373</v>
      </c>
      <c r="R32" s="494">
        <v>2.4781540922317058</v>
      </c>
    </row>
    <row r="33" spans="2:18">
      <c r="B33" s="493" t="s">
        <v>27</v>
      </c>
      <c r="C33" s="493" t="s">
        <v>27</v>
      </c>
      <c r="D33" s="494">
        <v>-6.2255701353311084</v>
      </c>
      <c r="E33" s="494">
        <v>-3.1039015945001904</v>
      </c>
      <c r="F33" s="494">
        <v>-3.1096084605109495</v>
      </c>
      <c r="G33" s="494">
        <v>-1.5637841295730597</v>
      </c>
      <c r="H33" s="494">
        <v>-2.0915869803258196</v>
      </c>
      <c r="I33" s="494">
        <v>-2.8950188259387288</v>
      </c>
      <c r="J33" s="494">
        <v>-2.786758139728327</v>
      </c>
      <c r="K33" s="494">
        <v>-1.2592002481536229</v>
      </c>
      <c r="L33" s="494">
        <v>-1.2770294617058799</v>
      </c>
      <c r="M33" s="494">
        <v>-0.35337541852157994</v>
      </c>
      <c r="N33" s="494">
        <v>0.15793696236418506</v>
      </c>
      <c r="O33" s="494">
        <v>0.21692390889680185</v>
      </c>
      <c r="P33" s="494">
        <v>0.25962045445035747</v>
      </c>
      <c r="Q33" s="494">
        <v>0.30773773661231829</v>
      </c>
      <c r="R33" s="494">
        <v>0.33877996297405744</v>
      </c>
    </row>
    <row r="34" spans="2:18">
      <c r="B34" s="493" t="s">
        <v>28</v>
      </c>
      <c r="C34" s="493" t="s">
        <v>28</v>
      </c>
      <c r="D34" s="494">
        <v>-4.7888480616377702</v>
      </c>
      <c r="E34" s="494">
        <v>-4.2876171670381051</v>
      </c>
      <c r="F34" s="494">
        <v>-2.0075247494601931</v>
      </c>
      <c r="G34" s="494">
        <v>-1.4041126014851701</v>
      </c>
      <c r="H34" s="494">
        <v>-2.2479037447421275</v>
      </c>
      <c r="I34" s="494">
        <v>-0.87601820137707298</v>
      </c>
      <c r="J34" s="494">
        <v>-0.25616845330720422</v>
      </c>
      <c r="K34" s="494">
        <v>0.52707801319413894</v>
      </c>
      <c r="L34" s="494">
        <v>0.53332499103388331</v>
      </c>
      <c r="M34" s="494">
        <v>-0.13614990509279093</v>
      </c>
      <c r="N34" s="494">
        <v>-0.4483429021787988</v>
      </c>
      <c r="O34" s="494">
        <v>-0.28762135007686918</v>
      </c>
      <c r="P34" s="494">
        <v>-2.3710464844078666E-3</v>
      </c>
      <c r="Q34" s="494">
        <v>0.2973328275551449</v>
      </c>
      <c r="R34" s="494">
        <v>0.49551472281422576</v>
      </c>
    </row>
    <row r="35" spans="2:18" ht="13.5">
      <c r="B35" s="493" t="s">
        <v>120</v>
      </c>
      <c r="C35" s="493" t="s">
        <v>29</v>
      </c>
      <c r="D35" s="494">
        <v>-8.4625622835605991</v>
      </c>
      <c r="E35" s="494">
        <v>-7.4062221661576864</v>
      </c>
      <c r="F35" s="494">
        <v>-3.2638042129530054</v>
      </c>
      <c r="G35" s="494">
        <v>-2.286095029788608</v>
      </c>
      <c r="H35" s="494">
        <v>-1.8637065243374742</v>
      </c>
      <c r="I35" s="494">
        <v>-2.4769686970755806</v>
      </c>
      <c r="J35" s="494">
        <v>-2.864873339351997</v>
      </c>
      <c r="K35" s="494">
        <v>-2.6008106670889211</v>
      </c>
      <c r="L35" s="494">
        <v>-2.6587794967889833</v>
      </c>
      <c r="M35" s="494">
        <v>-2.6252724057532184</v>
      </c>
      <c r="N35" s="494">
        <v>-2.7917547733427228</v>
      </c>
      <c r="O35" s="494">
        <v>-2.8618248151033807</v>
      </c>
      <c r="P35" s="494">
        <v>-2.9114168545187806</v>
      </c>
      <c r="Q35" s="494">
        <v>-3.0383329535322225</v>
      </c>
      <c r="R35" s="494">
        <v>-3.1182426270298031</v>
      </c>
    </row>
    <row r="36" spans="2:18" ht="13.5">
      <c r="B36" s="493" t="s">
        <v>251</v>
      </c>
      <c r="C36" s="493" t="s">
        <v>30</v>
      </c>
      <c r="D36" s="494">
        <v>0.45055300720213715</v>
      </c>
      <c r="E36" s="494">
        <v>-0.15691519770118051</v>
      </c>
      <c r="F36" s="494">
        <v>-0.57215072663507838</v>
      </c>
      <c r="G36" s="494">
        <v>-0.72824482892924869</v>
      </c>
      <c r="H36" s="494">
        <v>-0.81330680671466915</v>
      </c>
      <c r="I36" s="494">
        <v>-0.37887323404718271</v>
      </c>
      <c r="J36" s="494">
        <v>0.69306875400761636</v>
      </c>
      <c r="K36" s="494">
        <v>1.1618535041755131</v>
      </c>
      <c r="L36" s="494">
        <v>0.45451723997440918</v>
      </c>
      <c r="M36" s="494">
        <v>0.39795474972933037</v>
      </c>
      <c r="N36" s="494">
        <v>0.28686710276253058</v>
      </c>
      <c r="O36" s="494">
        <v>0.28191856278284644</v>
      </c>
      <c r="P36" s="494">
        <v>0.29264644699005615</v>
      </c>
      <c r="Q36" s="494">
        <v>0.28612525528677407</v>
      </c>
      <c r="R36" s="494">
        <v>0.27925676972549085</v>
      </c>
    </row>
    <row r="37" spans="2:18" ht="13.5">
      <c r="B37" s="493" t="s">
        <v>252</v>
      </c>
      <c r="C37" s="493" t="s">
        <v>31</v>
      </c>
      <c r="D37" s="494">
        <v>0.35613140425314693</v>
      </c>
      <c r="E37" s="494">
        <v>0.70561454968933313</v>
      </c>
      <c r="F37" s="494">
        <v>0.58768886239468654</v>
      </c>
      <c r="G37" s="494">
        <v>-0.25522366964679782</v>
      </c>
      <c r="H37" s="494">
        <v>-0.2902849564191059</v>
      </c>
      <c r="I37" s="494">
        <v>0.68488079043330075</v>
      </c>
      <c r="J37" s="494">
        <v>0.47122298922742495</v>
      </c>
      <c r="K37" s="494">
        <v>0.42762838670017383</v>
      </c>
      <c r="L37" s="494">
        <v>0.1131699946337061</v>
      </c>
      <c r="M37" s="494">
        <v>0.22336592546754153</v>
      </c>
      <c r="N37" s="494">
        <v>0.24293291514631038</v>
      </c>
      <c r="O37" s="494">
        <v>0.24063799141256281</v>
      </c>
      <c r="P37" s="494">
        <v>0.25420461622602447</v>
      </c>
      <c r="Q37" s="494">
        <v>0.27042611626382856</v>
      </c>
      <c r="R37" s="494">
        <v>0.27073475470792718</v>
      </c>
    </row>
    <row r="38" spans="2:18" ht="13.5">
      <c r="B38" s="493" t="s">
        <v>253</v>
      </c>
      <c r="C38" s="493" t="s">
        <v>32</v>
      </c>
      <c r="D38" s="494">
        <v>-7.2404260838796901</v>
      </c>
      <c r="E38" s="494">
        <v>-5.8536303448811209</v>
      </c>
      <c r="F38" s="494">
        <v>-5.9407980994601415</v>
      </c>
      <c r="G38" s="494">
        <v>-3.9424961246085211</v>
      </c>
      <c r="H38" s="494">
        <v>-4.5963940390701206</v>
      </c>
      <c r="I38" s="494">
        <v>-3.9457295069649652</v>
      </c>
      <c r="J38" s="494">
        <v>-2.7972519910825047</v>
      </c>
      <c r="K38" s="494">
        <v>-1.8780692999841233</v>
      </c>
      <c r="L38" s="494">
        <v>-1.4282830428823512</v>
      </c>
      <c r="M38" s="494">
        <v>-1.1970969121925112</v>
      </c>
      <c r="N38" s="494">
        <v>-0.97405132943963346</v>
      </c>
      <c r="O38" s="494">
        <v>-0.94547610652453462</v>
      </c>
      <c r="P38" s="494">
        <v>-0.74781254806489872</v>
      </c>
      <c r="Q38" s="494">
        <v>-0.63119748180297175</v>
      </c>
      <c r="R38" s="494">
        <v>-0.62485294306556505</v>
      </c>
    </row>
    <row r="39" spans="2:18" ht="13.5">
      <c r="B39" s="493" t="s">
        <v>425</v>
      </c>
      <c r="C39" s="493" t="s">
        <v>33</v>
      </c>
      <c r="D39" s="494">
        <v>-9.2530872815991199</v>
      </c>
      <c r="E39" s="494">
        <v>-7.8916010882453618</v>
      </c>
      <c r="F39" s="494">
        <v>-6.0979771357832835</v>
      </c>
      <c r="G39" s="494">
        <v>-4.0116471848295276</v>
      </c>
      <c r="H39" s="494">
        <v>-3.4153032136132224</v>
      </c>
      <c r="I39" s="494">
        <v>-3.1650115604235141</v>
      </c>
      <c r="J39" s="494">
        <v>-3.9481840683964076</v>
      </c>
      <c r="K39" s="494">
        <v>-4.0132023880523153</v>
      </c>
      <c r="L39" s="494">
        <v>-4.7043453604362941</v>
      </c>
      <c r="M39" s="494">
        <v>-5.2084617820223489</v>
      </c>
      <c r="N39" s="494">
        <v>-4.9876206364490105</v>
      </c>
      <c r="O39" s="494">
        <v>-4.915992995109856</v>
      </c>
      <c r="P39" s="494">
        <v>-4.9342828362996203</v>
      </c>
      <c r="Q39" s="494">
        <v>-4.4859061306741932</v>
      </c>
      <c r="R39" s="494">
        <v>-4.1209878463257414</v>
      </c>
    </row>
    <row r="40" spans="2:18" ht="6" customHeight="1">
      <c r="B40" s="495"/>
      <c r="C40" s="495"/>
      <c r="D40" s="494"/>
      <c r="E40" s="494"/>
      <c r="F40" s="494"/>
      <c r="G40" s="494"/>
      <c r="H40" s="494"/>
      <c r="I40" s="494"/>
      <c r="J40" s="494"/>
      <c r="K40" s="494"/>
      <c r="L40" s="494"/>
      <c r="M40" s="494"/>
      <c r="N40" s="494"/>
      <c r="O40" s="494"/>
      <c r="P40" s="494"/>
      <c r="Q40" s="494"/>
      <c r="R40" s="494"/>
    </row>
    <row r="41" spans="2:18">
      <c r="B41" s="496" t="s">
        <v>87</v>
      </c>
      <c r="C41" s="497" t="s">
        <v>197</v>
      </c>
      <c r="D41" s="498">
        <v>-6.6130550539568045</v>
      </c>
      <c r="E41" s="498">
        <v>-5.5626009810751995</v>
      </c>
      <c r="F41" s="498">
        <v>-4.3991162255189602</v>
      </c>
      <c r="G41" s="498">
        <v>-3.1155390280534627</v>
      </c>
      <c r="H41" s="498">
        <v>-2.5779107079130021</v>
      </c>
      <c r="I41" s="498">
        <v>-2.3194621520254812</v>
      </c>
      <c r="J41" s="498">
        <v>-2.4594258118035004</v>
      </c>
      <c r="K41" s="498">
        <v>-2.2908893008943592</v>
      </c>
      <c r="L41" s="498">
        <v>-2.5033378681433889</v>
      </c>
      <c r="M41" s="498">
        <v>-2.8503644064019698</v>
      </c>
      <c r="N41" s="498">
        <v>-2.6761035248779299</v>
      </c>
      <c r="O41" s="498">
        <v>-2.6538918998270913</v>
      </c>
      <c r="P41" s="498">
        <v>-2.6453023360851993</v>
      </c>
      <c r="Q41" s="498">
        <v>-2.4562518023845725</v>
      </c>
      <c r="R41" s="498">
        <v>-2.3196337650971759</v>
      </c>
    </row>
    <row r="42" spans="2:18">
      <c r="B42" s="499" t="s">
        <v>44</v>
      </c>
      <c r="C42" s="497" t="s">
        <v>44</v>
      </c>
      <c r="D42" s="498">
        <v>-5.1043344870319833</v>
      </c>
      <c r="E42" s="498">
        <v>-3.9423161869834371</v>
      </c>
      <c r="F42" s="498">
        <v>-2.6375946513564599</v>
      </c>
      <c r="G42" s="498">
        <v>-1.4404609111296613</v>
      </c>
      <c r="H42" s="498">
        <v>-1.2618385497519697</v>
      </c>
      <c r="I42" s="498">
        <v>-1.0600436005826606</v>
      </c>
      <c r="J42" s="498">
        <v>-0.90961180215641846</v>
      </c>
      <c r="K42" s="498">
        <v>-0.87725455133077967</v>
      </c>
      <c r="L42" s="498">
        <v>-0.75555453667024097</v>
      </c>
      <c r="M42" s="498">
        <v>-1.1379116932202595</v>
      </c>
      <c r="N42" s="498">
        <v>-1.1318956202918264</v>
      </c>
      <c r="O42" s="498">
        <v>-1.2584225403430276</v>
      </c>
      <c r="P42" s="498">
        <v>-1.2533962545409008</v>
      </c>
      <c r="Q42" s="498">
        <v>-1.2404097946422634</v>
      </c>
      <c r="R42" s="498">
        <v>-1.1841147951034641</v>
      </c>
    </row>
    <row r="43" spans="2:18">
      <c r="B43" s="499" t="s">
        <v>121</v>
      </c>
      <c r="C43" s="499" t="s">
        <v>203</v>
      </c>
      <c r="D43" s="498">
        <v>-7.4528927200501496</v>
      </c>
      <c r="E43" s="498">
        <v>-6.3566764396331017</v>
      </c>
      <c r="F43" s="498">
        <v>-5.1913633707863651</v>
      </c>
      <c r="G43" s="498">
        <v>-3.7024237151198971</v>
      </c>
      <c r="H43" s="498">
        <v>-3.0331010083285941</v>
      </c>
      <c r="I43" s="498">
        <v>-2.7013806330158303</v>
      </c>
      <c r="J43" s="498">
        <v>-3.0178465973802897</v>
      </c>
      <c r="K43" s="498">
        <v>-2.9229397401768669</v>
      </c>
      <c r="L43" s="498">
        <v>-3.1477840710117491</v>
      </c>
      <c r="M43" s="498">
        <v>-3.5190552199476279</v>
      </c>
      <c r="N43" s="498">
        <v>-3.2919225358868069</v>
      </c>
      <c r="O43" s="498">
        <v>-3.264400950067563</v>
      </c>
      <c r="P43" s="498">
        <v>-3.2491310803024791</v>
      </c>
      <c r="Q43" s="498">
        <v>-3.004313910844258</v>
      </c>
      <c r="R43" s="498">
        <v>-2.83330514636534</v>
      </c>
    </row>
    <row r="44" spans="2:18">
      <c r="B44" s="499" t="s">
        <v>122</v>
      </c>
      <c r="C44" s="500" t="s">
        <v>204</v>
      </c>
      <c r="D44" s="498">
        <v>-7.0974184169347501</v>
      </c>
      <c r="E44" s="498">
        <v>-6.0264268707925188</v>
      </c>
      <c r="F44" s="498">
        <v>-4.8941034355582458</v>
      </c>
      <c r="G44" s="498">
        <v>-3.5017617795414235</v>
      </c>
      <c r="H44" s="498">
        <v>-2.8837222516028387</v>
      </c>
      <c r="I44" s="498">
        <v>-2.5617031860366697</v>
      </c>
      <c r="J44" s="498">
        <v>-2.8067712493025185</v>
      </c>
      <c r="K44" s="498">
        <v>-2.6542406977230546</v>
      </c>
      <c r="L44" s="498">
        <v>-2.8367275507638308</v>
      </c>
      <c r="M44" s="498">
        <v>-3.2154593901741855</v>
      </c>
      <c r="N44" s="498">
        <v>-3.0032853019712773</v>
      </c>
      <c r="O44" s="498">
        <v>-2.9760373181506594</v>
      </c>
      <c r="P44" s="498">
        <v>-2.9740964089165058</v>
      </c>
      <c r="Q44" s="507">
        <v>-2.7537851417047494</v>
      </c>
      <c r="R44" s="507">
        <v>-2.5969040169136957</v>
      </c>
    </row>
    <row r="45" spans="2:18">
      <c r="B45" s="650" t="s">
        <v>427</v>
      </c>
      <c r="C45" s="650"/>
      <c r="D45" s="650"/>
      <c r="E45" s="650"/>
      <c r="F45" s="650"/>
      <c r="G45" s="650"/>
      <c r="H45" s="650"/>
      <c r="I45" s="650"/>
      <c r="J45" s="650"/>
      <c r="K45" s="650"/>
      <c r="L45" s="650"/>
      <c r="M45" s="650"/>
      <c r="N45" s="650"/>
      <c r="O45" s="650"/>
      <c r="P45" s="650"/>
      <c r="Q45" s="512"/>
      <c r="R45" s="512"/>
    </row>
    <row r="46" spans="2:18">
      <c r="B46" s="649" t="s">
        <v>428</v>
      </c>
      <c r="C46" s="649"/>
      <c r="D46" s="649"/>
      <c r="E46" s="649"/>
      <c r="F46" s="649"/>
      <c r="G46" s="649"/>
      <c r="H46" s="649"/>
      <c r="I46" s="649"/>
      <c r="J46" s="649"/>
      <c r="K46" s="649"/>
      <c r="L46" s="649"/>
      <c r="M46" s="649"/>
      <c r="N46" s="649"/>
      <c r="O46" s="649"/>
      <c r="P46" s="649"/>
      <c r="Q46" s="649"/>
      <c r="R46" s="512"/>
    </row>
    <row r="47" spans="2:18" ht="13.5">
      <c r="B47" s="513" t="s">
        <v>915</v>
      </c>
      <c r="C47" s="513"/>
      <c r="D47" s="512"/>
      <c r="E47" s="512"/>
      <c r="F47" s="512"/>
      <c r="G47" s="512"/>
      <c r="H47" s="512"/>
      <c r="I47" s="512"/>
      <c r="J47" s="512"/>
      <c r="K47" s="512"/>
      <c r="L47" s="512"/>
      <c r="M47" s="512"/>
      <c r="N47" s="512"/>
      <c r="O47" s="512"/>
      <c r="P47" s="512"/>
      <c r="Q47" s="512"/>
      <c r="R47" s="512"/>
    </row>
    <row r="48" spans="2:18" ht="39" customHeight="1">
      <c r="B48" s="648" t="s">
        <v>918</v>
      </c>
      <c r="C48" s="648"/>
      <c r="D48" s="648"/>
      <c r="E48" s="648"/>
      <c r="F48" s="648"/>
      <c r="G48" s="648"/>
      <c r="H48" s="648"/>
      <c r="I48" s="648"/>
      <c r="J48" s="648"/>
      <c r="K48" s="648"/>
      <c r="L48" s="648"/>
      <c r="M48" s="648"/>
      <c r="N48" s="648"/>
      <c r="O48" s="648"/>
      <c r="P48" s="648"/>
      <c r="Q48" s="648"/>
      <c r="R48" s="648"/>
    </row>
  </sheetData>
  <mergeCells count="4">
    <mergeCell ref="B2:R2"/>
    <mergeCell ref="B45:P45"/>
    <mergeCell ref="B46:Q46"/>
    <mergeCell ref="B48:R48"/>
  </mergeCells>
  <conditionalFormatting sqref="B5:C39">
    <cfRule type="expression" dxfId="67" priority="2">
      <formula>MOD(ROW(),2)=0</formula>
    </cfRule>
  </conditionalFormatting>
  <conditionalFormatting sqref="D5:R39">
    <cfRule type="expression" dxfId="66" priority="1">
      <formula>MOD(ROW(),2)=0</formula>
    </cfRule>
  </conditionalFormatting>
  <pageMargins left="0.7" right="0.7" top="0.75" bottom="0.75" header="0.3" footer="0.3"/>
  <pageSetup scale="62"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31BEB-4B29-40DF-8FBE-430479376DA0}">
  <sheetPr codeName="Sheet78">
    <tabColor rgb="FF92D050"/>
    <pageSetUpPr fitToPage="1"/>
  </sheetPr>
  <dimension ref="B2:T50"/>
  <sheetViews>
    <sheetView zoomScale="85" zoomScaleNormal="85" workbookViewId="0">
      <pane xSplit="3" ySplit="4" topLeftCell="D20" activePane="bottomRight" state="frozen"/>
      <selection activeCell="B52" sqref="B52:P52"/>
      <selection pane="topRight" activeCell="B52" sqref="B52:P52"/>
      <selection pane="bottomLeft" activeCell="B52" sqref="B52:P52"/>
      <selection pane="bottomRight" activeCell="B52" sqref="B52:P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18" ht="15.75" customHeight="1">
      <c r="B2" s="644" t="str">
        <f>"Table A4. Advanced Economies: General Government Cyclically Adjusted Primary Balance, "&amp;$D$4&amp;"–"&amp;RIGHT($R$4,2)</f>
        <v>Table A4. Advanced Economies: General Government Cyclically Adjusted Primary Balance, 2010–24</v>
      </c>
      <c r="C2" s="644"/>
      <c r="D2" s="644"/>
      <c r="E2" s="644"/>
      <c r="F2" s="644"/>
      <c r="G2" s="644"/>
      <c r="H2" s="644"/>
      <c r="I2" s="644"/>
      <c r="J2" s="644"/>
      <c r="K2" s="644"/>
      <c r="L2" s="644"/>
      <c r="M2" s="644"/>
      <c r="N2" s="644"/>
      <c r="O2" s="644"/>
      <c r="P2" s="644"/>
      <c r="Q2" s="644"/>
      <c r="R2" s="644"/>
    </row>
    <row r="3" spans="2:18" ht="15.75">
      <c r="B3" s="488" t="s">
        <v>202</v>
      </c>
      <c r="C3" s="489"/>
      <c r="D3" s="489"/>
      <c r="E3" s="489"/>
      <c r="F3" s="489"/>
      <c r="G3" s="489"/>
      <c r="H3" s="489"/>
      <c r="I3" s="489"/>
      <c r="J3" s="489"/>
      <c r="K3" s="489"/>
      <c r="L3" s="489"/>
      <c r="M3" s="489"/>
      <c r="N3" s="489"/>
      <c r="O3" s="489"/>
      <c r="P3" s="489"/>
      <c r="Q3" s="489"/>
      <c r="R3" s="514"/>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6</v>
      </c>
      <c r="C5" s="493" t="s">
        <v>6</v>
      </c>
      <c r="D5" s="494">
        <v>-4.6145713883679287</v>
      </c>
      <c r="E5" s="494">
        <v>-3.7354559121799982</v>
      </c>
      <c r="F5" s="494">
        <v>-2.564548122105994</v>
      </c>
      <c r="G5" s="494">
        <v>-1.7644795765534571</v>
      </c>
      <c r="H5" s="494">
        <v>-1.6582689522032921</v>
      </c>
      <c r="I5" s="494">
        <v>-1.434929274913554</v>
      </c>
      <c r="J5" s="494">
        <v>-1.2549420842447649</v>
      </c>
      <c r="K5" s="494">
        <v>-0.25579073697892657</v>
      </c>
      <c r="L5" s="494">
        <v>-2.9740701987355941E-2</v>
      </c>
      <c r="M5" s="494">
        <v>-0.2681954561222738</v>
      </c>
      <c r="N5" s="494">
        <v>0.46432959561154535</v>
      </c>
      <c r="O5" s="494">
        <v>1.0214917971532853</v>
      </c>
      <c r="P5" s="494">
        <v>1.0653120299599665</v>
      </c>
      <c r="Q5" s="494">
        <v>0.8800760580706064</v>
      </c>
      <c r="R5" s="494">
        <v>0.84322328516303424</v>
      </c>
    </row>
    <row r="6" spans="2:18" ht="13.5" customHeight="1">
      <c r="B6" s="493" t="s">
        <v>7</v>
      </c>
      <c r="C6" s="493" t="s">
        <v>7</v>
      </c>
      <c r="D6" s="494">
        <v>-1.9012929341607783</v>
      </c>
      <c r="E6" s="494">
        <v>-1.0403866918116804</v>
      </c>
      <c r="F6" s="494">
        <v>-0.31678486887335272</v>
      </c>
      <c r="G6" s="494">
        <v>0.58918629206759421</v>
      </c>
      <c r="H6" s="494">
        <v>0.17076957555951694</v>
      </c>
      <c r="I6" s="494">
        <v>1.8661839690524569</v>
      </c>
      <c r="J6" s="494">
        <v>0.78739734118466487</v>
      </c>
      <c r="K6" s="494">
        <v>0.89398981230310037</v>
      </c>
      <c r="L6" s="494">
        <v>0.59574914211761087</v>
      </c>
      <c r="M6" s="494">
        <v>0.48229364609450781</v>
      </c>
      <c r="N6" s="494">
        <v>0.31079286624188057</v>
      </c>
      <c r="O6" s="494">
        <v>0.27356660179081688</v>
      </c>
      <c r="P6" s="494">
        <v>0.28429007538644108</v>
      </c>
      <c r="Q6" s="494">
        <v>0.19416372916422231</v>
      </c>
      <c r="R6" s="494">
        <v>0.22225234329325788</v>
      </c>
    </row>
    <row r="7" spans="2:18" ht="13.5" customHeight="1">
      <c r="B7" s="493" t="s">
        <v>8</v>
      </c>
      <c r="C7" s="493" t="s">
        <v>8</v>
      </c>
      <c r="D7" s="494">
        <v>-0.56393943961617299</v>
      </c>
      <c r="E7" s="494">
        <v>-1.1168953938359312</v>
      </c>
      <c r="F7" s="494">
        <v>-0.75730192722269818</v>
      </c>
      <c r="G7" s="494">
        <v>0.43866856728761761</v>
      </c>
      <c r="H7" s="494">
        <v>0.35365835062668444</v>
      </c>
      <c r="I7" s="494">
        <v>0.53961663673410643</v>
      </c>
      <c r="J7" s="494">
        <v>0.24567065846548092</v>
      </c>
      <c r="K7" s="494">
        <v>1.257644486794675</v>
      </c>
      <c r="L7" s="494">
        <v>1.0768824904211283</v>
      </c>
      <c r="M7" s="494">
        <v>0.52807364080532126</v>
      </c>
      <c r="N7" s="494">
        <v>0.25035284797660251</v>
      </c>
      <c r="O7" s="494">
        <v>0.13408858310258842</v>
      </c>
      <c r="P7" s="494">
        <v>0.10568385816098294</v>
      </c>
      <c r="Q7" s="494">
        <v>6.0089872959050453E-2</v>
      </c>
      <c r="R7" s="494">
        <v>7.416421111564534E-3</v>
      </c>
    </row>
    <row r="8" spans="2:18" ht="13.5" customHeight="1">
      <c r="B8" s="493" t="s">
        <v>9</v>
      </c>
      <c r="C8" s="493" t="s">
        <v>9</v>
      </c>
      <c r="D8" s="494">
        <v>-3.1761015753771398</v>
      </c>
      <c r="E8" s="494">
        <v>-2.5100614899604534</v>
      </c>
      <c r="F8" s="494">
        <v>-1.3524470405763596</v>
      </c>
      <c r="G8" s="494">
        <v>-0.48374996846483004</v>
      </c>
      <c r="H8" s="494">
        <v>0.76466739997327915</v>
      </c>
      <c r="I8" s="494">
        <v>1.3974114962220572</v>
      </c>
      <c r="J8" s="494">
        <v>1.1979348307614126</v>
      </c>
      <c r="K8" s="494">
        <v>0.31971027150553161</v>
      </c>
      <c r="L8" s="494">
        <v>0.14528916913503367</v>
      </c>
      <c r="M8" s="494">
        <v>-3.7013333538223427E-2</v>
      </c>
      <c r="N8" s="494">
        <v>5.3897657474307446E-4</v>
      </c>
      <c r="O8" s="494">
        <v>0.16009281949576809</v>
      </c>
      <c r="P8" s="494">
        <v>0.26150027942977466</v>
      </c>
      <c r="Q8" s="494">
        <v>0.33430907095583673</v>
      </c>
      <c r="R8" s="494">
        <v>0.33291769152876266</v>
      </c>
    </row>
    <row r="9" spans="2:18" ht="13.5" customHeight="1">
      <c r="B9" s="493" t="s">
        <v>88</v>
      </c>
      <c r="C9" s="493" t="s">
        <v>88</v>
      </c>
      <c r="D9" s="494">
        <v>-3.8738664610569504</v>
      </c>
      <c r="E9" s="494">
        <v>-4.4801549218358785</v>
      </c>
      <c r="F9" s="494">
        <v>-2.3650604054994271</v>
      </c>
      <c r="G9" s="494">
        <v>3.6928895016090285E-2</v>
      </c>
      <c r="H9" s="494">
        <v>3.8866307171713799</v>
      </c>
      <c r="I9" s="494">
        <v>3.680142907856248</v>
      </c>
      <c r="J9" s="494">
        <v>3.1921372783374689</v>
      </c>
      <c r="K9" s="494">
        <v>3.6646145349981238</v>
      </c>
      <c r="L9" s="494">
        <v>4.1180048616688314</v>
      </c>
      <c r="M9" s="494">
        <v>2.9529492702083107</v>
      </c>
      <c r="N9" s="494">
        <v>2.8491482616179686</v>
      </c>
      <c r="O9" s="494">
        <v>2.8387774575676916</v>
      </c>
      <c r="P9" s="494">
        <v>2.8015371794525805</v>
      </c>
      <c r="Q9" s="494">
        <v>3.0576412470506931</v>
      </c>
      <c r="R9" s="494">
        <v>3.2754976709142918</v>
      </c>
    </row>
    <row r="10" spans="2:18" ht="13.5" customHeight="1">
      <c r="B10" s="493" t="s">
        <v>10</v>
      </c>
      <c r="C10" s="493" t="s">
        <v>10</v>
      </c>
      <c r="D10" s="494">
        <v>-3.0533298687298158</v>
      </c>
      <c r="E10" s="494">
        <v>-1.9008915102413506</v>
      </c>
      <c r="F10" s="494">
        <v>-1.9570846449970238</v>
      </c>
      <c r="G10" s="494">
        <v>1.4397447751173644</v>
      </c>
      <c r="H10" s="494">
        <v>8.8666708719990842E-2</v>
      </c>
      <c r="I10" s="494">
        <v>0.34639842417179739</v>
      </c>
      <c r="J10" s="494">
        <v>1.6251993061094661</v>
      </c>
      <c r="K10" s="494">
        <v>1.8067527657949083</v>
      </c>
      <c r="L10" s="494">
        <v>1.7770016185913464</v>
      </c>
      <c r="M10" s="494">
        <v>1.4569786106007236</v>
      </c>
      <c r="N10" s="494">
        <v>1.3060830643728354</v>
      </c>
      <c r="O10" s="494">
        <v>1.1974552506062073</v>
      </c>
      <c r="P10" s="494">
        <v>1.2459893520922667</v>
      </c>
      <c r="Q10" s="494">
        <v>1.2568386081005316</v>
      </c>
      <c r="R10" s="494">
        <v>1.2805076267870772</v>
      </c>
    </row>
    <row r="11" spans="2:18" ht="13.5" customHeight="1">
      <c r="B11" s="493" t="s">
        <v>11</v>
      </c>
      <c r="C11" s="493" t="s">
        <v>11</v>
      </c>
      <c r="D11" s="494">
        <v>-1.0325185362357905</v>
      </c>
      <c r="E11" s="494">
        <v>-0.73886755928945569</v>
      </c>
      <c r="F11" s="494">
        <v>-1.7310719281394222</v>
      </c>
      <c r="G11" s="494">
        <v>0.47449446769010395</v>
      </c>
      <c r="H11" s="494">
        <v>2.4467296585914973</v>
      </c>
      <c r="I11" s="494">
        <v>-0.27355699165238484</v>
      </c>
      <c r="J11" s="494">
        <v>4.2738303354032899E-2</v>
      </c>
      <c r="K11" s="494">
        <v>0.43565880808670643</v>
      </c>
      <c r="L11" s="494">
        <v>-0.2941893323975473</v>
      </c>
      <c r="M11" s="494">
        <v>-0.51457456356713704</v>
      </c>
      <c r="N11" s="494">
        <v>-0.58101956714931069</v>
      </c>
      <c r="O11" s="494">
        <v>-0.50270227704862747</v>
      </c>
      <c r="P11" s="494">
        <v>-0.26934673794119429</v>
      </c>
      <c r="Q11" s="494">
        <v>-7.2799486634064048E-2</v>
      </c>
      <c r="R11" s="494">
        <v>0.17925302501143364</v>
      </c>
    </row>
    <row r="12" spans="2:18" ht="13.5" customHeight="1">
      <c r="B12" s="493" t="s">
        <v>12</v>
      </c>
      <c r="C12" s="493" t="s">
        <v>12</v>
      </c>
      <c r="D12" s="494">
        <v>2.9811793644291145</v>
      </c>
      <c r="E12" s="494">
        <v>2.0095338118379265</v>
      </c>
      <c r="F12" s="494">
        <v>4.4277390667943513E-2</v>
      </c>
      <c r="G12" s="494">
        <v>0.30037223018809234</v>
      </c>
      <c r="H12" s="494">
        <v>1.0368837184233601</v>
      </c>
      <c r="I12" s="494">
        <v>0.59475647336275916</v>
      </c>
      <c r="J12" s="494">
        <v>-5.0168977506771642E-2</v>
      </c>
      <c r="K12" s="494">
        <v>-0.53192623015380547</v>
      </c>
      <c r="L12" s="494">
        <v>-0.23676076813771454</v>
      </c>
      <c r="M12" s="494">
        <v>-0.1110434328291617</v>
      </c>
      <c r="N12" s="494">
        <v>-2.8743702447454077E-2</v>
      </c>
      <c r="O12" s="494">
        <v>-2.5306479844853801E-2</v>
      </c>
      <c r="P12" s="494">
        <v>-2.2156016306027579E-2</v>
      </c>
      <c r="Q12" s="494">
        <v>-2.8867210632278241E-2</v>
      </c>
      <c r="R12" s="494">
        <v>-5.660341897737102E-2</v>
      </c>
    </row>
    <row r="13" spans="2:18" ht="13.5" customHeight="1">
      <c r="B13" s="493" t="s">
        <v>13</v>
      </c>
      <c r="C13" s="493" t="s">
        <v>13</v>
      </c>
      <c r="D13" s="494">
        <v>-1.7662806329537877</v>
      </c>
      <c r="E13" s="494">
        <v>-1.4906857922854926</v>
      </c>
      <c r="F13" s="494">
        <v>-1.451986606045488</v>
      </c>
      <c r="G13" s="494">
        <v>-1.107948503782529</v>
      </c>
      <c r="H13" s="494">
        <v>-0.74482911612664948</v>
      </c>
      <c r="I13" s="494">
        <v>0.13799385473946568</v>
      </c>
      <c r="J13" s="494">
        <v>0.21264803143136976</v>
      </c>
      <c r="K13" s="494">
        <v>6.7077305450974511E-2</v>
      </c>
      <c r="L13" s="494">
        <v>-0.71874003118026442</v>
      </c>
      <c r="M13" s="494">
        <v>-0.404038013353065</v>
      </c>
      <c r="N13" s="494">
        <v>-0.25094100574241984</v>
      </c>
      <c r="O13" s="494">
        <v>-0.17561711258641777</v>
      </c>
      <c r="P13" s="494">
        <v>-5.5852904005937662E-2</v>
      </c>
      <c r="Q13" s="494">
        <v>-2.7532181891045896E-2</v>
      </c>
      <c r="R13" s="494">
        <v>9.8457014031234261E-2</v>
      </c>
    </row>
    <row r="14" spans="2:18" ht="13.5" customHeight="1">
      <c r="B14" s="493" t="s">
        <v>14</v>
      </c>
      <c r="C14" s="493" t="s">
        <v>14</v>
      </c>
      <c r="D14" s="494">
        <v>-3.8449515248851296</v>
      </c>
      <c r="E14" s="494">
        <v>-2.6124594575908953</v>
      </c>
      <c r="F14" s="494">
        <v>-2.2284951261885859</v>
      </c>
      <c r="G14" s="494">
        <v>-1.4424541436460943</v>
      </c>
      <c r="H14" s="494">
        <v>-1.4136038117658951</v>
      </c>
      <c r="I14" s="494">
        <v>-1.3622202968238435</v>
      </c>
      <c r="J14" s="494">
        <v>-1.2788433126931267</v>
      </c>
      <c r="K14" s="494">
        <v>-0.99335575200247805</v>
      </c>
      <c r="L14" s="494">
        <v>-0.98599402875364406</v>
      </c>
      <c r="M14" s="494">
        <v>-1.7163036267326539</v>
      </c>
      <c r="N14" s="494">
        <v>-0.8416530339842071</v>
      </c>
      <c r="O14" s="494">
        <v>-0.93815188032349384</v>
      </c>
      <c r="P14" s="494">
        <v>-0.87331116740222425</v>
      </c>
      <c r="Q14" s="494">
        <v>-0.89051788652877961</v>
      </c>
      <c r="R14" s="494">
        <v>-0.86369736145321485</v>
      </c>
    </row>
    <row r="15" spans="2:18" ht="13.5" customHeight="1">
      <c r="B15" s="493" t="s">
        <v>15</v>
      </c>
      <c r="C15" s="493" t="s">
        <v>15</v>
      </c>
      <c r="D15" s="494">
        <v>-1.4402134736154486</v>
      </c>
      <c r="E15" s="494">
        <v>0.52348519639408608</v>
      </c>
      <c r="F15" s="494">
        <v>1.5563658201990735</v>
      </c>
      <c r="G15" s="494">
        <v>1.6060636132922912</v>
      </c>
      <c r="H15" s="494">
        <v>1.7267265450555465</v>
      </c>
      <c r="I15" s="494">
        <v>1.791145394765099</v>
      </c>
      <c r="J15" s="494">
        <v>1.7365473426663312</v>
      </c>
      <c r="K15" s="494">
        <v>1.3779027560465424</v>
      </c>
      <c r="L15" s="494">
        <v>1.8718133194611428</v>
      </c>
      <c r="M15" s="494">
        <v>1.3191583736172852</v>
      </c>
      <c r="N15" s="494">
        <v>1.1870501397779409</v>
      </c>
      <c r="O15" s="494">
        <v>0.90675791738107081</v>
      </c>
      <c r="P15" s="494">
        <v>0.98370804915407717</v>
      </c>
      <c r="Q15" s="494">
        <v>1.0791663343385542</v>
      </c>
      <c r="R15" s="494">
        <v>1.2081828399242491</v>
      </c>
    </row>
    <row r="16" spans="2:18" ht="13.5" customHeight="1">
      <c r="B16" s="493" t="s">
        <v>16</v>
      </c>
      <c r="C16" s="493" t="s">
        <v>16</v>
      </c>
      <c r="D16" s="494">
        <v>-3.3010517053649471</v>
      </c>
      <c r="E16" s="494">
        <v>2.0377680214350864</v>
      </c>
      <c r="F16" s="494">
        <v>6.2097677891044221</v>
      </c>
      <c r="G16" s="494">
        <v>8.1786338950378603</v>
      </c>
      <c r="H16" s="494">
        <v>6.1829146888405537</v>
      </c>
      <c r="I16" s="494">
        <v>6.0916406105843386</v>
      </c>
      <c r="J16" s="494">
        <v>8.4370401428223545</v>
      </c>
      <c r="K16" s="494">
        <v>7.6345175656742637</v>
      </c>
      <c r="L16" s="494">
        <v>6.3427071808526883</v>
      </c>
      <c r="M16" s="494">
        <v>5.3691241798761595</v>
      </c>
      <c r="N16" s="494">
        <v>4.5656362125641285</v>
      </c>
      <c r="O16" s="494">
        <v>4.0604555891734897</v>
      </c>
      <c r="P16" s="494">
        <v>3.7295841196122463</v>
      </c>
      <c r="Q16" s="494">
        <v>3.0466440734607145</v>
      </c>
      <c r="R16" s="494">
        <v>2.8349582826963813</v>
      </c>
    </row>
    <row r="17" spans="2:18" ht="13.5" customHeight="1">
      <c r="B17" s="493" t="s">
        <v>123</v>
      </c>
      <c r="C17" s="493" t="s">
        <v>89</v>
      </c>
      <c r="D17" s="494">
        <v>-1.142333207195267</v>
      </c>
      <c r="E17" s="494">
        <v>-3.5282457233592455</v>
      </c>
      <c r="F17" s="494">
        <v>-2.9468551933076692</v>
      </c>
      <c r="G17" s="494">
        <v>-5.9570098721652336</v>
      </c>
      <c r="H17" s="494">
        <v>-1.1892323047908953</v>
      </c>
      <c r="I17" s="494">
        <v>-3.3310170876880574</v>
      </c>
      <c r="J17" s="494">
        <v>-2.1001663448647654</v>
      </c>
      <c r="K17" s="494">
        <v>-3.0511385185599393</v>
      </c>
      <c r="L17" s="494">
        <v>-5.0743161702752486</v>
      </c>
      <c r="M17" s="494">
        <v>-6.2616723447750697</v>
      </c>
      <c r="N17" s="494">
        <v>-5.1694610287086453</v>
      </c>
      <c r="O17" s="494">
        <v>-6.0112836805050041</v>
      </c>
      <c r="P17" s="494">
        <v>-6.3703958720824669</v>
      </c>
      <c r="Q17" s="494">
        <v>-6.1954466151201419</v>
      </c>
      <c r="R17" s="494">
        <v>-6.20753430523785</v>
      </c>
    </row>
    <row r="18" spans="2:18" ht="13.5" customHeight="1">
      <c r="B18" s="515" t="s">
        <v>64</v>
      </c>
      <c r="C18" s="493" t="s">
        <v>64</v>
      </c>
      <c r="D18" s="494">
        <v>-4.9674055504441821</v>
      </c>
      <c r="E18" s="494">
        <v>-2.0966258423167705</v>
      </c>
      <c r="F18" s="494">
        <v>0.12125060491594136</v>
      </c>
      <c r="G18" s="494">
        <v>1.5554261658164128</v>
      </c>
      <c r="H18" s="494">
        <v>3.4514712162864156</v>
      </c>
      <c r="I18" s="494">
        <v>2.4837500892080056</v>
      </c>
      <c r="J18" s="494">
        <v>14.394559696914433</v>
      </c>
      <c r="K18" s="494">
        <v>2.7856676696579261</v>
      </c>
      <c r="L18" s="494">
        <v>2.5213542565335181</v>
      </c>
      <c r="M18" s="494">
        <v>2.4971235889970989</v>
      </c>
      <c r="N18" s="494">
        <v>2.5758709544267107</v>
      </c>
      <c r="O18" s="494">
        <v>2.4781594519788199</v>
      </c>
      <c r="P18" s="494">
        <v>2.2184414971043833</v>
      </c>
      <c r="Q18" s="494">
        <v>2.1575802461061446</v>
      </c>
      <c r="R18" s="494">
        <v>1.7367577615517942</v>
      </c>
    </row>
    <row r="19" spans="2:18" ht="13.5" customHeight="1">
      <c r="B19" s="493" t="s">
        <v>119</v>
      </c>
      <c r="C19" s="493" t="s">
        <v>17</v>
      </c>
      <c r="D19" s="494">
        <v>-6.6611063590409216</v>
      </c>
      <c r="E19" s="494">
        <v>-4.0278077292687291</v>
      </c>
      <c r="F19" s="494">
        <v>-2.3118526087180959</v>
      </c>
      <c r="G19" s="494">
        <v>-1.1626681791273983</v>
      </c>
      <c r="H19" s="494">
        <v>0.25272067810654658</v>
      </c>
      <c r="I19" s="494">
        <v>1.0858593445650833</v>
      </c>
      <c r="J19" s="494">
        <v>1.0223056733350777</v>
      </c>
      <c r="K19" s="494">
        <v>1.4679081367874789</v>
      </c>
      <c r="L19" s="494">
        <v>1.2175105262543597</v>
      </c>
      <c r="M19" s="494">
        <v>1.1409688723334372</v>
      </c>
      <c r="N19" s="494">
        <v>1.2055118208225648</v>
      </c>
      <c r="O19" s="494">
        <v>1.2783885611393462</v>
      </c>
      <c r="P19" s="494">
        <v>1.4847220305361417</v>
      </c>
      <c r="Q19" s="494">
        <v>1.7726426107655413</v>
      </c>
      <c r="R19" s="494">
        <v>1.9292402906809594</v>
      </c>
    </row>
    <row r="20" spans="2:18" ht="13.5" customHeight="1">
      <c r="B20" s="493" t="s">
        <v>18</v>
      </c>
      <c r="C20" s="493" t="s">
        <v>18</v>
      </c>
      <c r="D20" s="494">
        <v>8.6899024205551196E-3</v>
      </c>
      <c r="E20" s="494">
        <v>0.18966510725571964</v>
      </c>
      <c r="F20" s="494">
        <v>-1.1008744977082108</v>
      </c>
      <c r="G20" s="494">
        <v>-1.0078171725421043</v>
      </c>
      <c r="H20" s="494">
        <v>-0.46179419794314996</v>
      </c>
      <c r="I20" s="494">
        <v>0.98606909634614881</v>
      </c>
      <c r="J20" s="494">
        <v>0.52024894583642223</v>
      </c>
      <c r="K20" s="494">
        <v>0.98684364388549672</v>
      </c>
      <c r="L20" s="494">
        <v>-0.30633011599184301</v>
      </c>
      <c r="M20" s="494">
        <v>-0.59332263926235906</v>
      </c>
      <c r="N20" s="494">
        <v>-0.61763509100204961</v>
      </c>
      <c r="O20" s="494">
        <v>-0.54609207914302405</v>
      </c>
      <c r="P20" s="494">
        <v>-0.49551577647953043</v>
      </c>
      <c r="Q20" s="494">
        <v>-0.46873430506159836</v>
      </c>
      <c r="R20" s="494">
        <v>-0.41188664338560677</v>
      </c>
    </row>
    <row r="21" spans="2:18" ht="13.5" customHeight="1">
      <c r="B21" s="493" t="s">
        <v>19</v>
      </c>
      <c r="C21" s="493" t="s">
        <v>19</v>
      </c>
      <c r="D21" s="494">
        <v>0.55181681405611815</v>
      </c>
      <c r="E21" s="494">
        <v>1.0055021976231409</v>
      </c>
      <c r="F21" s="494">
        <v>3.424317656577696</v>
      </c>
      <c r="G21" s="494">
        <v>3.6663040566014513</v>
      </c>
      <c r="H21" s="494">
        <v>3.3136021736424341</v>
      </c>
      <c r="I21" s="494">
        <v>2.9768805070410487</v>
      </c>
      <c r="J21" s="494">
        <v>2.4923903825339724</v>
      </c>
      <c r="K21" s="494">
        <v>1.9229857817945131</v>
      </c>
      <c r="L21" s="494">
        <v>1.8318111735092977</v>
      </c>
      <c r="M21" s="494">
        <v>1.4114539894158811</v>
      </c>
      <c r="N21" s="494">
        <v>0.51465809269705809</v>
      </c>
      <c r="O21" s="494">
        <v>0.3012946222395575</v>
      </c>
      <c r="P21" s="494">
        <v>0.15624229805915002</v>
      </c>
      <c r="Q21" s="494">
        <v>0.16608109930068235</v>
      </c>
      <c r="R21" s="494">
        <v>0.19467863244373879</v>
      </c>
    </row>
    <row r="22" spans="2:18" ht="13.5" customHeight="1">
      <c r="B22" s="493" t="s">
        <v>20</v>
      </c>
      <c r="C22" s="493" t="s">
        <v>20</v>
      </c>
      <c r="D22" s="494">
        <v>-7.0937515192313398</v>
      </c>
      <c r="E22" s="494">
        <v>-6.9244142571162692</v>
      </c>
      <c r="F22" s="494">
        <v>-6.478282904244244</v>
      </c>
      <c r="G22" s="494">
        <v>-6.5693125158380754</v>
      </c>
      <c r="H22" s="494">
        <v>-4.729946492032199</v>
      </c>
      <c r="I22" s="494">
        <v>-3.6738466143326676</v>
      </c>
      <c r="J22" s="494">
        <v>-3.4224321710123955</v>
      </c>
      <c r="K22" s="494">
        <v>-2.924179086645577</v>
      </c>
      <c r="L22" s="494">
        <v>-2.8104395580022103</v>
      </c>
      <c r="M22" s="494">
        <v>-2.7142418434480398</v>
      </c>
      <c r="N22" s="494">
        <v>-2.079014572924228</v>
      </c>
      <c r="O22" s="494">
        <v>-1.8595984664298182</v>
      </c>
      <c r="P22" s="494">
        <v>-1.8123154516975291</v>
      </c>
      <c r="Q22" s="494">
        <v>-1.912255156363752</v>
      </c>
      <c r="R22" s="494">
        <v>-2.1149288956904226</v>
      </c>
    </row>
    <row r="23" spans="2:18" ht="13.5" customHeight="1">
      <c r="B23" s="493" t="s">
        <v>21</v>
      </c>
      <c r="C23" s="493" t="s">
        <v>21</v>
      </c>
      <c r="D23" s="494">
        <v>0.77066453946220703</v>
      </c>
      <c r="E23" s="494">
        <v>0.90659941291547885</v>
      </c>
      <c r="F23" s="494">
        <v>0.95977531092569812</v>
      </c>
      <c r="G23" s="494">
        <v>4.4178056478297076E-2</v>
      </c>
      <c r="H23" s="494">
        <v>-0.11209284103686104</v>
      </c>
      <c r="I23" s="494">
        <v>-8.2432825498964926E-2</v>
      </c>
      <c r="J23" s="494">
        <v>1.0159501123135994</v>
      </c>
      <c r="K23" s="494">
        <v>1.4005564280477643</v>
      </c>
      <c r="L23" s="494">
        <v>2.1318635173707516</v>
      </c>
      <c r="M23" s="494">
        <v>1.4610860695801353</v>
      </c>
      <c r="N23" s="494">
        <v>0.999646557759722</v>
      </c>
      <c r="O23" s="494">
        <v>0.73662919664472271</v>
      </c>
      <c r="P23" s="494">
        <v>0.51558486270598614</v>
      </c>
      <c r="Q23" s="494">
        <v>0.47041176908151999</v>
      </c>
      <c r="R23" s="494">
        <v>0.42223645134980786</v>
      </c>
    </row>
    <row r="24" spans="2:18" ht="13.5" customHeight="1">
      <c r="B24" s="493" t="s">
        <v>90</v>
      </c>
      <c r="C24" s="493" t="s">
        <v>90</v>
      </c>
      <c r="D24" s="494">
        <v>-3.1030546519011266</v>
      </c>
      <c r="E24" s="494">
        <v>-1.301417560833001</v>
      </c>
      <c r="F24" s="494">
        <v>1.6165774042728744</v>
      </c>
      <c r="G24" s="494">
        <v>3.3558558680373933E-2</v>
      </c>
      <c r="H24" s="494">
        <v>-0.22137411084796332</v>
      </c>
      <c r="I24" s="494">
        <v>0.27924992635432955</v>
      </c>
      <c r="J24" s="494">
        <v>0.85674915691949671</v>
      </c>
      <c r="K24" s="494">
        <v>-9.6388885706059996E-2</v>
      </c>
      <c r="L24" s="494">
        <v>-0.30969052705282446</v>
      </c>
      <c r="M24" s="494">
        <v>-0.32249747388684369</v>
      </c>
      <c r="N24" s="494">
        <v>0.16856461932676703</v>
      </c>
      <c r="O24" s="494">
        <v>6.3177846933771167E-2</v>
      </c>
      <c r="P24" s="494">
        <v>0.20822277538301726</v>
      </c>
      <c r="Q24" s="494">
        <v>0.25532150063177622</v>
      </c>
      <c r="R24" s="494">
        <v>0.46656229586507258</v>
      </c>
    </row>
    <row r="25" spans="2:18" ht="13.5" customHeight="1">
      <c r="B25" s="493" t="s">
        <v>65</v>
      </c>
      <c r="C25" s="493" t="s">
        <v>65</v>
      </c>
      <c r="D25" s="494">
        <v>-2.5773519047664264</v>
      </c>
      <c r="E25" s="494">
        <v>-5.7439257614873878</v>
      </c>
      <c r="F25" s="494">
        <v>-0.35229598621723435</v>
      </c>
      <c r="G25" s="494">
        <v>-0.42963723792823588</v>
      </c>
      <c r="H25" s="494">
        <v>1.1206967279467719</v>
      </c>
      <c r="I25" s="494">
        <v>1.5421093806861828</v>
      </c>
      <c r="J25" s="494">
        <v>2.0181266458188065</v>
      </c>
      <c r="K25" s="494">
        <v>1.5784744946460718</v>
      </c>
      <c r="L25" s="494">
        <v>1.5994887377790086</v>
      </c>
      <c r="M25" s="494">
        <v>0.89862464747048065</v>
      </c>
      <c r="N25" s="494">
        <v>0.74346030256966644</v>
      </c>
      <c r="O25" s="494">
        <v>0.72927103977521546</v>
      </c>
      <c r="P25" s="494">
        <v>0.76891070042184084</v>
      </c>
      <c r="Q25" s="494">
        <v>0.809485424684939</v>
      </c>
      <c r="R25" s="494">
        <v>0.80632094097450469</v>
      </c>
    </row>
    <row r="26" spans="2:18" ht="13.5" customHeight="1">
      <c r="B26" s="493" t="s">
        <v>22</v>
      </c>
      <c r="C26" s="493" t="s">
        <v>22</v>
      </c>
      <c r="D26" s="494">
        <v>-0.76620171150433336</v>
      </c>
      <c r="E26" s="494">
        <v>6.425642650232298E-2</v>
      </c>
      <c r="F26" s="494">
        <v>0.98229819094299964</v>
      </c>
      <c r="G26" s="494">
        <v>1.2128643534223487</v>
      </c>
      <c r="H26" s="494">
        <v>0.89953495183417465</v>
      </c>
      <c r="I26" s="494">
        <v>0.5977544525510361</v>
      </c>
      <c r="J26" s="494">
        <v>1.1188783244430729</v>
      </c>
      <c r="K26" s="494">
        <v>1.4178845250682617</v>
      </c>
      <c r="L26" s="494">
        <v>2.4538809126534655</v>
      </c>
      <c r="M26" s="494">
        <v>0.73347197399465502</v>
      </c>
      <c r="N26" s="494">
        <v>0.77888636594426852</v>
      </c>
      <c r="O26" s="494">
        <v>0.53071790364454696</v>
      </c>
      <c r="P26" s="494">
        <v>0.797890696103282</v>
      </c>
      <c r="Q26" s="494">
        <v>0.81175475125284025</v>
      </c>
      <c r="R26" s="494">
        <v>0.69468264929056445</v>
      </c>
    </row>
    <row r="27" spans="2:18" ht="13.5" customHeight="1">
      <c r="B27" s="493" t="s">
        <v>66</v>
      </c>
      <c r="C27" s="493" t="s">
        <v>66</v>
      </c>
      <c r="D27" s="494">
        <v>0.56523032145985175</v>
      </c>
      <c r="E27" s="494">
        <v>1.21356307390837</v>
      </c>
      <c r="F27" s="494">
        <v>0.47655661008712286</v>
      </c>
      <c r="G27" s="494">
        <v>1.6468001634866418</v>
      </c>
      <c r="H27" s="494">
        <v>1.3368880751636669</v>
      </c>
      <c r="I27" s="494">
        <v>0.30733291706586574</v>
      </c>
      <c r="J27" s="494">
        <v>2.6964961414195976</v>
      </c>
      <c r="K27" s="494">
        <v>5.044592505284391</v>
      </c>
      <c r="L27" s="494">
        <v>2.1015713309723658</v>
      </c>
      <c r="M27" s="494">
        <v>1.791705535148157</v>
      </c>
      <c r="N27" s="494">
        <v>1.7459774991708723</v>
      </c>
      <c r="O27" s="494">
        <v>1.9119903457153111</v>
      </c>
      <c r="P27" s="494">
        <v>1.9965458439246735</v>
      </c>
      <c r="Q27" s="494">
        <v>1.8655882687716359</v>
      </c>
      <c r="R27" s="494">
        <v>1.8712919106659482</v>
      </c>
    </row>
    <row r="28" spans="2:18" ht="13.5" customHeight="1">
      <c r="B28" s="493" t="s">
        <v>23</v>
      </c>
      <c r="C28" s="493" t="s">
        <v>23</v>
      </c>
      <c r="D28" s="494">
        <v>-3.444290157653402</v>
      </c>
      <c r="E28" s="494">
        <v>-2.9424736422498943</v>
      </c>
      <c r="F28" s="494">
        <v>-1.3700641442280337</v>
      </c>
      <c r="G28" s="494">
        <v>0.2425639717894898</v>
      </c>
      <c r="H28" s="494">
        <v>0.77106836321402206</v>
      </c>
      <c r="I28" s="494">
        <v>0.35370217156902178</v>
      </c>
      <c r="J28" s="494">
        <v>1.8787799281980224</v>
      </c>
      <c r="K28" s="494">
        <v>2.1496104711874806</v>
      </c>
      <c r="L28" s="494">
        <v>1.2642812256793232</v>
      </c>
      <c r="M28" s="494">
        <v>0.75600603481509177</v>
      </c>
      <c r="N28" s="494">
        <v>0.73608574399263194</v>
      </c>
      <c r="O28" s="494">
        <v>0.84734624968308669</v>
      </c>
      <c r="P28" s="494">
        <v>1.0341215533286572</v>
      </c>
      <c r="Q28" s="494">
        <v>1.2190858118467762</v>
      </c>
      <c r="R28" s="494">
        <v>1.4121927178293345</v>
      </c>
    </row>
    <row r="29" spans="2:18" ht="13.5" customHeight="1">
      <c r="B29" s="493" t="s">
        <v>24</v>
      </c>
      <c r="C29" s="493" t="s">
        <v>24</v>
      </c>
      <c r="D29" s="494">
        <v>-3.8978052058129689</v>
      </c>
      <c r="E29" s="494">
        <v>-3.2260728452490963</v>
      </c>
      <c r="F29" s="494">
        <v>-0.42105356085081341</v>
      </c>
      <c r="G29" s="494">
        <v>0.24640860239036372</v>
      </c>
      <c r="H29" s="494">
        <v>0.50887516575159353</v>
      </c>
      <c r="I29" s="494">
        <v>0.96595459814291706</v>
      </c>
      <c r="J29" s="494">
        <v>1.4506738287781507</v>
      </c>
      <c r="K29" s="494">
        <v>1.3834656071420877</v>
      </c>
      <c r="L29" s="494">
        <v>0.57604479460559732</v>
      </c>
      <c r="M29" s="494">
        <v>0.52600997584586984</v>
      </c>
      <c r="N29" s="494">
        <v>0.9936493792568063</v>
      </c>
      <c r="O29" s="494">
        <v>1.1915404516628469</v>
      </c>
      <c r="P29" s="494">
        <v>1.4539542948020603</v>
      </c>
      <c r="Q29" s="494">
        <v>1.4958046690232432</v>
      </c>
      <c r="R29" s="494">
        <v>1.4910185059314549</v>
      </c>
    </row>
    <row r="30" spans="2:18" ht="13.5" customHeight="1">
      <c r="B30" s="493" t="s">
        <v>250</v>
      </c>
      <c r="C30" s="493" t="s">
        <v>25</v>
      </c>
      <c r="D30" s="494">
        <v>-7.0618023513915089</v>
      </c>
      <c r="E30" s="494">
        <v>-6.3816968284727364</v>
      </c>
      <c r="F30" s="494">
        <v>-6.5090817834603163</v>
      </c>
      <c r="G30" s="494">
        <v>-6.9187563383509465</v>
      </c>
      <c r="H30" s="494">
        <v>-8.1080329747087792</v>
      </c>
      <c r="I30" s="494">
        <v>-9.3533511407252767</v>
      </c>
      <c r="J30" s="494">
        <v>-10.173848660855176</v>
      </c>
      <c r="K30" s="494">
        <v>-10.190115805290436</v>
      </c>
      <c r="L30" s="494">
        <v>-9.6355001411580439</v>
      </c>
      <c r="M30" s="494">
        <v>-9.8861126463045164</v>
      </c>
      <c r="N30" s="494">
        <v>-9.9642815661384176</v>
      </c>
      <c r="O30" s="494">
        <v>-9.9843553520133401</v>
      </c>
      <c r="P30" s="494">
        <v>-9.9739229558160307</v>
      </c>
      <c r="Q30" s="494">
        <v>-9.9815112691995758</v>
      </c>
      <c r="R30" s="494">
        <v>-9.9895441441910879</v>
      </c>
    </row>
    <row r="31" spans="2:18" ht="13.5" customHeight="1">
      <c r="B31" s="493" t="s">
        <v>26</v>
      </c>
      <c r="C31" s="493" t="s">
        <v>26</v>
      </c>
      <c r="D31" s="494">
        <v>-8.2947033484521473</v>
      </c>
      <c r="E31" s="494">
        <v>-2.5540654090366224</v>
      </c>
      <c r="F31" s="494">
        <v>1.2470708835787254</v>
      </c>
      <c r="G31" s="494">
        <v>2.3785243115915073</v>
      </c>
      <c r="H31" s="494">
        <v>-0.1487212681671661</v>
      </c>
      <c r="I31" s="494">
        <v>1.6342306244508633</v>
      </c>
      <c r="J31" s="494">
        <v>3.0305943045559709</v>
      </c>
      <c r="K31" s="494">
        <v>1.0605057082742837</v>
      </c>
      <c r="L31" s="494">
        <v>2.6035637395814133</v>
      </c>
      <c r="M31" s="494">
        <v>2.3879867878484138</v>
      </c>
      <c r="N31" s="494">
        <v>2.9914205118321719</v>
      </c>
      <c r="O31" s="494">
        <v>3.4870468913314223</v>
      </c>
      <c r="P31" s="494">
        <v>3.0734099107559016</v>
      </c>
      <c r="Q31" s="494">
        <v>3.107952546354448</v>
      </c>
      <c r="R31" s="494">
        <v>3.1474473903406124</v>
      </c>
    </row>
    <row r="32" spans="2:18">
      <c r="B32" s="493" t="s">
        <v>91</v>
      </c>
      <c r="C32" s="493" t="s">
        <v>91</v>
      </c>
      <c r="D32" s="494" t="s">
        <v>60</v>
      </c>
      <c r="E32" s="494" t="s">
        <v>60</v>
      </c>
      <c r="F32" s="494" t="s">
        <v>60</v>
      </c>
      <c r="G32" s="494" t="s">
        <v>60</v>
      </c>
      <c r="H32" s="494" t="s">
        <v>60</v>
      </c>
      <c r="I32" s="494" t="s">
        <v>60</v>
      </c>
      <c r="J32" s="494" t="s">
        <v>60</v>
      </c>
      <c r="K32" s="494" t="s">
        <v>60</v>
      </c>
      <c r="L32" s="494" t="s">
        <v>60</v>
      </c>
      <c r="M32" s="494" t="s">
        <v>60</v>
      </c>
      <c r="N32" s="494" t="s">
        <v>60</v>
      </c>
      <c r="O32" s="494" t="s">
        <v>60</v>
      </c>
      <c r="P32" s="494" t="s">
        <v>60</v>
      </c>
      <c r="Q32" s="494" t="s">
        <v>60</v>
      </c>
      <c r="R32" s="494" t="s">
        <v>60</v>
      </c>
    </row>
    <row r="33" spans="2:20">
      <c r="B33" s="493" t="s">
        <v>27</v>
      </c>
      <c r="C33" s="493" t="s">
        <v>27</v>
      </c>
      <c r="D33" s="494">
        <v>-5.1385558621764496</v>
      </c>
      <c r="E33" s="494">
        <v>-1.8091590373110564</v>
      </c>
      <c r="F33" s="494">
        <v>-1.5900692506608229</v>
      </c>
      <c r="G33" s="494">
        <v>4.9744594403550016E-2</v>
      </c>
      <c r="H33" s="494">
        <v>-0.46976588460549668</v>
      </c>
      <c r="I33" s="494">
        <v>-1.4281809917553079</v>
      </c>
      <c r="J33" s="494">
        <v>-1.402199662964789</v>
      </c>
      <c r="K33" s="494">
        <v>-7.9525426456258388E-2</v>
      </c>
      <c r="L33" s="494">
        <v>-5.3655683380527321E-2</v>
      </c>
      <c r="M33" s="494">
        <v>0.78877791319560442</v>
      </c>
      <c r="N33" s="494">
        <v>1.2019823111682286</v>
      </c>
      <c r="O33" s="494">
        <v>1.2171455955301864</v>
      </c>
      <c r="P33" s="494">
        <v>1.2226806231914469</v>
      </c>
      <c r="Q33" s="494">
        <v>1.2698366905920881</v>
      </c>
      <c r="R33" s="494">
        <v>1.2999178240525771</v>
      </c>
    </row>
    <row r="34" spans="2:20">
      <c r="B34" s="493" t="s">
        <v>28</v>
      </c>
      <c r="C34" s="493" t="s">
        <v>28</v>
      </c>
      <c r="D34" s="494">
        <v>-3.5991253500003761</v>
      </c>
      <c r="E34" s="494">
        <v>-2.9780798632130994</v>
      </c>
      <c r="F34" s="494">
        <v>-0.38358802823833205</v>
      </c>
      <c r="G34" s="494">
        <v>0.68552874621511806</v>
      </c>
      <c r="H34" s="494">
        <v>0.55244198213639062</v>
      </c>
      <c r="I34" s="494">
        <v>1.7766531139218273</v>
      </c>
      <c r="J34" s="494">
        <v>2.3689806659265273</v>
      </c>
      <c r="K34" s="494">
        <v>2.7203679169994919</v>
      </c>
      <c r="L34" s="494">
        <v>2.4224252473434396</v>
      </c>
      <c r="M34" s="494">
        <v>1.6274432488658921</v>
      </c>
      <c r="N34" s="494">
        <v>1.2327128667254019</v>
      </c>
      <c r="O34" s="494">
        <v>1.3378392784005944</v>
      </c>
      <c r="P34" s="494">
        <v>1.6232726478957082</v>
      </c>
      <c r="Q34" s="494">
        <v>1.9782375403958279</v>
      </c>
      <c r="R34" s="494">
        <v>2.2456310314091743</v>
      </c>
    </row>
    <row r="35" spans="2:20" ht="13.5">
      <c r="B35" s="493" t="s">
        <v>120</v>
      </c>
      <c r="C35" s="493" t="s">
        <v>29</v>
      </c>
      <c r="D35" s="494">
        <v>-6.9371203494932514</v>
      </c>
      <c r="E35" s="494">
        <v>-5.4946349959775747</v>
      </c>
      <c r="F35" s="494">
        <v>-0.9127795486673963</v>
      </c>
      <c r="G35" s="494">
        <v>0.43045115535318379</v>
      </c>
      <c r="H35" s="494">
        <v>0.93116992488505057</v>
      </c>
      <c r="I35" s="494">
        <v>0.10118822400994722</v>
      </c>
      <c r="J35" s="494">
        <v>-0.39742431320680827</v>
      </c>
      <c r="K35" s="494">
        <v>-0.28205147472022984</v>
      </c>
      <c r="L35" s="494">
        <v>-0.41932769147213489</v>
      </c>
      <c r="M35" s="494">
        <v>-0.49284015260225456</v>
      </c>
      <c r="N35" s="494">
        <v>-0.63374730937144919</v>
      </c>
      <c r="O35" s="494">
        <v>-0.66838898207788799</v>
      </c>
      <c r="P35" s="494">
        <v>-0.64621730409690081</v>
      </c>
      <c r="Q35" s="494">
        <v>-0.66680521350389699</v>
      </c>
      <c r="R35" s="494">
        <v>-0.65853037394979619</v>
      </c>
    </row>
    <row r="36" spans="2:20" ht="13.5">
      <c r="B36" s="493" t="s">
        <v>251</v>
      </c>
      <c r="C36" s="493" t="s">
        <v>30</v>
      </c>
      <c r="D36" s="494">
        <v>0.7511564771368956</v>
      </c>
      <c r="E36" s="494">
        <v>0.190460601268653</v>
      </c>
      <c r="F36" s="494">
        <v>-0.43181064523251361</v>
      </c>
      <c r="G36" s="494">
        <v>-0.58765467026460694</v>
      </c>
      <c r="H36" s="494">
        <v>-0.7079470703751003</v>
      </c>
      <c r="I36" s="494">
        <v>-0.47058547034791992</v>
      </c>
      <c r="J36" s="494">
        <v>0.5798309906696123</v>
      </c>
      <c r="K36" s="494">
        <v>1.0150262983579101</v>
      </c>
      <c r="L36" s="494">
        <v>0.26636614463847491</v>
      </c>
      <c r="M36" s="494">
        <v>0.20232717734854325</v>
      </c>
      <c r="N36" s="494">
        <v>0.11861506043428617</v>
      </c>
      <c r="O36" s="494">
        <v>0.10145241492554272</v>
      </c>
      <c r="P36" s="494">
        <v>9.9634694112678196E-2</v>
      </c>
      <c r="Q36" s="494">
        <v>8.105866301306007E-2</v>
      </c>
      <c r="R36" s="494">
        <v>6.2573535452364354E-2</v>
      </c>
    </row>
    <row r="37" spans="2:20" ht="13.5">
      <c r="B37" s="493" t="s">
        <v>252</v>
      </c>
      <c r="C37" s="493" t="s">
        <v>31</v>
      </c>
      <c r="D37" s="494">
        <v>0.82033698613852513</v>
      </c>
      <c r="E37" s="494">
        <v>1.0612720058190643</v>
      </c>
      <c r="F37" s="494">
        <v>0.95173452446619156</v>
      </c>
      <c r="G37" s="494">
        <v>-3.8120497181720063E-3</v>
      </c>
      <c r="H37" s="494">
        <v>-5.6926611352020783E-2</v>
      </c>
      <c r="I37" s="494">
        <v>0.91710166495007261</v>
      </c>
      <c r="J37" s="494">
        <v>0.6441894327203419</v>
      </c>
      <c r="K37" s="494">
        <v>0.61523442649460791</v>
      </c>
      <c r="L37" s="494">
        <v>0.28425972157714169</v>
      </c>
      <c r="M37" s="494">
        <v>0.37974737469471603</v>
      </c>
      <c r="N37" s="494">
        <v>0.38231354104009341</v>
      </c>
      <c r="O37" s="494">
        <v>0.36401852526403145</v>
      </c>
      <c r="P37" s="494">
        <v>0.3616658347457371</v>
      </c>
      <c r="Q37" s="494">
        <v>0.3628361596048334</v>
      </c>
      <c r="R37" s="494">
        <v>0.34850657187398543</v>
      </c>
    </row>
    <row r="38" spans="2:20" ht="13.5">
      <c r="B38" s="493" t="s">
        <v>253</v>
      </c>
      <c r="C38" s="493" t="s">
        <v>32</v>
      </c>
      <c r="D38" s="494">
        <v>-4.8572196088293262</v>
      </c>
      <c r="E38" s="494">
        <v>-3.1942155370646979</v>
      </c>
      <c r="F38" s="494">
        <v>-3.7021673176951078</v>
      </c>
      <c r="G38" s="494">
        <v>-2.640339349153368</v>
      </c>
      <c r="H38" s="494">
        <v>-2.8200831123840722</v>
      </c>
      <c r="I38" s="494">
        <v>-2.5102382061550643</v>
      </c>
      <c r="J38" s="494">
        <v>-1.2533732839837231</v>
      </c>
      <c r="K38" s="494">
        <v>-0.11467896002432135</v>
      </c>
      <c r="L38" s="494">
        <v>0.10350268870745781</v>
      </c>
      <c r="M38" s="494">
        <v>0.21027476550703567</v>
      </c>
      <c r="N38" s="494">
        <v>0.37282582661973845</v>
      </c>
      <c r="O38" s="494">
        <v>0.47655553432753006</v>
      </c>
      <c r="P38" s="494">
        <v>0.51077247425843586</v>
      </c>
      <c r="Q38" s="494">
        <v>0.47818306303887992</v>
      </c>
      <c r="R38" s="494">
        <v>0.45748364704629424</v>
      </c>
    </row>
    <row r="39" spans="2:20" ht="13.5">
      <c r="B39" s="493" t="s">
        <v>425</v>
      </c>
      <c r="C39" s="493" t="s">
        <v>33</v>
      </c>
      <c r="D39" s="494">
        <v>-7.7807514530299802</v>
      </c>
      <c r="E39" s="494">
        <v>-6.1426385007643889</v>
      </c>
      <c r="F39" s="494">
        <v>-4.4294718338387327</v>
      </c>
      <c r="G39" s="494">
        <v>-2.4828012284250272</v>
      </c>
      <c r="H39" s="494">
        <v>-1.9141009953749559</v>
      </c>
      <c r="I39" s="494">
        <v>-1.7443863600353715</v>
      </c>
      <c r="J39" s="494">
        <v>-2.3384142313324641</v>
      </c>
      <c r="K39" s="494">
        <v>-2.3300187290714076</v>
      </c>
      <c r="L39" s="494">
        <v>-3.0622320195564043</v>
      </c>
      <c r="M39" s="494">
        <v>-3.4220751214770759</v>
      </c>
      <c r="N39" s="494">
        <v>-2.913752755939627</v>
      </c>
      <c r="O39" s="494">
        <v>-2.7549071384075483</v>
      </c>
      <c r="P39" s="494">
        <v>-2.6932678131349466</v>
      </c>
      <c r="Q39" s="494">
        <v>-2.2102419973610483</v>
      </c>
      <c r="R39" s="494">
        <v>-1.8157856764685048</v>
      </c>
      <c r="T39" s="537"/>
    </row>
    <row r="40" spans="2:20" ht="6" customHeight="1">
      <c r="B40" s="495"/>
      <c r="C40" s="495"/>
      <c r="D40" s="494"/>
      <c r="E40" s="494"/>
      <c r="F40" s="494"/>
      <c r="G40" s="494"/>
      <c r="H40" s="494"/>
      <c r="I40" s="494"/>
      <c r="J40" s="494"/>
      <c r="K40" s="494"/>
      <c r="L40" s="494"/>
      <c r="M40" s="494"/>
      <c r="N40" s="494"/>
      <c r="O40" s="494"/>
      <c r="P40" s="494"/>
      <c r="Q40" s="494"/>
      <c r="R40" s="494"/>
    </row>
    <row r="41" spans="2:20">
      <c r="B41" s="496" t="s">
        <v>87</v>
      </c>
      <c r="C41" s="497" t="s">
        <v>197</v>
      </c>
      <c r="D41" s="498">
        <v>-5.1368264261641352</v>
      </c>
      <c r="E41" s="498">
        <v>-3.9340220377242785</v>
      </c>
      <c r="F41" s="498">
        <v>-2.8226097090318651</v>
      </c>
      <c r="G41" s="498">
        <v>-1.7029181493588541</v>
      </c>
      <c r="H41" s="498">
        <v>-1.1977237621001153</v>
      </c>
      <c r="I41" s="498">
        <v>-1.0541745600028036</v>
      </c>
      <c r="J41" s="498">
        <v>-1.1611366921564308</v>
      </c>
      <c r="K41" s="498">
        <v>-1.0340567669743348</v>
      </c>
      <c r="L41" s="498">
        <v>-1.3001820560972757</v>
      </c>
      <c r="M41" s="498">
        <v>-1.6409729638522819</v>
      </c>
      <c r="N41" s="498">
        <v>-1.3465936711809507</v>
      </c>
      <c r="O41" s="498">
        <v>-1.2801259242152485</v>
      </c>
      <c r="P41" s="498">
        <v>-1.2389726929493505</v>
      </c>
      <c r="Q41" s="498">
        <v>-1.0434385534897375</v>
      </c>
      <c r="R41" s="498">
        <v>-0.88662371739987189</v>
      </c>
      <c r="T41" s="537"/>
    </row>
    <row r="42" spans="2:20">
      <c r="B42" s="499" t="s">
        <v>44</v>
      </c>
      <c r="C42" s="497" t="s">
        <v>44</v>
      </c>
      <c r="D42" s="498">
        <v>-2.6462739434826479</v>
      </c>
      <c r="E42" s="498">
        <v>-1.3112349401989398</v>
      </c>
      <c r="F42" s="498">
        <v>-9.2231364689906812E-3</v>
      </c>
      <c r="G42" s="498">
        <v>0.9900504845055651</v>
      </c>
      <c r="H42" s="498">
        <v>0.99528100606447201</v>
      </c>
      <c r="I42" s="498">
        <v>0.97575394127496029</v>
      </c>
      <c r="J42" s="498">
        <v>0.9822730402511517</v>
      </c>
      <c r="K42" s="498">
        <v>0.9079980690750149</v>
      </c>
      <c r="L42" s="498">
        <v>0.92051797563108451</v>
      </c>
      <c r="M42" s="498">
        <v>0.46248325581798727</v>
      </c>
      <c r="N42" s="498">
        <v>0.44244241865656014</v>
      </c>
      <c r="O42" s="498">
        <v>0.31175651965674867</v>
      </c>
      <c r="P42" s="498">
        <v>0.34076161659261073</v>
      </c>
      <c r="Q42" s="498">
        <v>0.37505508682233041</v>
      </c>
      <c r="R42" s="498">
        <v>0.44318874575726963</v>
      </c>
    </row>
    <row r="43" spans="2:20">
      <c r="B43" s="499" t="s">
        <v>121</v>
      </c>
      <c r="C43" s="499" t="s">
        <v>203</v>
      </c>
      <c r="D43" s="498">
        <v>-5.7326704270919091</v>
      </c>
      <c r="E43" s="498">
        <v>-4.4495441629094827</v>
      </c>
      <c r="F43" s="498">
        <v>-3.3618039268783271</v>
      </c>
      <c r="G43" s="498">
        <v>-2.096220589208269</v>
      </c>
      <c r="H43" s="498">
        <v>-1.4896365679495081</v>
      </c>
      <c r="I43" s="498">
        <v>-1.2874899035050715</v>
      </c>
      <c r="J43" s="498">
        <v>-1.5272656621250509</v>
      </c>
      <c r="K43" s="498">
        <v>-1.4394050002995074</v>
      </c>
      <c r="L43" s="498">
        <v>-1.7350042631312923</v>
      </c>
      <c r="M43" s="498">
        <v>-2.077713762176852</v>
      </c>
      <c r="N43" s="498">
        <v>-1.7102556620189742</v>
      </c>
      <c r="O43" s="498">
        <v>-1.6291906446674376</v>
      </c>
      <c r="P43" s="498">
        <v>-1.5768936959400086</v>
      </c>
      <c r="Q43" s="498">
        <v>-1.325607621310718</v>
      </c>
      <c r="R43" s="498">
        <v>-1.1316288436563886</v>
      </c>
      <c r="T43" s="537"/>
    </row>
    <row r="44" spans="2:20">
      <c r="B44" s="499" t="s">
        <v>122</v>
      </c>
      <c r="C44" s="500" t="s">
        <v>204</v>
      </c>
      <c r="D44" s="498">
        <v>-5.498930842085735</v>
      </c>
      <c r="E44" s="498">
        <v>-4.2553039402669794</v>
      </c>
      <c r="F44" s="498">
        <v>-3.1922818397502466</v>
      </c>
      <c r="G44" s="498">
        <v>-2.0103282520309684</v>
      </c>
      <c r="H44" s="498">
        <v>-1.4461112159391527</v>
      </c>
      <c r="I44" s="498">
        <v>-1.2475157170745383</v>
      </c>
      <c r="J44" s="498">
        <v>-1.4241585296916155</v>
      </c>
      <c r="K44" s="498">
        <v>-1.2888494073754082</v>
      </c>
      <c r="L44" s="498">
        <v>-1.5265475173906544</v>
      </c>
      <c r="M44" s="498">
        <v>-1.8798212854045018</v>
      </c>
      <c r="N44" s="498">
        <v>-1.5320246899558914</v>
      </c>
      <c r="O44" s="498">
        <v>-1.4483032700973724</v>
      </c>
      <c r="P44" s="498">
        <v>-1.4058013290933977</v>
      </c>
      <c r="Q44" s="498">
        <v>-1.1795021264833629</v>
      </c>
      <c r="R44" s="498">
        <v>-1.0018350312140747</v>
      </c>
      <c r="T44" s="537"/>
    </row>
    <row r="45" spans="2:20" ht="12" customHeight="1">
      <c r="B45" s="645" t="s">
        <v>427</v>
      </c>
      <c r="C45" s="645"/>
      <c r="D45" s="645"/>
      <c r="E45" s="645"/>
      <c r="F45" s="645"/>
      <c r="G45" s="645"/>
      <c r="H45" s="645"/>
      <c r="I45" s="645"/>
      <c r="J45" s="645"/>
      <c r="K45" s="645"/>
      <c r="L45" s="645"/>
      <c r="M45" s="645"/>
      <c r="N45" s="645"/>
      <c r="O45" s="645"/>
      <c r="P45" s="645"/>
      <c r="Q45" s="645"/>
      <c r="R45" s="645"/>
    </row>
    <row r="46" spans="2:20" ht="25.5" customHeight="1">
      <c r="B46" s="651" t="s">
        <v>916</v>
      </c>
      <c r="C46" s="651"/>
      <c r="D46" s="651"/>
      <c r="E46" s="651"/>
      <c r="F46" s="651"/>
      <c r="G46" s="651"/>
      <c r="H46" s="651"/>
      <c r="I46" s="651"/>
      <c r="J46" s="651"/>
      <c r="K46" s="651"/>
      <c r="L46" s="651"/>
      <c r="M46" s="651"/>
      <c r="N46" s="651"/>
      <c r="O46" s="651"/>
      <c r="P46" s="651"/>
      <c r="Q46" s="651"/>
      <c r="R46" s="651"/>
    </row>
    <row r="47" spans="2:20" ht="2.25" hidden="1" customHeight="1">
      <c r="B47" s="648"/>
      <c r="C47" s="648"/>
      <c r="D47" s="648"/>
      <c r="E47" s="648"/>
      <c r="F47" s="648"/>
      <c r="G47" s="648"/>
      <c r="H47" s="648"/>
      <c r="I47" s="648"/>
      <c r="J47" s="648"/>
      <c r="K47" s="648"/>
      <c r="L47" s="648"/>
      <c r="M47" s="648"/>
      <c r="N47" s="648"/>
      <c r="O47" s="648"/>
      <c r="P47" s="648"/>
      <c r="Q47" s="648"/>
      <c r="R47" s="648"/>
    </row>
    <row r="48" spans="2:20" hidden="1">
      <c r="B48" s="648"/>
      <c r="C48" s="648"/>
      <c r="D48" s="648"/>
      <c r="E48" s="648"/>
      <c r="F48" s="648"/>
      <c r="G48" s="648"/>
      <c r="H48" s="648"/>
      <c r="I48" s="648"/>
      <c r="J48" s="648"/>
      <c r="K48" s="648"/>
      <c r="L48" s="648"/>
      <c r="M48" s="648"/>
      <c r="N48" s="648"/>
      <c r="O48" s="648"/>
      <c r="P48" s="648"/>
      <c r="Q48" s="648"/>
      <c r="R48" s="648"/>
    </row>
    <row r="49" spans="2:18" ht="13.5" customHeight="1">
      <c r="B49" s="652" t="s">
        <v>917</v>
      </c>
      <c r="C49" s="652"/>
      <c r="D49" s="652"/>
      <c r="E49" s="652"/>
      <c r="F49" s="652"/>
      <c r="G49" s="652"/>
      <c r="H49" s="652"/>
      <c r="I49" s="652"/>
      <c r="J49" s="652"/>
      <c r="K49" s="652"/>
      <c r="L49" s="652"/>
      <c r="M49" s="652"/>
      <c r="N49" s="652"/>
      <c r="O49" s="652"/>
      <c r="P49" s="652"/>
      <c r="Q49" s="652"/>
      <c r="R49" s="652"/>
    </row>
    <row r="50" spans="2:18" ht="50.25" customHeight="1">
      <c r="B50" s="648" t="s">
        <v>918</v>
      </c>
      <c r="C50" s="648"/>
      <c r="D50" s="648"/>
      <c r="E50" s="648"/>
      <c r="F50" s="648"/>
      <c r="G50" s="648"/>
      <c r="H50" s="648"/>
      <c r="I50" s="648"/>
      <c r="J50" s="648"/>
      <c r="K50" s="648"/>
      <c r="L50" s="648"/>
      <c r="M50" s="648"/>
      <c r="N50" s="648"/>
      <c r="O50" s="648"/>
      <c r="P50" s="648"/>
      <c r="Q50" s="648"/>
      <c r="R50" s="648"/>
    </row>
  </sheetData>
  <mergeCells count="6">
    <mergeCell ref="B50:R50"/>
    <mergeCell ref="B2:R2"/>
    <mergeCell ref="B45:R45"/>
    <mergeCell ref="B46:R46"/>
    <mergeCell ref="B47:R48"/>
    <mergeCell ref="B49:R49"/>
  </mergeCells>
  <conditionalFormatting sqref="B20:C29 C35:C39 B31:C34 C30 C5:C19">
    <cfRule type="expression" dxfId="65" priority="12">
      <formula>MOD(ROW(),2)=0</formula>
    </cfRule>
  </conditionalFormatting>
  <conditionalFormatting sqref="B5:B8 B10:B16 B18">
    <cfRule type="expression" dxfId="64" priority="11">
      <formula>MOD(ROW(),2)=0</formula>
    </cfRule>
  </conditionalFormatting>
  <conditionalFormatting sqref="B9">
    <cfRule type="expression" dxfId="63" priority="10">
      <formula>MOD(ROW(),2)=0</formula>
    </cfRule>
  </conditionalFormatting>
  <conditionalFormatting sqref="D5:R39">
    <cfRule type="expression" dxfId="62" priority="9">
      <formula>MOD(ROW(),2)=0</formula>
    </cfRule>
  </conditionalFormatting>
  <conditionalFormatting sqref="B17">
    <cfRule type="expression" dxfId="61" priority="8">
      <formula>MOD(ROW(),2)=0</formula>
    </cfRule>
  </conditionalFormatting>
  <conditionalFormatting sqref="B19">
    <cfRule type="expression" dxfId="60" priority="7">
      <formula>MOD(ROW(),2)=0</formula>
    </cfRule>
  </conditionalFormatting>
  <conditionalFormatting sqref="B30">
    <cfRule type="expression" dxfId="59" priority="6">
      <formula>MOD(ROW(),2)=0</formula>
    </cfRule>
  </conditionalFormatting>
  <conditionalFormatting sqref="B35">
    <cfRule type="expression" dxfId="58" priority="5">
      <formula>MOD(ROW(),2)=0</formula>
    </cfRule>
  </conditionalFormatting>
  <conditionalFormatting sqref="B36">
    <cfRule type="expression" dxfId="57" priority="4">
      <formula>MOD(ROW(),2)=0</formula>
    </cfRule>
  </conditionalFormatting>
  <conditionalFormatting sqref="B37">
    <cfRule type="expression" dxfId="56" priority="3">
      <formula>MOD(ROW(),2)=0</formula>
    </cfRule>
  </conditionalFormatting>
  <conditionalFormatting sqref="B38">
    <cfRule type="expression" dxfId="55" priority="2">
      <formula>MOD(ROW(),2)=0</formula>
    </cfRule>
  </conditionalFormatting>
  <conditionalFormatting sqref="B39">
    <cfRule type="expression" dxfId="54" priority="1">
      <formula>MOD(ROW(),2)=0</formula>
    </cfRule>
  </conditionalFormatting>
  <pageMargins left="0.7" right="0.7" top="0.75" bottom="0.75" header="0.3" footer="0.3"/>
  <pageSetup scale="62"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4BDF-EE4D-4BC4-B8B6-DECC28BA3AB6}">
  <sheetPr codeName="Sheet79">
    <tabColor rgb="FF92D050"/>
    <pageSetUpPr fitToPage="1"/>
  </sheetPr>
  <dimension ref="B2:R46"/>
  <sheetViews>
    <sheetView zoomScale="85" zoomScaleNormal="85" workbookViewId="0">
      <pane xSplit="3" ySplit="4" topLeftCell="D26" activePane="bottomRight" state="frozen"/>
      <selection activeCell="B52" sqref="B52:P52"/>
      <selection pane="topRight" activeCell="B52" sqref="B52:P52"/>
      <selection pane="bottomLeft" activeCell="B52" sqref="B52:P52"/>
      <selection pane="bottomRight" activeCell="B52" sqref="B52:P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18" ht="15.75" customHeight="1">
      <c r="B2" s="653" t="str">
        <f>"Table A5. Advanced Economies: General Government Revenue, "&amp;$D$4&amp;"–"&amp;RIGHT($R$4,2)</f>
        <v>Table A5. Advanced Economies: General Government Revenue, 2010–24</v>
      </c>
      <c r="C2" s="653"/>
      <c r="D2" s="653"/>
      <c r="E2" s="653"/>
      <c r="F2" s="653"/>
      <c r="G2" s="653"/>
      <c r="H2" s="653"/>
      <c r="I2" s="653"/>
      <c r="J2" s="653"/>
      <c r="K2" s="653"/>
      <c r="L2" s="653"/>
      <c r="M2" s="653"/>
      <c r="N2" s="653"/>
      <c r="O2" s="653"/>
      <c r="P2" s="653"/>
      <c r="Q2" s="653"/>
      <c r="R2" s="653"/>
    </row>
    <row r="3" spans="2:18" ht="15.75">
      <c r="B3" s="488" t="s">
        <v>196</v>
      </c>
      <c r="C3" s="489"/>
      <c r="D3" s="489"/>
      <c r="E3" s="489"/>
      <c r="F3" s="489"/>
      <c r="G3" s="489"/>
      <c r="H3" s="489"/>
      <c r="I3" s="489"/>
      <c r="J3" s="489"/>
      <c r="K3" s="489"/>
      <c r="L3" s="489"/>
      <c r="M3" s="489"/>
      <c r="N3" s="489"/>
      <c r="O3" s="489"/>
      <c r="P3" s="489"/>
      <c r="Q3" s="489"/>
      <c r="R3" s="514"/>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6</v>
      </c>
      <c r="C5" s="493" t="s">
        <v>6</v>
      </c>
      <c r="D5" s="494">
        <v>31.934346918072116</v>
      </c>
      <c r="E5" s="494">
        <v>31.86178492073935</v>
      </c>
      <c r="F5" s="494">
        <v>33.10084990510768</v>
      </c>
      <c r="G5" s="494">
        <v>33.683039956934323</v>
      </c>
      <c r="H5" s="494">
        <v>33.911520407385915</v>
      </c>
      <c r="I5" s="494">
        <v>34.556181719795838</v>
      </c>
      <c r="J5" s="494">
        <v>34.791535995897547</v>
      </c>
      <c r="K5" s="494">
        <v>34.937981902717809</v>
      </c>
      <c r="L5" s="494">
        <v>35.605648669997954</v>
      </c>
      <c r="M5" s="494">
        <v>35.945025415743409</v>
      </c>
      <c r="N5" s="494">
        <v>35.969815601481805</v>
      </c>
      <c r="O5" s="494">
        <v>35.792820003539816</v>
      </c>
      <c r="P5" s="494">
        <v>35.702779925060732</v>
      </c>
      <c r="Q5" s="494">
        <v>35.57014492557478</v>
      </c>
      <c r="R5" s="494">
        <v>35.588787531831969</v>
      </c>
    </row>
    <row r="6" spans="2:18" ht="13.5" customHeight="1">
      <c r="B6" s="493" t="s">
        <v>7</v>
      </c>
      <c r="C6" s="493" t="s">
        <v>7</v>
      </c>
      <c r="D6" s="494">
        <v>48.381971945605322</v>
      </c>
      <c r="E6" s="494">
        <v>48.314812527831187</v>
      </c>
      <c r="F6" s="494">
        <v>49.023960538905783</v>
      </c>
      <c r="G6" s="494">
        <v>49.697589023130483</v>
      </c>
      <c r="H6" s="494">
        <v>49.595738926555043</v>
      </c>
      <c r="I6" s="494">
        <v>49.982478283034403</v>
      </c>
      <c r="J6" s="494">
        <v>48.638779286633415</v>
      </c>
      <c r="K6" s="494">
        <v>48.283629238351757</v>
      </c>
      <c r="L6" s="494">
        <v>48.268802979328854</v>
      </c>
      <c r="M6" s="494">
        <v>47.654098988650006</v>
      </c>
      <c r="N6" s="494">
        <v>47.960177514679891</v>
      </c>
      <c r="O6" s="494">
        <v>47.959943875976535</v>
      </c>
      <c r="P6" s="494">
        <v>47.960717790057863</v>
      </c>
      <c r="Q6" s="494">
        <v>47.960717790057871</v>
      </c>
      <c r="R6" s="494">
        <v>47.960717790057913</v>
      </c>
    </row>
    <row r="7" spans="2:18" ht="13.5" customHeight="1">
      <c r="B7" s="493" t="s">
        <v>8</v>
      </c>
      <c r="C7" s="493" t="s">
        <v>8</v>
      </c>
      <c r="D7" s="494">
        <v>49.340045631208902</v>
      </c>
      <c r="E7" s="494">
        <v>50.323787215746471</v>
      </c>
      <c r="F7" s="494">
        <v>51.63083450107225</v>
      </c>
      <c r="G7" s="494">
        <v>52.697016116082693</v>
      </c>
      <c r="H7" s="494">
        <v>52.175532260563983</v>
      </c>
      <c r="I7" s="494">
        <v>51.297535339772757</v>
      </c>
      <c r="J7" s="494">
        <v>50.611902726658329</v>
      </c>
      <c r="K7" s="494">
        <v>51.272169874707608</v>
      </c>
      <c r="L7" s="494">
        <v>51.312169874707493</v>
      </c>
      <c r="M7" s="494">
        <v>50.672169874707592</v>
      </c>
      <c r="N7" s="494">
        <v>50.386154820206045</v>
      </c>
      <c r="O7" s="494">
        <v>50.386154820206066</v>
      </c>
      <c r="P7" s="494">
        <v>50.38615482020613</v>
      </c>
      <c r="Q7" s="494">
        <v>50.386154820206052</v>
      </c>
      <c r="R7" s="494">
        <v>50.38615482020613</v>
      </c>
    </row>
    <row r="8" spans="2:18" ht="13.5" customHeight="1">
      <c r="B8" s="493" t="s">
        <v>9</v>
      </c>
      <c r="C8" s="493" t="s">
        <v>9</v>
      </c>
      <c r="D8" s="494">
        <v>38.326409759148447</v>
      </c>
      <c r="E8" s="494">
        <v>38.266510264855306</v>
      </c>
      <c r="F8" s="494">
        <v>38.401665497301337</v>
      </c>
      <c r="G8" s="494">
        <v>38.466035167883035</v>
      </c>
      <c r="H8" s="494">
        <v>38.545194426565452</v>
      </c>
      <c r="I8" s="494">
        <v>39.956361385603877</v>
      </c>
      <c r="J8" s="494">
        <v>40.133653942391931</v>
      </c>
      <c r="K8" s="494">
        <v>39.939986215321163</v>
      </c>
      <c r="L8" s="494">
        <v>40.12610375736346</v>
      </c>
      <c r="M8" s="494">
        <v>40.103888768840619</v>
      </c>
      <c r="N8" s="494">
        <v>40.052411867031431</v>
      </c>
      <c r="O8" s="494">
        <v>40.077071559005688</v>
      </c>
      <c r="P8" s="494">
        <v>40.063637350181288</v>
      </c>
      <c r="Q8" s="494">
        <v>40.075016890054918</v>
      </c>
      <c r="R8" s="494">
        <v>40.074998905220241</v>
      </c>
    </row>
    <row r="9" spans="2:18" ht="13.5" customHeight="1">
      <c r="B9" s="493" t="s">
        <v>88</v>
      </c>
      <c r="C9" s="493" t="s">
        <v>88</v>
      </c>
      <c r="D9" s="494">
        <v>37.32169227182051</v>
      </c>
      <c r="E9" s="494">
        <v>36.659571233084989</v>
      </c>
      <c r="F9" s="494">
        <v>36.353747639766851</v>
      </c>
      <c r="G9" s="494">
        <v>36.733973881933998</v>
      </c>
      <c r="H9" s="494">
        <v>39.79250543722069</v>
      </c>
      <c r="I9" s="494">
        <v>38.982869379014993</v>
      </c>
      <c r="J9" s="494">
        <v>38.012027993207212</v>
      </c>
      <c r="K9" s="494">
        <v>38.87605223781847</v>
      </c>
      <c r="L9" s="494">
        <v>39.565284504215946</v>
      </c>
      <c r="M9" s="494">
        <v>38.412063788443945</v>
      </c>
      <c r="N9" s="494">
        <v>37.649113163914159</v>
      </c>
      <c r="O9" s="494">
        <v>37.389218812703554</v>
      </c>
      <c r="P9" s="494">
        <v>37.36055178011862</v>
      </c>
      <c r="Q9" s="494">
        <v>37.35345737535706</v>
      </c>
      <c r="R9" s="494">
        <v>37.642587573757815</v>
      </c>
    </row>
    <row r="10" spans="2:18" ht="13.5" customHeight="1">
      <c r="B10" s="493" t="s">
        <v>10</v>
      </c>
      <c r="C10" s="493" t="s">
        <v>10</v>
      </c>
      <c r="D10" s="494">
        <v>39.324622255243199</v>
      </c>
      <c r="E10" s="494">
        <v>40.310331192648043</v>
      </c>
      <c r="F10" s="494">
        <v>40.54974590582259</v>
      </c>
      <c r="G10" s="494">
        <v>41.354955238098952</v>
      </c>
      <c r="H10" s="494">
        <v>40.334680254412078</v>
      </c>
      <c r="I10" s="494">
        <v>41.091169883347405</v>
      </c>
      <c r="J10" s="494">
        <v>40.209123760746138</v>
      </c>
      <c r="K10" s="494">
        <v>40.502691852838382</v>
      </c>
      <c r="L10" s="494">
        <v>42.052646479578179</v>
      </c>
      <c r="M10" s="494">
        <v>42.223768403749723</v>
      </c>
      <c r="N10" s="494">
        <v>42.124069325427349</v>
      </c>
      <c r="O10" s="494">
        <v>42.101243008250783</v>
      </c>
      <c r="P10" s="494">
        <v>42.105359189405242</v>
      </c>
      <c r="Q10" s="494">
        <v>42.109768060917517</v>
      </c>
      <c r="R10" s="494">
        <v>42.127672436629446</v>
      </c>
    </row>
    <row r="11" spans="2:18" ht="13.5" customHeight="1">
      <c r="B11" s="493" t="s">
        <v>11</v>
      </c>
      <c r="C11" s="493" t="s">
        <v>11</v>
      </c>
      <c r="D11" s="494">
        <v>53.963000144677366</v>
      </c>
      <c r="E11" s="494">
        <v>54.373545499535972</v>
      </c>
      <c r="F11" s="494">
        <v>54.464480776273582</v>
      </c>
      <c r="G11" s="494">
        <v>54.584731019750976</v>
      </c>
      <c r="H11" s="494">
        <v>56.362140457760965</v>
      </c>
      <c r="I11" s="494">
        <v>53.198065564174435</v>
      </c>
      <c r="J11" s="494">
        <v>52.591495350954375</v>
      </c>
      <c r="K11" s="494">
        <v>52.333192688746486</v>
      </c>
      <c r="L11" s="494">
        <v>52.144456815921636</v>
      </c>
      <c r="M11" s="494">
        <v>51.703227754597037</v>
      </c>
      <c r="N11" s="494">
        <v>51.390785491007293</v>
      </c>
      <c r="O11" s="494">
        <v>51.182432203203362</v>
      </c>
      <c r="P11" s="494">
        <v>50.974033634639483</v>
      </c>
      <c r="Q11" s="494">
        <v>50.765101900028718</v>
      </c>
      <c r="R11" s="494">
        <v>50.660064137972974</v>
      </c>
    </row>
    <row r="12" spans="2:18" ht="13.5" customHeight="1">
      <c r="B12" s="493" t="s">
        <v>12</v>
      </c>
      <c r="C12" s="493" t="s">
        <v>12</v>
      </c>
      <c r="D12" s="494">
        <v>40.700126561678218</v>
      </c>
      <c r="E12" s="494">
        <v>38.583784059281371</v>
      </c>
      <c r="F12" s="494">
        <v>39.045446950050987</v>
      </c>
      <c r="G12" s="494">
        <v>38.281997918898305</v>
      </c>
      <c r="H12" s="494">
        <v>38.53733457486819</v>
      </c>
      <c r="I12" s="494">
        <v>39.702850183589874</v>
      </c>
      <c r="J12" s="494">
        <v>39.246375279025067</v>
      </c>
      <c r="K12" s="494">
        <v>38.880516354776091</v>
      </c>
      <c r="L12" s="494">
        <v>40.08034928702827</v>
      </c>
      <c r="M12" s="494">
        <v>40.128090099335637</v>
      </c>
      <c r="N12" s="494">
        <v>40.086636776362191</v>
      </c>
      <c r="O12" s="494">
        <v>39.874340168405993</v>
      </c>
      <c r="P12" s="494">
        <v>39.665267762896626</v>
      </c>
      <c r="Q12" s="494">
        <v>39.38368954266852</v>
      </c>
      <c r="R12" s="494">
        <v>39.111350524709962</v>
      </c>
    </row>
    <row r="13" spans="2:18" ht="13.5" customHeight="1">
      <c r="B13" s="493" t="s">
        <v>13</v>
      </c>
      <c r="C13" s="493" t="s">
        <v>13</v>
      </c>
      <c r="D13" s="494">
        <v>52.144842330304655</v>
      </c>
      <c r="E13" s="494">
        <v>53.34003829957993</v>
      </c>
      <c r="F13" s="494">
        <v>54.020411125514912</v>
      </c>
      <c r="G13" s="494">
        <v>54.90464153281728</v>
      </c>
      <c r="H13" s="494">
        <v>54.898429971675242</v>
      </c>
      <c r="I13" s="494">
        <v>54.377779050018127</v>
      </c>
      <c r="J13" s="494">
        <v>54.184192382618193</v>
      </c>
      <c r="K13" s="494">
        <v>53.297333994363385</v>
      </c>
      <c r="L13" s="494">
        <v>51.842471067336234</v>
      </c>
      <c r="M13" s="494">
        <v>51.801300108623707</v>
      </c>
      <c r="N13" s="494">
        <v>51.72362712354839</v>
      </c>
      <c r="O13" s="494">
        <v>51.802600027141409</v>
      </c>
      <c r="P13" s="494">
        <v>51.895928250336311</v>
      </c>
      <c r="Q13" s="494">
        <v>51.880383348716784</v>
      </c>
      <c r="R13" s="494">
        <v>51.783034621610781</v>
      </c>
    </row>
    <row r="14" spans="2:18" ht="13.5" customHeight="1">
      <c r="B14" s="493" t="s">
        <v>14</v>
      </c>
      <c r="C14" s="493" t="s">
        <v>14</v>
      </c>
      <c r="D14" s="494">
        <v>49.997769746638205</v>
      </c>
      <c r="E14" s="494">
        <v>51.137575429867042</v>
      </c>
      <c r="F14" s="494">
        <v>52.130309976426702</v>
      </c>
      <c r="G14" s="494">
        <v>53.145940206566344</v>
      </c>
      <c r="H14" s="494">
        <v>53.312803957641883</v>
      </c>
      <c r="I14" s="494">
        <v>53.174262383371421</v>
      </c>
      <c r="J14" s="494">
        <v>53.16418435515542</v>
      </c>
      <c r="K14" s="494">
        <v>53.789645700471922</v>
      </c>
      <c r="L14" s="494">
        <v>53.567486519777454</v>
      </c>
      <c r="M14" s="494">
        <v>52.445685447117121</v>
      </c>
      <c r="N14" s="494">
        <v>52.002384555750439</v>
      </c>
      <c r="O14" s="494">
        <v>51.631833922523526</v>
      </c>
      <c r="P14" s="494">
        <v>51.509813155595296</v>
      </c>
      <c r="Q14" s="494">
        <v>51.449468275752288</v>
      </c>
      <c r="R14" s="494">
        <v>51.431468275752124</v>
      </c>
    </row>
    <row r="15" spans="2:18" ht="13.5" customHeight="1">
      <c r="B15" s="493" t="s">
        <v>15</v>
      </c>
      <c r="C15" s="493" t="s">
        <v>15</v>
      </c>
      <c r="D15" s="494">
        <v>43.034464314783378</v>
      </c>
      <c r="E15" s="494">
        <v>43.753218503063131</v>
      </c>
      <c r="F15" s="494">
        <v>44.261708468382245</v>
      </c>
      <c r="G15" s="494">
        <v>44.54798601675725</v>
      </c>
      <c r="H15" s="494">
        <v>44.529553289162486</v>
      </c>
      <c r="I15" s="494">
        <v>44.491711656160007</v>
      </c>
      <c r="J15" s="494">
        <v>44.798037819447742</v>
      </c>
      <c r="K15" s="494">
        <v>44.970830002379984</v>
      </c>
      <c r="L15" s="494">
        <v>45.586562315416415</v>
      </c>
      <c r="M15" s="494">
        <v>45.451336485440116</v>
      </c>
      <c r="N15" s="494">
        <v>45.312484245729692</v>
      </c>
      <c r="O15" s="494">
        <v>45.002605743233111</v>
      </c>
      <c r="P15" s="494">
        <v>44.956486516217822</v>
      </c>
      <c r="Q15" s="494">
        <v>44.92391302481181</v>
      </c>
      <c r="R15" s="494">
        <v>44.923913024811966</v>
      </c>
    </row>
    <row r="16" spans="2:18" ht="13.5" customHeight="1">
      <c r="B16" s="493" t="s">
        <v>16</v>
      </c>
      <c r="C16" s="493" t="s">
        <v>16</v>
      </c>
      <c r="D16" s="494">
        <v>41.280620799801795</v>
      </c>
      <c r="E16" s="494">
        <v>43.806906278830503</v>
      </c>
      <c r="F16" s="494">
        <v>46.201962302043889</v>
      </c>
      <c r="G16" s="494">
        <v>47.949671748203748</v>
      </c>
      <c r="H16" s="494">
        <v>46.226938921726671</v>
      </c>
      <c r="I16" s="494">
        <v>47.851154813887106</v>
      </c>
      <c r="J16" s="494">
        <v>49.512714745478448</v>
      </c>
      <c r="K16" s="494">
        <v>48.295952679532569</v>
      </c>
      <c r="L16" s="494">
        <v>48.972610188444051</v>
      </c>
      <c r="M16" s="494">
        <v>47.530627160477259</v>
      </c>
      <c r="N16" s="494">
        <v>46.014381445219279</v>
      </c>
      <c r="O16" s="494">
        <v>45.231956332277512</v>
      </c>
      <c r="P16" s="494">
        <v>44.384807775054405</v>
      </c>
      <c r="Q16" s="494">
        <v>44.179337951764211</v>
      </c>
      <c r="R16" s="494">
        <v>44.025840859650991</v>
      </c>
    </row>
    <row r="17" spans="2:18" ht="13.5" customHeight="1">
      <c r="B17" s="493" t="s">
        <v>89</v>
      </c>
      <c r="C17" s="493" t="s">
        <v>89</v>
      </c>
      <c r="D17" s="494">
        <v>20.729182713290971</v>
      </c>
      <c r="E17" s="494">
        <v>22.39507282791201</v>
      </c>
      <c r="F17" s="494">
        <v>21.436926939222296</v>
      </c>
      <c r="G17" s="494">
        <v>21.042936726649877</v>
      </c>
      <c r="H17" s="494">
        <v>20.845320574562212</v>
      </c>
      <c r="I17" s="494">
        <v>18.622723432992657</v>
      </c>
      <c r="J17" s="494">
        <v>22.629305669689955</v>
      </c>
      <c r="K17" s="494">
        <v>22.804398884308707</v>
      </c>
      <c r="L17" s="494">
        <v>20.533226099694897</v>
      </c>
      <c r="M17" s="494">
        <v>20.698363387915109</v>
      </c>
      <c r="N17" s="494">
        <v>21.016264580319373</v>
      </c>
      <c r="O17" s="494">
        <v>20.911213484532304</v>
      </c>
      <c r="P17" s="494">
        <v>21.175448845008145</v>
      </c>
      <c r="Q17" s="494">
        <v>20.661652563955833</v>
      </c>
      <c r="R17" s="494">
        <v>20.661652563955808</v>
      </c>
    </row>
    <row r="18" spans="2:18" ht="13.5" customHeight="1">
      <c r="B18" s="493" t="s">
        <v>64</v>
      </c>
      <c r="C18" s="493" t="s">
        <v>64</v>
      </c>
      <c r="D18" s="494">
        <v>38.329330867886355</v>
      </c>
      <c r="E18" s="494">
        <v>38.818111219523296</v>
      </c>
      <c r="F18" s="494">
        <v>40.221335495070122</v>
      </c>
      <c r="G18" s="494">
        <v>40.620083493196908</v>
      </c>
      <c r="H18" s="494">
        <v>43.740571770288774</v>
      </c>
      <c r="I18" s="494">
        <v>40.583613926732426</v>
      </c>
      <c r="J18" s="494">
        <v>56.938476139089886</v>
      </c>
      <c r="K18" s="494">
        <v>43.812427727330743</v>
      </c>
      <c r="L18" s="494">
        <v>42.744599632543121</v>
      </c>
      <c r="M18" s="494">
        <v>42.13893719893376</v>
      </c>
      <c r="N18" s="494">
        <v>41.850885025236558</v>
      </c>
      <c r="O18" s="494">
        <v>41.645193138559442</v>
      </c>
      <c r="P18" s="494">
        <v>41.259289162798694</v>
      </c>
      <c r="Q18" s="494">
        <v>41.282846954486871</v>
      </c>
      <c r="R18" s="494">
        <v>41.069258056018548</v>
      </c>
    </row>
    <row r="19" spans="2:18" ht="13.5" customHeight="1">
      <c r="B19" s="493" t="s">
        <v>17</v>
      </c>
      <c r="C19" s="493" t="s">
        <v>17</v>
      </c>
      <c r="D19" s="494">
        <v>33.019080555721189</v>
      </c>
      <c r="E19" s="494">
        <v>33.747172920818407</v>
      </c>
      <c r="F19" s="494">
        <v>33.974064684116762</v>
      </c>
      <c r="G19" s="494">
        <v>34.219519387522325</v>
      </c>
      <c r="H19" s="494">
        <v>33.842620362253086</v>
      </c>
      <c r="I19" s="494">
        <v>27.048828221865307</v>
      </c>
      <c r="J19" s="494">
        <v>26.991978070705848</v>
      </c>
      <c r="K19" s="494">
        <v>26.063322992893362</v>
      </c>
      <c r="L19" s="494">
        <v>25.769841276743747</v>
      </c>
      <c r="M19" s="494">
        <v>25.897495861181817</v>
      </c>
      <c r="N19" s="494">
        <v>25.413092565898864</v>
      </c>
      <c r="O19" s="494">
        <v>25.276009051353444</v>
      </c>
      <c r="P19" s="494">
        <v>24.516560263779823</v>
      </c>
      <c r="Q19" s="494">
        <v>24.175136368749634</v>
      </c>
      <c r="R19" s="494">
        <v>24.040205700503783</v>
      </c>
    </row>
    <row r="20" spans="2:18" ht="13.5" customHeight="1">
      <c r="B20" s="493" t="s">
        <v>18</v>
      </c>
      <c r="C20" s="493" t="s">
        <v>18</v>
      </c>
      <c r="D20" s="494">
        <v>36.75545534943587</v>
      </c>
      <c r="E20" s="494">
        <v>36.764352777571311</v>
      </c>
      <c r="F20" s="494">
        <v>35.961765050111872</v>
      </c>
      <c r="G20" s="494">
        <v>36.259297487511219</v>
      </c>
      <c r="H20" s="494">
        <v>36.484383328862997</v>
      </c>
      <c r="I20" s="494">
        <v>36.642257355384885</v>
      </c>
      <c r="J20" s="494">
        <v>36.480219953831018</v>
      </c>
      <c r="K20" s="494">
        <v>37.808326880079335</v>
      </c>
      <c r="L20" s="494">
        <v>36.731280775280474</v>
      </c>
      <c r="M20" s="494">
        <v>36.479126599072828</v>
      </c>
      <c r="N20" s="494">
        <v>36.448023910017433</v>
      </c>
      <c r="O20" s="494">
        <v>36.447990904845653</v>
      </c>
      <c r="P20" s="494">
        <v>36.447963062592059</v>
      </c>
      <c r="Q20" s="494">
        <v>36.447939621088594</v>
      </c>
      <c r="R20" s="494">
        <v>36.447927638756461</v>
      </c>
    </row>
    <row r="21" spans="2:18" ht="13.5" customHeight="1">
      <c r="B21" s="493" t="s">
        <v>19</v>
      </c>
      <c r="C21" s="493" t="s">
        <v>19</v>
      </c>
      <c r="D21" s="494">
        <v>45.678663022782587</v>
      </c>
      <c r="E21" s="494">
        <v>45.700691497385279</v>
      </c>
      <c r="F21" s="494">
        <v>47.869320911319591</v>
      </c>
      <c r="G21" s="494">
        <v>48.142091486974948</v>
      </c>
      <c r="H21" s="494">
        <v>47.8572622110743</v>
      </c>
      <c r="I21" s="494">
        <v>47.653238180844205</v>
      </c>
      <c r="J21" s="494">
        <v>46.514903327210405</v>
      </c>
      <c r="K21" s="494">
        <v>46.441345431662704</v>
      </c>
      <c r="L21" s="494">
        <v>46.367596777329325</v>
      </c>
      <c r="M21" s="494">
        <v>46.499351033702688</v>
      </c>
      <c r="N21" s="494">
        <v>46.525366848733988</v>
      </c>
      <c r="O21" s="494">
        <v>46.580723614021451</v>
      </c>
      <c r="P21" s="494">
        <v>46.663715140115634</v>
      </c>
      <c r="Q21" s="494">
        <v>46.781500588139316</v>
      </c>
      <c r="R21" s="494">
        <v>46.899107616207651</v>
      </c>
    </row>
    <row r="22" spans="2:18" ht="13.5" customHeight="1">
      <c r="B22" s="493" t="s">
        <v>20</v>
      </c>
      <c r="C22" s="493" t="s">
        <v>20</v>
      </c>
      <c r="D22" s="494">
        <v>29.014737565803411</v>
      </c>
      <c r="E22" s="494">
        <v>29.976960100804138</v>
      </c>
      <c r="F22" s="494">
        <v>30.760322460269791</v>
      </c>
      <c r="G22" s="494">
        <v>31.575484100477862</v>
      </c>
      <c r="H22" s="494">
        <v>33.253294569117841</v>
      </c>
      <c r="I22" s="494">
        <v>34.21430934815529</v>
      </c>
      <c r="J22" s="494">
        <v>34.253176152757582</v>
      </c>
      <c r="K22" s="494">
        <v>34.248516845770304</v>
      </c>
      <c r="L22" s="494">
        <v>33.858774773960768</v>
      </c>
      <c r="M22" s="494">
        <v>34.018793831706759</v>
      </c>
      <c r="N22" s="494">
        <v>34.62190241151464</v>
      </c>
      <c r="O22" s="494">
        <v>34.652691211479812</v>
      </c>
      <c r="P22" s="494">
        <v>34.658205827793701</v>
      </c>
      <c r="Q22" s="494">
        <v>34.653769105725566</v>
      </c>
      <c r="R22" s="494">
        <v>34.655002875437731</v>
      </c>
    </row>
    <row r="23" spans="2:18" ht="13.5" customHeight="1">
      <c r="B23" s="493" t="s">
        <v>21</v>
      </c>
      <c r="C23" s="493" t="s">
        <v>21</v>
      </c>
      <c r="D23" s="494">
        <v>21.00514040850133</v>
      </c>
      <c r="E23" s="494">
        <v>21.565822161055635</v>
      </c>
      <c r="F23" s="494">
        <v>22.118842074588773</v>
      </c>
      <c r="G23" s="494">
        <v>21.548474082918737</v>
      </c>
      <c r="H23" s="494">
        <v>21.196925951601241</v>
      </c>
      <c r="I23" s="494">
        <v>21.475982722597443</v>
      </c>
      <c r="J23" s="494">
        <v>22.407791124556358</v>
      </c>
      <c r="K23" s="494">
        <v>23.154144946719214</v>
      </c>
      <c r="L23" s="494">
        <v>24.278700032301522</v>
      </c>
      <c r="M23" s="494">
        <v>24.555930615158907</v>
      </c>
      <c r="N23" s="494">
        <v>24.600639239207027</v>
      </c>
      <c r="O23" s="494">
        <v>24.512619241964504</v>
      </c>
      <c r="P23" s="494">
        <v>24.416537098290238</v>
      </c>
      <c r="Q23" s="494">
        <v>24.416537098290199</v>
      </c>
      <c r="R23" s="494">
        <v>24.416537098290259</v>
      </c>
    </row>
    <row r="24" spans="2:18" ht="13.5" customHeight="1">
      <c r="B24" s="493" t="s">
        <v>90</v>
      </c>
      <c r="C24" s="493" t="s">
        <v>90</v>
      </c>
      <c r="D24" s="494">
        <v>36.543557159298018</v>
      </c>
      <c r="E24" s="494">
        <v>35.640405841190841</v>
      </c>
      <c r="F24" s="494">
        <v>37.353098948479854</v>
      </c>
      <c r="G24" s="494">
        <v>36.70738893413678</v>
      </c>
      <c r="H24" s="494">
        <v>36.127641572816586</v>
      </c>
      <c r="I24" s="494">
        <v>36.243953370532118</v>
      </c>
      <c r="J24" s="494">
        <v>36.206203543042228</v>
      </c>
      <c r="K24" s="494">
        <v>35.602665265776835</v>
      </c>
      <c r="L24" s="494">
        <v>36.860759745131908</v>
      </c>
      <c r="M24" s="494">
        <v>35.913299568162934</v>
      </c>
      <c r="N24" s="494">
        <v>35.852370739325082</v>
      </c>
      <c r="O24" s="494">
        <v>34.66673074108315</v>
      </c>
      <c r="P24" s="494">
        <v>34.705406753871202</v>
      </c>
      <c r="Q24" s="494">
        <v>34.661374456224586</v>
      </c>
      <c r="R24" s="494">
        <v>34.698648255291396</v>
      </c>
    </row>
    <row r="25" spans="2:18" ht="13.5" customHeight="1">
      <c r="B25" s="493" t="s">
        <v>65</v>
      </c>
      <c r="C25" s="493" t="s">
        <v>65</v>
      </c>
      <c r="D25" s="494">
        <v>34.308599271489996</v>
      </c>
      <c r="E25" s="494">
        <v>32.560756513102667</v>
      </c>
      <c r="F25" s="494">
        <v>32.068935047899011</v>
      </c>
      <c r="G25" s="494">
        <v>32.094415038135622</v>
      </c>
      <c r="H25" s="494">
        <v>33.36286719061917</v>
      </c>
      <c r="I25" s="494">
        <v>34.110434364481492</v>
      </c>
      <c r="J25" s="494">
        <v>33.592281991485066</v>
      </c>
      <c r="K25" s="494">
        <v>32.826187847003141</v>
      </c>
      <c r="L25" s="494">
        <v>34.057869810275712</v>
      </c>
      <c r="M25" s="494">
        <v>34.858222972823825</v>
      </c>
      <c r="N25" s="494">
        <v>34.798054410348769</v>
      </c>
      <c r="O25" s="494">
        <v>34.787279110238771</v>
      </c>
      <c r="P25" s="494">
        <v>34.746037085748441</v>
      </c>
      <c r="Q25" s="494">
        <v>34.672863582360911</v>
      </c>
      <c r="R25" s="494">
        <v>34.615920497841834</v>
      </c>
    </row>
    <row r="26" spans="2:18" ht="13.5" customHeight="1">
      <c r="B26" s="493" t="s">
        <v>22</v>
      </c>
      <c r="C26" s="493" t="s">
        <v>22</v>
      </c>
      <c r="D26" s="494">
        <v>43.468034586264054</v>
      </c>
      <c r="E26" s="494">
        <v>42.878655194302738</v>
      </c>
      <c r="F26" s="494">
        <v>44.415125136017409</v>
      </c>
      <c r="G26" s="494">
        <v>44.297680620221726</v>
      </c>
      <c r="H26" s="494">
        <v>43.281805701624101</v>
      </c>
      <c r="I26" s="494">
        <v>43.292399202773233</v>
      </c>
      <c r="J26" s="494">
        <v>43.567610767894429</v>
      </c>
      <c r="K26" s="494">
        <v>44.463753544355072</v>
      </c>
      <c r="L26" s="494">
        <v>46.335123513250316</v>
      </c>
      <c r="M26" s="494">
        <v>45.287133464529994</v>
      </c>
      <c r="N26" s="494">
        <v>45.535303830698155</v>
      </c>
      <c r="O26" s="494">
        <v>45.560159329513546</v>
      </c>
      <c r="P26" s="494">
        <v>45.741418521905743</v>
      </c>
      <c r="Q26" s="494">
        <v>45.795735717526803</v>
      </c>
      <c r="R26" s="494">
        <v>45.823218612448443</v>
      </c>
    </row>
    <row r="27" spans="2:18" ht="13.5" customHeight="1">
      <c r="B27" s="493" t="s">
        <v>66</v>
      </c>
      <c r="C27" s="493" t="s">
        <v>66</v>
      </c>
      <c r="D27" s="494">
        <v>38.669555165257044</v>
      </c>
      <c r="E27" s="494">
        <v>38.834874756248801</v>
      </c>
      <c r="F27" s="494">
        <v>39.225101274780918</v>
      </c>
      <c r="G27" s="494">
        <v>39.520221838539214</v>
      </c>
      <c r="H27" s="494">
        <v>39.338732126266763</v>
      </c>
      <c r="I27" s="494">
        <v>38.519153910078835</v>
      </c>
      <c r="J27" s="494">
        <v>37.41367719973946</v>
      </c>
      <c r="K27" s="494">
        <v>39.168210287250659</v>
      </c>
      <c r="L27" s="494">
        <v>38.186127981275753</v>
      </c>
      <c r="M27" s="494">
        <v>37.533597251538751</v>
      </c>
      <c r="N27" s="494">
        <v>37.312384958139269</v>
      </c>
      <c r="O27" s="494">
        <v>36.973614642074821</v>
      </c>
      <c r="P27" s="494">
        <v>37.100183184601661</v>
      </c>
      <c r="Q27" s="494">
        <v>35.990835431867119</v>
      </c>
      <c r="R27" s="494">
        <v>35.99083543186719</v>
      </c>
    </row>
    <row r="28" spans="2:18" ht="13.5" customHeight="1">
      <c r="B28" s="493" t="s">
        <v>23</v>
      </c>
      <c r="C28" s="493" t="s">
        <v>23</v>
      </c>
      <c r="D28" s="494">
        <v>41.793559631219033</v>
      </c>
      <c r="E28" s="494">
        <v>41.52844813403059</v>
      </c>
      <c r="F28" s="494">
        <v>42.024087012187465</v>
      </c>
      <c r="G28" s="494">
        <v>42.76711942985451</v>
      </c>
      <c r="H28" s="494">
        <v>42.774286735362438</v>
      </c>
      <c r="I28" s="494">
        <v>41.778066341259809</v>
      </c>
      <c r="J28" s="494">
        <v>42.807307820994808</v>
      </c>
      <c r="K28" s="494">
        <v>43.709229249655387</v>
      </c>
      <c r="L28" s="494">
        <v>43.507002772119364</v>
      </c>
      <c r="M28" s="494">
        <v>44.363025747604055</v>
      </c>
      <c r="N28" s="494">
        <v>44.231747896903229</v>
      </c>
      <c r="O28" s="494">
        <v>43.959465797751889</v>
      </c>
      <c r="P28" s="494">
        <v>44.058676242652631</v>
      </c>
      <c r="Q28" s="494">
        <v>44.077010544870959</v>
      </c>
      <c r="R28" s="494">
        <v>44.077010544870909</v>
      </c>
    </row>
    <row r="29" spans="2:18" ht="13.5" customHeight="1">
      <c r="B29" s="493" t="s">
        <v>24</v>
      </c>
      <c r="C29" s="493" t="s">
        <v>24</v>
      </c>
      <c r="D29" s="494">
        <v>37.550754996078588</v>
      </c>
      <c r="E29" s="494">
        <v>37.341577385038562</v>
      </c>
      <c r="F29" s="494">
        <v>37.45387112158577</v>
      </c>
      <c r="G29" s="494">
        <v>37.247286913554241</v>
      </c>
      <c r="H29" s="494">
        <v>37.19954247686389</v>
      </c>
      <c r="I29" s="494">
        <v>37.640285701737923</v>
      </c>
      <c r="J29" s="494">
        <v>37.546041382634961</v>
      </c>
      <c r="K29" s="494">
        <v>37.346344925479066</v>
      </c>
      <c r="L29" s="494">
        <v>37.340527455665061</v>
      </c>
      <c r="M29" s="494">
        <v>37.164707044320146</v>
      </c>
      <c r="N29" s="494">
        <v>37.302080180578635</v>
      </c>
      <c r="O29" s="494">
        <v>37.240804304283714</v>
      </c>
      <c r="P29" s="494">
        <v>37.120971493299024</v>
      </c>
      <c r="Q29" s="494">
        <v>37.147592345461888</v>
      </c>
      <c r="R29" s="494">
        <v>37.18676598852673</v>
      </c>
    </row>
    <row r="30" spans="2:18" ht="13.5" customHeight="1">
      <c r="B30" s="493" t="s">
        <v>25</v>
      </c>
      <c r="C30" s="493" t="s">
        <v>25</v>
      </c>
      <c r="D30" s="494">
        <v>55.259337967312824</v>
      </c>
      <c r="E30" s="494">
        <v>56.535533335360213</v>
      </c>
      <c r="F30" s="494">
        <v>56.082658582912934</v>
      </c>
      <c r="G30" s="494">
        <v>54.057468928574337</v>
      </c>
      <c r="H30" s="494">
        <v>53.814134588249651</v>
      </c>
      <c r="I30" s="494">
        <v>54.077925876418362</v>
      </c>
      <c r="J30" s="494">
        <v>53.949416791481156</v>
      </c>
      <c r="K30" s="494">
        <v>54.183176024735211</v>
      </c>
      <c r="L30" s="494">
        <v>55.131451941648905</v>
      </c>
      <c r="M30" s="494">
        <v>55.322785997569781</v>
      </c>
      <c r="N30" s="494">
        <v>54.639040835404238</v>
      </c>
      <c r="O30" s="494">
        <v>54.974051160551973</v>
      </c>
      <c r="P30" s="494">
        <v>55.193476519826966</v>
      </c>
      <c r="Q30" s="494">
        <v>55.590910172664998</v>
      </c>
      <c r="R30" s="494">
        <v>55.957543955015332</v>
      </c>
    </row>
    <row r="31" spans="2:18" ht="13.5" customHeight="1">
      <c r="B31" s="493" t="s">
        <v>26</v>
      </c>
      <c r="C31" s="493" t="s">
        <v>26</v>
      </c>
      <c r="D31" s="494">
        <v>40.647408044692988</v>
      </c>
      <c r="E31" s="494">
        <v>42.633588111247029</v>
      </c>
      <c r="F31" s="494">
        <v>42.86840869155732</v>
      </c>
      <c r="G31" s="494">
        <v>45.097442698125853</v>
      </c>
      <c r="H31" s="494">
        <v>44.60139901351463</v>
      </c>
      <c r="I31" s="494">
        <v>43.797084684303897</v>
      </c>
      <c r="J31" s="494">
        <v>42.84102940577133</v>
      </c>
      <c r="K31" s="494">
        <v>42.70492679332461</v>
      </c>
      <c r="L31" s="494">
        <v>43.022641775060528</v>
      </c>
      <c r="M31" s="494">
        <v>43.217310286943118</v>
      </c>
      <c r="N31" s="494">
        <v>43.344623518180931</v>
      </c>
      <c r="O31" s="494">
        <v>43.842446275551609</v>
      </c>
      <c r="P31" s="494">
        <v>43.456253290001001</v>
      </c>
      <c r="Q31" s="494">
        <v>43.511951118087708</v>
      </c>
      <c r="R31" s="494">
        <v>43.543190060709449</v>
      </c>
    </row>
    <row r="32" spans="2:18">
      <c r="B32" s="493" t="s">
        <v>91</v>
      </c>
      <c r="C32" s="493" t="s">
        <v>91</v>
      </c>
      <c r="D32" s="494">
        <v>21.074154991124185</v>
      </c>
      <c r="E32" s="494">
        <v>23.073313574710959</v>
      </c>
      <c r="F32" s="494">
        <v>22.14544012240879</v>
      </c>
      <c r="G32" s="494">
        <v>21.335106908322818</v>
      </c>
      <c r="H32" s="494">
        <v>21.072046093044371</v>
      </c>
      <c r="I32" s="494">
        <v>21.185410791068314</v>
      </c>
      <c r="J32" s="494">
        <v>21.473036361119878</v>
      </c>
      <c r="K32" s="494">
        <v>22.644024587043706</v>
      </c>
      <c r="L32" s="494">
        <v>21.45648310504605</v>
      </c>
      <c r="M32" s="494">
        <v>21.404670883637081</v>
      </c>
      <c r="N32" s="494">
        <v>21.082106760477025</v>
      </c>
      <c r="O32" s="494">
        <v>21.122066698515781</v>
      </c>
      <c r="P32" s="494">
        <v>21.21210676047696</v>
      </c>
      <c r="Q32" s="494">
        <v>21.252066698515815</v>
      </c>
      <c r="R32" s="494">
        <v>21.29210676047699</v>
      </c>
    </row>
    <row r="33" spans="2:18">
      <c r="B33" s="493" t="s">
        <v>27</v>
      </c>
      <c r="C33" s="493" t="s">
        <v>27</v>
      </c>
      <c r="D33" s="494">
        <v>34.660062861438476</v>
      </c>
      <c r="E33" s="494">
        <v>36.539836578773368</v>
      </c>
      <c r="F33" s="494">
        <v>36.285185720082254</v>
      </c>
      <c r="G33" s="494">
        <v>38.72082879982311</v>
      </c>
      <c r="H33" s="494">
        <v>39.332718254437637</v>
      </c>
      <c r="I33" s="494">
        <v>42.52921783763361</v>
      </c>
      <c r="J33" s="494">
        <v>39.22869524536479</v>
      </c>
      <c r="K33" s="494">
        <v>39.414713827094147</v>
      </c>
      <c r="L33" s="494">
        <v>39.150522907766636</v>
      </c>
      <c r="M33" s="494">
        <v>39.209881415992804</v>
      </c>
      <c r="N33" s="494">
        <v>39.299281815240718</v>
      </c>
      <c r="O33" s="494">
        <v>38.603476948217072</v>
      </c>
      <c r="P33" s="494">
        <v>38.471984697374467</v>
      </c>
      <c r="Q33" s="494">
        <v>38.582764499411745</v>
      </c>
      <c r="R33" s="494">
        <v>37.555571612434306</v>
      </c>
    </row>
    <row r="34" spans="2:18">
      <c r="B34" s="493" t="s">
        <v>28</v>
      </c>
      <c r="C34" s="493" t="s">
        <v>28</v>
      </c>
      <c r="D34" s="494">
        <v>40.808437939446769</v>
      </c>
      <c r="E34" s="494">
        <v>40.606460122369995</v>
      </c>
      <c r="F34" s="494">
        <v>41.57631503482915</v>
      </c>
      <c r="G34" s="494">
        <v>40.641545337794433</v>
      </c>
      <c r="H34" s="494">
        <v>41.204404223413903</v>
      </c>
      <c r="I34" s="494">
        <v>40.434317242359761</v>
      </c>
      <c r="J34" s="494">
        <v>39.254948552129484</v>
      </c>
      <c r="K34" s="494">
        <v>39.077293677351236</v>
      </c>
      <c r="L34" s="494">
        <v>40.497136611212468</v>
      </c>
      <c r="M34" s="494">
        <v>40.231996060130832</v>
      </c>
      <c r="N34" s="494">
        <v>40.287742669376691</v>
      </c>
      <c r="O34" s="494">
        <v>40.584204132291092</v>
      </c>
      <c r="P34" s="494">
        <v>40.887441580650624</v>
      </c>
      <c r="Q34" s="494">
        <v>41.298265857715336</v>
      </c>
      <c r="R34" s="494">
        <v>41.510744725684219</v>
      </c>
    </row>
    <row r="35" spans="2:18">
      <c r="B35" s="493" t="s">
        <v>29</v>
      </c>
      <c r="C35" s="493" t="s">
        <v>29</v>
      </c>
      <c r="D35" s="494">
        <v>36.246212769500481</v>
      </c>
      <c r="E35" s="494">
        <v>36.18836581658725</v>
      </c>
      <c r="F35" s="494">
        <v>37.634579228035761</v>
      </c>
      <c r="G35" s="494">
        <v>38.572847820936673</v>
      </c>
      <c r="H35" s="494">
        <v>38.877840087876507</v>
      </c>
      <c r="I35" s="494">
        <v>38.452595117304014</v>
      </c>
      <c r="J35" s="494">
        <v>37.73511878957008</v>
      </c>
      <c r="K35" s="494">
        <v>37.916127577446652</v>
      </c>
      <c r="L35" s="494">
        <v>38.736345482304998</v>
      </c>
      <c r="M35" s="494">
        <v>38.873627347815351</v>
      </c>
      <c r="N35" s="494">
        <v>38.741406234208178</v>
      </c>
      <c r="O35" s="494">
        <v>38.561143494559929</v>
      </c>
      <c r="P35" s="494">
        <v>38.577763462622805</v>
      </c>
      <c r="Q35" s="494">
        <v>38.491389047728966</v>
      </c>
      <c r="R35" s="494">
        <v>38.402346430043707</v>
      </c>
    </row>
    <row r="36" spans="2:18">
      <c r="B36" s="493" t="s">
        <v>30</v>
      </c>
      <c r="C36" s="493" t="s">
        <v>30</v>
      </c>
      <c r="D36" s="494">
        <v>49.680858067826314</v>
      </c>
      <c r="E36" s="494">
        <v>48.996993479726953</v>
      </c>
      <c r="F36" s="494">
        <v>49.252901497504247</v>
      </c>
      <c r="G36" s="494">
        <v>49.542003726080367</v>
      </c>
      <c r="H36" s="494">
        <v>48.504982967196788</v>
      </c>
      <c r="I36" s="494">
        <v>48.853552135489267</v>
      </c>
      <c r="J36" s="494">
        <v>49.864633358545227</v>
      </c>
      <c r="K36" s="494">
        <v>49.889611610644025</v>
      </c>
      <c r="L36" s="494">
        <v>49.498915332511544</v>
      </c>
      <c r="M36" s="494">
        <v>49.378495160880689</v>
      </c>
      <c r="N36" s="494">
        <v>49.275083109123408</v>
      </c>
      <c r="O36" s="494">
        <v>49.130991156108394</v>
      </c>
      <c r="P36" s="494">
        <v>49.128365590314345</v>
      </c>
      <c r="Q36" s="494">
        <v>49.125843156965047</v>
      </c>
      <c r="R36" s="494">
        <v>49.123415313410042</v>
      </c>
    </row>
    <row r="37" spans="2:18">
      <c r="B37" s="493" t="s">
        <v>31</v>
      </c>
      <c r="C37" s="493" t="s">
        <v>31</v>
      </c>
      <c r="D37" s="494">
        <v>32.402556581827149</v>
      </c>
      <c r="E37" s="494">
        <v>32.684105472351519</v>
      </c>
      <c r="F37" s="494">
        <v>32.564382162863225</v>
      </c>
      <c r="G37" s="494">
        <v>32.700724657328983</v>
      </c>
      <c r="H37" s="494">
        <v>32.440418523297744</v>
      </c>
      <c r="I37" s="494">
        <v>33.497368810549673</v>
      </c>
      <c r="J37" s="494">
        <v>33.329295918477385</v>
      </c>
      <c r="K37" s="494">
        <v>33.32929591847742</v>
      </c>
      <c r="L37" s="494">
        <v>33.329295918477449</v>
      </c>
      <c r="M37" s="494">
        <v>33.329295918477349</v>
      </c>
      <c r="N37" s="494">
        <v>33.329295918477456</v>
      </c>
      <c r="O37" s="494">
        <v>33.329295918477406</v>
      </c>
      <c r="P37" s="494">
        <v>33.329295918477385</v>
      </c>
      <c r="Q37" s="494">
        <v>33.329295918477385</v>
      </c>
      <c r="R37" s="494">
        <v>33.329295918477428</v>
      </c>
    </row>
    <row r="38" spans="2:18">
      <c r="B38" s="493" t="s">
        <v>32</v>
      </c>
      <c r="C38" s="493" t="s">
        <v>32</v>
      </c>
      <c r="D38" s="494">
        <v>35.192249786767086</v>
      </c>
      <c r="E38" s="494">
        <v>35.737583503289052</v>
      </c>
      <c r="F38" s="494">
        <v>35.719070335106409</v>
      </c>
      <c r="G38" s="494">
        <v>36.106854583452325</v>
      </c>
      <c r="H38" s="494">
        <v>35.195237204460241</v>
      </c>
      <c r="I38" s="494">
        <v>35.474900558538991</v>
      </c>
      <c r="J38" s="494">
        <v>35.958383853154366</v>
      </c>
      <c r="K38" s="494">
        <v>36.557933167417126</v>
      </c>
      <c r="L38" s="494">
        <v>36.850451570851348</v>
      </c>
      <c r="M38" s="494">
        <v>36.997199153510536</v>
      </c>
      <c r="N38" s="494">
        <v>36.999546451662411</v>
      </c>
      <c r="O38" s="494">
        <v>36.879694801068766</v>
      </c>
      <c r="P38" s="494">
        <v>36.97772827027773</v>
      </c>
      <c r="Q38" s="494">
        <v>37.108602819131036</v>
      </c>
      <c r="R38" s="494">
        <v>37.134910036831769</v>
      </c>
    </row>
    <row r="39" spans="2:18">
      <c r="B39" s="493" t="s">
        <v>33</v>
      </c>
      <c r="C39" s="493" t="s">
        <v>33</v>
      </c>
      <c r="D39" s="494">
        <v>29.023842636597397</v>
      </c>
      <c r="E39" s="494">
        <v>29.314419723855728</v>
      </c>
      <c r="F39" s="494">
        <v>29.317400390811908</v>
      </c>
      <c r="G39" s="494">
        <v>31.440768670510415</v>
      </c>
      <c r="H39" s="494">
        <v>31.308168419250361</v>
      </c>
      <c r="I39" s="494">
        <v>31.466417480364228</v>
      </c>
      <c r="J39" s="494">
        <v>31.086194316077009</v>
      </c>
      <c r="K39" s="494">
        <v>30.938913237603536</v>
      </c>
      <c r="L39" s="494">
        <v>30.862349946551653</v>
      </c>
      <c r="M39" s="494">
        <v>31.081491461832073</v>
      </c>
      <c r="N39" s="494">
        <v>31.466036323953873</v>
      </c>
      <c r="O39" s="494">
        <v>31.55752025528437</v>
      </c>
      <c r="P39" s="494">
        <v>31.74855062682677</v>
      </c>
      <c r="Q39" s="494">
        <v>32.01290080816306</v>
      </c>
      <c r="R39" s="494">
        <v>32.317451569334125</v>
      </c>
    </row>
    <row r="40" spans="2:18" ht="6" customHeight="1">
      <c r="B40" s="495"/>
      <c r="C40" s="495"/>
      <c r="D40" s="494"/>
      <c r="E40" s="494"/>
      <c r="F40" s="494"/>
      <c r="G40" s="494"/>
      <c r="H40" s="494"/>
      <c r="I40" s="494"/>
      <c r="J40" s="494"/>
      <c r="K40" s="494"/>
      <c r="L40" s="494"/>
      <c r="M40" s="494"/>
      <c r="N40" s="494"/>
      <c r="O40" s="494"/>
      <c r="P40" s="494"/>
      <c r="Q40" s="494"/>
      <c r="R40" s="494"/>
    </row>
    <row r="41" spans="2:18">
      <c r="B41" s="496" t="s">
        <v>87</v>
      </c>
      <c r="C41" s="497" t="s">
        <v>197</v>
      </c>
      <c r="D41" s="498">
        <v>34.908965449301128</v>
      </c>
      <c r="E41" s="498">
        <v>35.481247596666769</v>
      </c>
      <c r="F41" s="498">
        <v>35.613940974457655</v>
      </c>
      <c r="G41" s="498">
        <v>36.828672472165863</v>
      </c>
      <c r="H41" s="498">
        <v>36.822321103856254</v>
      </c>
      <c r="I41" s="498">
        <v>36.432593693204097</v>
      </c>
      <c r="J41" s="498">
        <v>36.29295602135376</v>
      </c>
      <c r="K41" s="498">
        <v>36.381952503680708</v>
      </c>
      <c r="L41" s="498">
        <v>36.483928199398896</v>
      </c>
      <c r="M41" s="498">
        <v>36.402764215614489</v>
      </c>
      <c r="N41" s="498">
        <v>36.561157218204471</v>
      </c>
      <c r="O41" s="498">
        <v>36.51779805974504</v>
      </c>
      <c r="P41" s="498">
        <v>36.577512266196969</v>
      </c>
      <c r="Q41" s="498">
        <v>36.670014997407172</v>
      </c>
      <c r="R41" s="498">
        <v>36.79267981241113</v>
      </c>
    </row>
    <row r="42" spans="2:18">
      <c r="B42" s="499" t="s">
        <v>44</v>
      </c>
      <c r="C42" s="497" t="s">
        <v>44</v>
      </c>
      <c r="D42" s="498">
        <v>44.283536209449508</v>
      </c>
      <c r="E42" s="498">
        <v>44.906284046531418</v>
      </c>
      <c r="F42" s="498">
        <v>45.993407303208308</v>
      </c>
      <c r="G42" s="498">
        <v>46.658654648163981</v>
      </c>
      <c r="H42" s="498">
        <v>46.583985278837247</v>
      </c>
      <c r="I42" s="498">
        <v>46.136512328319384</v>
      </c>
      <c r="J42" s="498">
        <v>45.905229176320525</v>
      </c>
      <c r="K42" s="498">
        <v>46.059253386751195</v>
      </c>
      <c r="L42" s="498">
        <v>46.219756381247414</v>
      </c>
      <c r="M42" s="498">
        <v>45.947388154495719</v>
      </c>
      <c r="N42" s="498">
        <v>45.738667636447872</v>
      </c>
      <c r="O42" s="498">
        <v>45.507487798444828</v>
      </c>
      <c r="P42" s="498">
        <v>45.430733116650828</v>
      </c>
      <c r="Q42" s="498">
        <v>45.390384007602194</v>
      </c>
      <c r="R42" s="498">
        <v>45.36310044706461</v>
      </c>
    </row>
    <row r="43" spans="2:18">
      <c r="B43" s="499" t="s">
        <v>121</v>
      </c>
      <c r="C43" s="499" t="s">
        <v>203</v>
      </c>
      <c r="D43" s="498">
        <v>34.153284849217059</v>
      </c>
      <c r="E43" s="498">
        <v>34.772306047675499</v>
      </c>
      <c r="F43" s="498">
        <v>34.867569280890542</v>
      </c>
      <c r="G43" s="498">
        <v>36.331700212050265</v>
      </c>
      <c r="H43" s="498">
        <v>36.413352826478956</v>
      </c>
      <c r="I43" s="498">
        <v>36.178145556282679</v>
      </c>
      <c r="J43" s="498">
        <v>35.956276561529393</v>
      </c>
      <c r="K43" s="498">
        <v>36.010980706326258</v>
      </c>
      <c r="L43" s="498">
        <v>36.05450215682589</v>
      </c>
      <c r="M43" s="498">
        <v>35.971653179813813</v>
      </c>
      <c r="N43" s="498">
        <v>36.213405552475905</v>
      </c>
      <c r="O43" s="498">
        <v>36.197598049617831</v>
      </c>
      <c r="P43" s="498">
        <v>36.298878986218291</v>
      </c>
      <c r="Q43" s="498">
        <v>36.443892880720213</v>
      </c>
      <c r="R43" s="498">
        <v>36.613627729846954</v>
      </c>
    </row>
    <row r="44" spans="2:18">
      <c r="B44" s="499" t="s">
        <v>122</v>
      </c>
      <c r="C44" s="500" t="s">
        <v>204</v>
      </c>
      <c r="D44" s="498">
        <v>33.667086734346505</v>
      </c>
      <c r="E44" s="498">
        <v>34.234888248436924</v>
      </c>
      <c r="F44" s="498">
        <v>34.384414690268592</v>
      </c>
      <c r="G44" s="498">
        <v>35.718976856803515</v>
      </c>
      <c r="H44" s="498">
        <v>35.769163412591212</v>
      </c>
      <c r="I44" s="498">
        <v>35.579979150038248</v>
      </c>
      <c r="J44" s="498">
        <v>35.417921151741986</v>
      </c>
      <c r="K44" s="498">
        <v>35.478954023374584</v>
      </c>
      <c r="L44" s="498">
        <v>35.584082443871189</v>
      </c>
      <c r="M44" s="498">
        <v>35.530079293806224</v>
      </c>
      <c r="N44" s="498">
        <v>35.753217626624242</v>
      </c>
      <c r="O44" s="498">
        <v>35.725396151909152</v>
      </c>
      <c r="P44" s="498">
        <v>35.807205185213114</v>
      </c>
      <c r="Q44" s="507">
        <v>35.930682416646199</v>
      </c>
      <c r="R44" s="507">
        <v>36.081398173246527</v>
      </c>
    </row>
    <row r="45" spans="2:18" ht="12" customHeight="1">
      <c r="B45" s="645" t="s">
        <v>427</v>
      </c>
      <c r="C45" s="645"/>
      <c r="D45" s="645"/>
      <c r="E45" s="645"/>
      <c r="F45" s="645"/>
      <c r="G45" s="645"/>
      <c r="H45" s="645"/>
      <c r="I45" s="645"/>
      <c r="J45" s="645"/>
      <c r="K45" s="645"/>
      <c r="L45" s="645"/>
      <c r="M45" s="645"/>
      <c r="N45" s="645"/>
      <c r="O45" s="645"/>
      <c r="P45" s="645"/>
      <c r="Q45" s="508"/>
      <c r="R45" s="508"/>
    </row>
    <row r="46" spans="2:18" ht="12" customHeight="1">
      <c r="B46" s="652" t="s">
        <v>944</v>
      </c>
      <c r="C46" s="652"/>
      <c r="D46" s="652"/>
      <c r="E46" s="652"/>
      <c r="F46" s="652"/>
      <c r="G46" s="652"/>
      <c r="H46" s="652"/>
      <c r="I46" s="652"/>
      <c r="J46" s="652"/>
      <c r="K46" s="652"/>
      <c r="L46" s="652"/>
      <c r="M46" s="652"/>
      <c r="N46" s="652"/>
      <c r="O46" s="652"/>
      <c r="P46" s="652"/>
      <c r="Q46" s="501"/>
      <c r="R46" s="501"/>
    </row>
  </sheetData>
  <mergeCells count="3">
    <mergeCell ref="B2:R2"/>
    <mergeCell ref="B45:P45"/>
    <mergeCell ref="B46:P46"/>
  </mergeCells>
  <conditionalFormatting sqref="B5:C39">
    <cfRule type="expression" dxfId="53" priority="2">
      <formula>MOD(ROW(),2)=0</formula>
    </cfRule>
  </conditionalFormatting>
  <conditionalFormatting sqref="D5:R39">
    <cfRule type="expression" dxfId="52" priority="1">
      <formula>MOD(ROW(),2)=0</formula>
    </cfRule>
  </conditionalFormatting>
  <pageMargins left="0.7" right="0.7" top="0.75" bottom="0.75" header="0.3" footer="0.3"/>
  <pageSetup scale="62"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F2816-2529-40BF-A252-97D855E14043}">
  <sheetPr codeName="Sheet80">
    <tabColor rgb="FF92D050"/>
    <pageSetUpPr fitToPage="1"/>
  </sheetPr>
  <dimension ref="B2:R47"/>
  <sheetViews>
    <sheetView zoomScale="85" zoomScaleNormal="85" workbookViewId="0">
      <pane xSplit="3" ySplit="4" topLeftCell="D5" activePane="bottomRight" state="frozen"/>
      <selection activeCell="B52" sqref="B52:P52"/>
      <selection pane="topRight" activeCell="B52" sqref="B52:P52"/>
      <selection pane="bottomLeft" activeCell="B52" sqref="B52:P52"/>
      <selection pane="bottomRight" activeCell="B52" sqref="B52:P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18" ht="15">
      <c r="B2" s="653" t="str">
        <f>"Table A6. Advanced Economies: General Government Expenditure, "&amp;D4&amp;"–"&amp;RIGHT(R4,2)</f>
        <v>Table A6. Advanced Economies: General Government Expenditure, 2010–24</v>
      </c>
      <c r="C2" s="653"/>
      <c r="D2" s="653"/>
      <c r="E2" s="653"/>
      <c r="F2" s="653"/>
      <c r="G2" s="653"/>
      <c r="H2" s="653"/>
      <c r="I2" s="653"/>
      <c r="J2" s="653"/>
      <c r="K2" s="653"/>
      <c r="L2" s="653"/>
      <c r="M2" s="653"/>
      <c r="N2" s="653"/>
      <c r="O2" s="653"/>
      <c r="P2" s="653"/>
      <c r="Q2" s="653"/>
      <c r="R2" s="653"/>
    </row>
    <row r="3" spans="2:18" ht="15.75">
      <c r="B3" s="516" t="s">
        <v>196</v>
      </c>
      <c r="C3" s="489"/>
      <c r="D3" s="489"/>
      <c r="E3" s="489"/>
      <c r="F3" s="489"/>
      <c r="G3" s="489"/>
      <c r="H3" s="489"/>
      <c r="I3" s="489"/>
      <c r="J3" s="489"/>
      <c r="K3" s="489"/>
      <c r="L3" s="489"/>
      <c r="M3" s="489"/>
      <c r="N3" s="489"/>
      <c r="O3" s="489"/>
      <c r="P3" s="489"/>
      <c r="Q3" s="489"/>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6</v>
      </c>
      <c r="C5" s="493" t="s">
        <v>6</v>
      </c>
      <c r="D5" s="494">
        <v>37.026732397614936</v>
      </c>
      <c r="E5" s="494">
        <v>36.299031254964234</v>
      </c>
      <c r="F5" s="494">
        <v>36.556085485601116</v>
      </c>
      <c r="G5" s="494">
        <v>36.49908345122391</v>
      </c>
      <c r="H5" s="494">
        <v>36.832267322850981</v>
      </c>
      <c r="I5" s="494">
        <v>37.355578684632597</v>
      </c>
      <c r="J5" s="494">
        <v>37.350580603597741</v>
      </c>
      <c r="K5" s="494">
        <v>36.427701589679437</v>
      </c>
      <c r="L5" s="494">
        <v>36.827719735215808</v>
      </c>
      <c r="M5" s="494">
        <v>37.395875053784337</v>
      </c>
      <c r="N5" s="494">
        <v>36.636383552969725</v>
      </c>
      <c r="O5" s="494">
        <v>35.773319830149788</v>
      </c>
      <c r="P5" s="494">
        <v>35.561007195385606</v>
      </c>
      <c r="Q5" s="494">
        <v>35.569099215022113</v>
      </c>
      <c r="R5" s="494">
        <v>35.594086333454669</v>
      </c>
    </row>
    <row r="6" spans="2:18" ht="13.5" customHeight="1">
      <c r="B6" s="493" t="s">
        <v>7</v>
      </c>
      <c r="C6" s="493" t="s">
        <v>7</v>
      </c>
      <c r="D6" s="494">
        <v>52.835375600801093</v>
      </c>
      <c r="E6" s="494">
        <v>50.891945827651554</v>
      </c>
      <c r="F6" s="494">
        <v>51.213015031079259</v>
      </c>
      <c r="G6" s="494">
        <v>51.647666544616378</v>
      </c>
      <c r="H6" s="494">
        <v>52.324880885593437</v>
      </c>
      <c r="I6" s="494">
        <v>51.028753102683012</v>
      </c>
      <c r="J6" s="494">
        <v>50.217074222372936</v>
      </c>
      <c r="K6" s="494">
        <v>48.983574169280217</v>
      </c>
      <c r="L6" s="494">
        <v>48.462864718983212</v>
      </c>
      <c r="M6" s="494">
        <v>47.762993389492777</v>
      </c>
      <c r="N6" s="494">
        <v>48.221134973912619</v>
      </c>
      <c r="O6" s="494">
        <v>48.291629106665717</v>
      </c>
      <c r="P6" s="494">
        <v>48.416552242003903</v>
      </c>
      <c r="Q6" s="494">
        <v>48.549071601516957</v>
      </c>
      <c r="R6" s="494">
        <v>48.587787143835016</v>
      </c>
    </row>
    <row r="7" spans="2:18" ht="13.5" customHeight="1">
      <c r="B7" s="493" t="s">
        <v>8</v>
      </c>
      <c r="C7" s="493" t="s">
        <v>8</v>
      </c>
      <c r="D7" s="494">
        <v>53.341404159396987</v>
      </c>
      <c r="E7" s="494">
        <v>54.517590020759307</v>
      </c>
      <c r="F7" s="494">
        <v>55.865404218311696</v>
      </c>
      <c r="G7" s="494">
        <v>55.82745621793287</v>
      </c>
      <c r="H7" s="494">
        <v>55.274116065046016</v>
      </c>
      <c r="I7" s="494">
        <v>53.749057200554731</v>
      </c>
      <c r="J7" s="494">
        <v>53.042323370045139</v>
      </c>
      <c r="K7" s="494">
        <v>52.154523485775059</v>
      </c>
      <c r="L7" s="494">
        <v>52.095679704464729</v>
      </c>
      <c r="M7" s="494">
        <v>51.858372666849704</v>
      </c>
      <c r="N7" s="494">
        <v>51.788505220469716</v>
      </c>
      <c r="O7" s="494">
        <v>51.80633976720366</v>
      </c>
      <c r="P7" s="494">
        <v>51.799104759829731</v>
      </c>
      <c r="Q7" s="494">
        <v>51.830640591341378</v>
      </c>
      <c r="R7" s="494">
        <v>51.922036739140253</v>
      </c>
    </row>
    <row r="8" spans="2:18" ht="13.5" customHeight="1">
      <c r="B8" s="493" t="s">
        <v>9</v>
      </c>
      <c r="C8" s="493" t="s">
        <v>9</v>
      </c>
      <c r="D8" s="494">
        <v>43.063971184486391</v>
      </c>
      <c r="E8" s="494">
        <v>41.575242818321563</v>
      </c>
      <c r="F8" s="494">
        <v>40.926181122831522</v>
      </c>
      <c r="G8" s="494">
        <v>39.960741165579442</v>
      </c>
      <c r="H8" s="494">
        <v>38.370598508590945</v>
      </c>
      <c r="I8" s="494">
        <v>40.018458239614482</v>
      </c>
      <c r="J8" s="494">
        <v>40.550373405685669</v>
      </c>
      <c r="K8" s="494">
        <v>40.250659815419787</v>
      </c>
      <c r="L8" s="494">
        <v>40.558384767979277</v>
      </c>
      <c r="M8" s="494">
        <v>40.736718144557393</v>
      </c>
      <c r="N8" s="494">
        <v>40.688635359065003</v>
      </c>
      <c r="O8" s="494">
        <v>40.699119714236836</v>
      </c>
      <c r="P8" s="494">
        <v>40.749416295200227</v>
      </c>
      <c r="Q8" s="494">
        <v>40.664402609872027</v>
      </c>
      <c r="R8" s="494">
        <v>40.665602663343279</v>
      </c>
    </row>
    <row r="9" spans="2:18" ht="13.5" customHeight="1">
      <c r="B9" s="493" t="s">
        <v>88</v>
      </c>
      <c r="C9" s="493" t="s">
        <v>88</v>
      </c>
      <c r="D9" s="494">
        <v>42.045130702867951</v>
      </c>
      <c r="E9" s="494">
        <v>42.346054432111906</v>
      </c>
      <c r="F9" s="494">
        <v>41.905939578031358</v>
      </c>
      <c r="G9" s="494">
        <v>41.864977646948574</v>
      </c>
      <c r="H9" s="494">
        <v>40.024190663312531</v>
      </c>
      <c r="I9" s="494">
        <v>39.326045305984451</v>
      </c>
      <c r="J9" s="494">
        <v>37.692399216882457</v>
      </c>
      <c r="K9" s="494">
        <v>37.123255600907953</v>
      </c>
      <c r="L9" s="494">
        <v>36.617496671619037</v>
      </c>
      <c r="M9" s="494">
        <v>36.612923376918545</v>
      </c>
      <c r="N9" s="494">
        <v>35.672315486122777</v>
      </c>
      <c r="O9" s="494">
        <v>35.248409238941612</v>
      </c>
      <c r="P9" s="494">
        <v>35.289800156413676</v>
      </c>
      <c r="Q9" s="494">
        <v>35.143368391232229</v>
      </c>
      <c r="R9" s="494">
        <v>35.015150361278401</v>
      </c>
    </row>
    <row r="10" spans="2:18" ht="13.5" customHeight="1">
      <c r="B10" s="493" t="s">
        <v>10</v>
      </c>
      <c r="C10" s="493" t="s">
        <v>10</v>
      </c>
      <c r="D10" s="494">
        <v>43.514363789803518</v>
      </c>
      <c r="E10" s="494">
        <v>43.034740582906004</v>
      </c>
      <c r="F10" s="494">
        <v>44.479683303480471</v>
      </c>
      <c r="G10" s="494">
        <v>42.60257366290169</v>
      </c>
      <c r="H10" s="494">
        <v>42.434017982798885</v>
      </c>
      <c r="I10" s="494">
        <v>41.698879168141751</v>
      </c>
      <c r="J10" s="494">
        <v>39.482570223511374</v>
      </c>
      <c r="K10" s="494">
        <v>38.95343757324509</v>
      </c>
      <c r="L10" s="494">
        <v>40.592845295172516</v>
      </c>
      <c r="M10" s="494">
        <v>41.10011040879332</v>
      </c>
      <c r="N10" s="494">
        <v>41.285233515162275</v>
      </c>
      <c r="O10" s="494">
        <v>41.501646675608661</v>
      </c>
      <c r="P10" s="494">
        <v>41.544130567836213</v>
      </c>
      <c r="Q10" s="494">
        <v>41.52327467223224</v>
      </c>
      <c r="R10" s="494">
        <v>41.523274672232283</v>
      </c>
    </row>
    <row r="11" spans="2:18" ht="13.5" customHeight="1">
      <c r="B11" s="493" t="s">
        <v>11</v>
      </c>
      <c r="C11" s="493" t="s">
        <v>11</v>
      </c>
      <c r="D11" s="494">
        <v>56.673215802302245</v>
      </c>
      <c r="E11" s="494">
        <v>56.429311683544014</v>
      </c>
      <c r="F11" s="494">
        <v>57.954925641239427</v>
      </c>
      <c r="G11" s="494">
        <v>55.820378229102595</v>
      </c>
      <c r="H11" s="494">
        <v>55.217712810391859</v>
      </c>
      <c r="I11" s="494">
        <v>54.527646442959878</v>
      </c>
      <c r="J11" s="494">
        <v>52.664535457305341</v>
      </c>
      <c r="K11" s="494">
        <v>51.157746754346853</v>
      </c>
      <c r="L11" s="494">
        <v>52.227863665687259</v>
      </c>
      <c r="M11" s="494">
        <v>52.068182354204914</v>
      </c>
      <c r="N11" s="494">
        <v>51.749437102940512</v>
      </c>
      <c r="O11" s="494">
        <v>51.521037783019551</v>
      </c>
      <c r="P11" s="494">
        <v>51.159113092097883</v>
      </c>
      <c r="Q11" s="494">
        <v>50.838243155129227</v>
      </c>
      <c r="R11" s="494">
        <v>50.532504771733556</v>
      </c>
    </row>
    <row r="12" spans="2:18" ht="13.5" customHeight="1">
      <c r="B12" s="493" t="s">
        <v>12</v>
      </c>
      <c r="C12" s="493" t="s">
        <v>12</v>
      </c>
      <c r="D12" s="494">
        <v>40.512919476996629</v>
      </c>
      <c r="E12" s="494">
        <v>37.425836786633731</v>
      </c>
      <c r="F12" s="494">
        <v>39.302722235820795</v>
      </c>
      <c r="G12" s="494">
        <v>38.45231530486555</v>
      </c>
      <c r="H12" s="494">
        <v>37.869637843019284</v>
      </c>
      <c r="I12" s="494">
        <v>39.633914568121945</v>
      </c>
      <c r="J12" s="494">
        <v>39.528858109529097</v>
      </c>
      <c r="K12" s="494">
        <v>39.160080490804191</v>
      </c>
      <c r="L12" s="494">
        <v>39.846584895169144</v>
      </c>
      <c r="M12" s="494">
        <v>39.885000482707802</v>
      </c>
      <c r="N12" s="494">
        <v>39.873514604040409</v>
      </c>
      <c r="O12" s="494">
        <v>39.774351105329195</v>
      </c>
      <c r="P12" s="494">
        <v>39.663776825834859</v>
      </c>
      <c r="Q12" s="494">
        <v>39.344131737912832</v>
      </c>
      <c r="R12" s="494">
        <v>39.068365601462041</v>
      </c>
    </row>
    <row r="13" spans="2:18" ht="13.5" customHeight="1">
      <c r="B13" s="493" t="s">
        <v>13</v>
      </c>
      <c r="C13" s="493" t="s">
        <v>13</v>
      </c>
      <c r="D13" s="494">
        <v>54.754676643506151</v>
      </c>
      <c r="E13" s="494">
        <v>54.384387587685211</v>
      </c>
      <c r="F13" s="494">
        <v>56.203670799277248</v>
      </c>
      <c r="G13" s="494">
        <v>57.518515968485971</v>
      </c>
      <c r="H13" s="494">
        <v>58.109055160263587</v>
      </c>
      <c r="I13" s="494">
        <v>57.135837102345377</v>
      </c>
      <c r="J13" s="494">
        <v>55.909231829939245</v>
      </c>
      <c r="K13" s="494">
        <v>53.957470756120109</v>
      </c>
      <c r="L13" s="494">
        <v>52.823190509562146</v>
      </c>
      <c r="M13" s="494">
        <v>52.124252810118357</v>
      </c>
      <c r="N13" s="494">
        <v>51.770013253211886</v>
      </c>
      <c r="O13" s="494">
        <v>51.751713899233785</v>
      </c>
      <c r="P13" s="494">
        <v>51.921211667555234</v>
      </c>
      <c r="Q13" s="494">
        <v>51.938569405945415</v>
      </c>
      <c r="R13" s="494">
        <v>51.804169956154254</v>
      </c>
    </row>
    <row r="14" spans="2:18" ht="13.5" customHeight="1">
      <c r="B14" s="493" t="s">
        <v>14</v>
      </c>
      <c r="C14" s="493" t="s">
        <v>14</v>
      </c>
      <c r="D14" s="494">
        <v>56.883990239007986</v>
      </c>
      <c r="E14" s="494">
        <v>56.292141982317069</v>
      </c>
      <c r="F14" s="494">
        <v>57.109235715749293</v>
      </c>
      <c r="G14" s="494">
        <v>57.226822924169738</v>
      </c>
      <c r="H14" s="494">
        <v>57.215556118924624</v>
      </c>
      <c r="I14" s="494">
        <v>56.799573514213762</v>
      </c>
      <c r="J14" s="494">
        <v>56.574446011968227</v>
      </c>
      <c r="K14" s="494">
        <v>56.472875217359999</v>
      </c>
      <c r="L14" s="494">
        <v>56.166109148573085</v>
      </c>
      <c r="M14" s="494">
        <v>55.739176097220181</v>
      </c>
      <c r="N14" s="494">
        <v>54.403718687750626</v>
      </c>
      <c r="O14" s="494">
        <v>54.147670052729445</v>
      </c>
      <c r="P14" s="494">
        <v>54.04983214478262</v>
      </c>
      <c r="Q14" s="494">
        <v>54.010038609908648</v>
      </c>
      <c r="R14" s="494">
        <v>53.988146786119614</v>
      </c>
    </row>
    <row r="15" spans="2:18" ht="13.5" customHeight="1">
      <c r="B15" s="493" t="s">
        <v>15</v>
      </c>
      <c r="C15" s="493" t="s">
        <v>15</v>
      </c>
      <c r="D15" s="494">
        <v>47.255451423610303</v>
      </c>
      <c r="E15" s="494">
        <v>44.710001775725829</v>
      </c>
      <c r="F15" s="494">
        <v>44.295389122127723</v>
      </c>
      <c r="G15" s="494">
        <v>44.688349184782609</v>
      </c>
      <c r="H15" s="494">
        <v>43.961491735832489</v>
      </c>
      <c r="I15" s="494">
        <v>43.709255262622747</v>
      </c>
      <c r="J15" s="494">
        <v>43.888282300814943</v>
      </c>
      <c r="K15" s="494">
        <v>43.933159208382406</v>
      </c>
      <c r="L15" s="494">
        <v>43.873272297696396</v>
      </c>
      <c r="M15" s="494">
        <v>44.303733566377545</v>
      </c>
      <c r="N15" s="494">
        <v>44.257648275495448</v>
      </c>
      <c r="O15" s="494">
        <v>44.200986276655634</v>
      </c>
      <c r="P15" s="494">
        <v>44.189879335050954</v>
      </c>
      <c r="Q15" s="494">
        <v>44.195255863216602</v>
      </c>
      <c r="R15" s="494">
        <v>44.177968837673468</v>
      </c>
    </row>
    <row r="16" spans="2:18" ht="13.5" customHeight="1">
      <c r="B16" s="493" t="s">
        <v>16</v>
      </c>
      <c r="C16" s="493" t="s">
        <v>16</v>
      </c>
      <c r="D16" s="494">
        <v>52.477757475744482</v>
      </c>
      <c r="E16" s="494">
        <v>54.085659496978685</v>
      </c>
      <c r="F16" s="494">
        <v>52.758310495596326</v>
      </c>
      <c r="G16" s="494">
        <v>51.57151239385788</v>
      </c>
      <c r="H16" s="494">
        <v>50.188630664517284</v>
      </c>
      <c r="I16" s="494">
        <v>50.624513421114983</v>
      </c>
      <c r="J16" s="494">
        <v>48.917964646315895</v>
      </c>
      <c r="K16" s="494">
        <v>47.274682924952003</v>
      </c>
      <c r="L16" s="494">
        <v>48.550181976750451</v>
      </c>
      <c r="M16" s="494">
        <v>47.68427559327737</v>
      </c>
      <c r="N16" s="494">
        <v>45.941144522048134</v>
      </c>
      <c r="O16" s="494">
        <v>45.14207644423098</v>
      </c>
      <c r="P16" s="494">
        <v>44.397138156876046</v>
      </c>
      <c r="Q16" s="494">
        <v>44.68310129305236</v>
      </c>
      <c r="R16" s="494">
        <v>44.663657780862529</v>
      </c>
    </row>
    <row r="17" spans="2:18" ht="13.5" customHeight="1">
      <c r="B17" s="493" t="s">
        <v>89</v>
      </c>
      <c r="C17" s="493" t="s">
        <v>89</v>
      </c>
      <c r="D17" s="494">
        <v>16.592986708204542</v>
      </c>
      <c r="E17" s="494">
        <v>18.625101885707032</v>
      </c>
      <c r="F17" s="494">
        <v>18.293968447166748</v>
      </c>
      <c r="G17" s="494">
        <v>20.035373303728335</v>
      </c>
      <c r="H17" s="494">
        <v>17.253203445072245</v>
      </c>
      <c r="I17" s="494">
        <v>18.027901264641429</v>
      </c>
      <c r="J17" s="494">
        <v>18.24370124412517</v>
      </c>
      <c r="K17" s="494">
        <v>17.323522696146352</v>
      </c>
      <c r="L17" s="494">
        <v>18.513501304937019</v>
      </c>
      <c r="M17" s="494">
        <v>19.379439972343544</v>
      </c>
      <c r="N17" s="494">
        <v>19.395112914791554</v>
      </c>
      <c r="O17" s="494">
        <v>20.088684786003089</v>
      </c>
      <c r="P17" s="494">
        <v>20.393017715813624</v>
      </c>
      <c r="Q17" s="494">
        <v>19.817750773267839</v>
      </c>
      <c r="R17" s="494">
        <v>19.817750773267836</v>
      </c>
    </row>
    <row r="18" spans="2:18" ht="13.5" customHeight="1">
      <c r="B18" s="493" t="s">
        <v>64</v>
      </c>
      <c r="C18" s="493" t="s">
        <v>64</v>
      </c>
      <c r="D18" s="494">
        <v>47.784774370351506</v>
      </c>
      <c r="E18" s="494">
        <v>44.225078867494076</v>
      </c>
      <c r="F18" s="494">
        <v>43.829901141807511</v>
      </c>
      <c r="G18" s="494">
        <v>42.396483443782984</v>
      </c>
      <c r="H18" s="494">
        <v>43.812525318775442</v>
      </c>
      <c r="I18" s="494">
        <v>41.375218618730678</v>
      </c>
      <c r="J18" s="494">
        <v>44.509895075586044</v>
      </c>
      <c r="K18" s="494">
        <v>43.28193773678494</v>
      </c>
      <c r="L18" s="494">
        <v>41.666541802679227</v>
      </c>
      <c r="M18" s="494">
        <v>41.478028961705348</v>
      </c>
      <c r="N18" s="494">
        <v>41.394594987039653</v>
      </c>
      <c r="O18" s="494">
        <v>41.095935062354158</v>
      </c>
      <c r="P18" s="494">
        <v>40.764841953737772</v>
      </c>
      <c r="Q18" s="494">
        <v>40.782968885574746</v>
      </c>
      <c r="R18" s="494">
        <v>40.561026386380227</v>
      </c>
    </row>
    <row r="19" spans="2:18" ht="13.5" customHeight="1">
      <c r="B19" s="493" t="s">
        <v>17</v>
      </c>
      <c r="C19" s="493" t="s">
        <v>17</v>
      </c>
      <c r="D19" s="494">
        <v>65.045852960467471</v>
      </c>
      <c r="E19" s="494">
        <v>46.532057762998718</v>
      </c>
      <c r="F19" s="494">
        <v>42.033426979123838</v>
      </c>
      <c r="G19" s="494">
        <v>40.354645048934785</v>
      </c>
      <c r="H19" s="494">
        <v>37.454385128449637</v>
      </c>
      <c r="I19" s="494">
        <v>28.961708816090155</v>
      </c>
      <c r="J19" s="494">
        <v>27.529216460163369</v>
      </c>
      <c r="K19" s="494">
        <v>26.311765967807293</v>
      </c>
      <c r="L19" s="494">
        <v>25.730441898677338</v>
      </c>
      <c r="M19" s="494">
        <v>25.866858128540105</v>
      </c>
      <c r="N19" s="494">
        <v>25.18586063903598</v>
      </c>
      <c r="O19" s="494">
        <v>24.974416400860573</v>
      </c>
      <c r="P19" s="494">
        <v>24.008634804310919</v>
      </c>
      <c r="Q19" s="494">
        <v>23.466668682707763</v>
      </c>
      <c r="R19" s="494">
        <v>23.146655483081879</v>
      </c>
    </row>
    <row r="20" spans="2:18" ht="13.5" customHeight="1">
      <c r="B20" s="493" t="s">
        <v>18</v>
      </c>
      <c r="C20" s="493" t="s">
        <v>18</v>
      </c>
      <c r="D20" s="494">
        <v>40.408751979291289</v>
      </c>
      <c r="E20" s="494">
        <v>39.745461255865131</v>
      </c>
      <c r="F20" s="494">
        <v>40.360268238106414</v>
      </c>
      <c r="G20" s="494">
        <v>40.308756135307036</v>
      </c>
      <c r="H20" s="494">
        <v>38.91782754170648</v>
      </c>
      <c r="I20" s="494">
        <v>37.681398038756207</v>
      </c>
      <c r="J20" s="494">
        <v>37.847878839266848</v>
      </c>
      <c r="K20" s="494">
        <v>38.759676871806036</v>
      </c>
      <c r="L20" s="494">
        <v>38.977191816575953</v>
      </c>
      <c r="M20" s="494">
        <v>39.00061578435529</v>
      </c>
      <c r="N20" s="494">
        <v>38.989439339389122</v>
      </c>
      <c r="O20" s="494">
        <v>38.989404032861991</v>
      </c>
      <c r="P20" s="494">
        <v>38.97937314989543</v>
      </c>
      <c r="Q20" s="494">
        <v>38.979348080315866</v>
      </c>
      <c r="R20" s="494">
        <v>38.979335265778161</v>
      </c>
    </row>
    <row r="21" spans="2:18" ht="13.5" customHeight="1">
      <c r="B21" s="493" t="s">
        <v>19</v>
      </c>
      <c r="C21" s="493" t="s">
        <v>19</v>
      </c>
      <c r="D21" s="494">
        <v>49.890091398335322</v>
      </c>
      <c r="E21" s="494">
        <v>49.379008110727526</v>
      </c>
      <c r="F21" s="494">
        <v>50.787502363219929</v>
      </c>
      <c r="G21" s="494">
        <v>51.064502056587315</v>
      </c>
      <c r="H21" s="494">
        <v>50.899510243694301</v>
      </c>
      <c r="I21" s="494">
        <v>50.264483970255768</v>
      </c>
      <c r="J21" s="494">
        <v>49.039189880129527</v>
      </c>
      <c r="K21" s="494">
        <v>48.850629710504265</v>
      </c>
      <c r="L21" s="494">
        <v>48.511615788144354</v>
      </c>
      <c r="M21" s="494">
        <v>49.154374805773521</v>
      </c>
      <c r="N21" s="494">
        <v>49.912749786567964</v>
      </c>
      <c r="O21" s="494">
        <v>50.123317131189815</v>
      </c>
      <c r="P21" s="494">
        <v>50.330023731961269</v>
      </c>
      <c r="Q21" s="494">
        <v>50.508585868552316</v>
      </c>
      <c r="R21" s="494">
        <v>50.662092399573986</v>
      </c>
    </row>
    <row r="22" spans="2:18" ht="13.5" customHeight="1">
      <c r="B22" s="493" t="s">
        <v>20</v>
      </c>
      <c r="C22" s="493" t="s">
        <v>20</v>
      </c>
      <c r="D22" s="494">
        <v>38.549167189629742</v>
      </c>
      <c r="E22" s="494">
        <v>39.418333101347066</v>
      </c>
      <c r="F22" s="494">
        <v>39.373513381260722</v>
      </c>
      <c r="G22" s="494">
        <v>39.486004386143605</v>
      </c>
      <c r="H22" s="494">
        <v>38.889051055118358</v>
      </c>
      <c r="I22" s="494">
        <v>38.021658519031284</v>
      </c>
      <c r="J22" s="494">
        <v>37.946720673002027</v>
      </c>
      <c r="K22" s="494">
        <v>37.416174727859087</v>
      </c>
      <c r="L22" s="494">
        <v>37.065569911712984</v>
      </c>
      <c r="M22" s="494">
        <v>36.862901347779612</v>
      </c>
      <c r="N22" s="494">
        <v>36.754804174686008</v>
      </c>
      <c r="O22" s="494">
        <v>36.520918376612748</v>
      </c>
      <c r="P22" s="494">
        <v>36.444110579876572</v>
      </c>
      <c r="Q22" s="494">
        <v>36.534045922603489</v>
      </c>
      <c r="R22" s="494">
        <v>36.779804936977897</v>
      </c>
    </row>
    <row r="23" spans="2:18" ht="13.5" customHeight="1">
      <c r="B23" s="493" t="s">
        <v>21</v>
      </c>
      <c r="C23" s="493" t="s">
        <v>21</v>
      </c>
      <c r="D23" s="494">
        <v>19.471917588444867</v>
      </c>
      <c r="E23" s="494">
        <v>19.875012034011739</v>
      </c>
      <c r="F23" s="494">
        <v>20.561010778851401</v>
      </c>
      <c r="G23" s="494">
        <v>20.898596119767575</v>
      </c>
      <c r="H23" s="494">
        <v>20.77930694685627</v>
      </c>
      <c r="I23" s="494">
        <v>20.923021448427363</v>
      </c>
      <c r="J23" s="494">
        <v>20.662618595686734</v>
      </c>
      <c r="K23" s="494">
        <v>20.832887867569934</v>
      </c>
      <c r="L23" s="494">
        <v>21.524938702794735</v>
      </c>
      <c r="M23" s="494">
        <v>22.471397646974353</v>
      </c>
      <c r="N23" s="494">
        <v>23.096086733544471</v>
      </c>
      <c r="O23" s="494">
        <v>23.450109161289635</v>
      </c>
      <c r="P23" s="494">
        <v>23.728259831842639</v>
      </c>
      <c r="Q23" s="494">
        <v>23.728259831842603</v>
      </c>
      <c r="R23" s="494">
        <v>23.728259831842621</v>
      </c>
    </row>
    <row r="24" spans="2:18" ht="13.5" customHeight="1">
      <c r="B24" s="493" t="s">
        <v>90</v>
      </c>
      <c r="C24" s="493" t="s">
        <v>90</v>
      </c>
      <c r="D24" s="494">
        <v>43.024042755063832</v>
      </c>
      <c r="E24" s="494">
        <v>38.827650001341638</v>
      </c>
      <c r="F24" s="494">
        <v>37.177768879163317</v>
      </c>
      <c r="G24" s="494">
        <v>37.267361583033171</v>
      </c>
      <c r="H24" s="494">
        <v>37.809831551682002</v>
      </c>
      <c r="I24" s="494">
        <v>37.77970844818752</v>
      </c>
      <c r="J24" s="494">
        <v>36.606611328232653</v>
      </c>
      <c r="K24" s="494">
        <v>36.422670683884206</v>
      </c>
      <c r="L24" s="494">
        <v>37.590280210477935</v>
      </c>
      <c r="M24" s="494">
        <v>36.716825372233231</v>
      </c>
      <c r="N24" s="494">
        <v>36.333015524619732</v>
      </c>
      <c r="O24" s="494">
        <v>35.350279047747129</v>
      </c>
      <c r="P24" s="494">
        <v>35.247581277303219</v>
      </c>
      <c r="Q24" s="494">
        <v>35.156747806742629</v>
      </c>
      <c r="R24" s="494">
        <v>34.934871650648645</v>
      </c>
    </row>
    <row r="25" spans="2:18" ht="13.5" customHeight="1">
      <c r="B25" s="493" t="s">
        <v>65</v>
      </c>
      <c r="C25" s="493" t="s">
        <v>65</v>
      </c>
      <c r="D25" s="494">
        <v>41.209337992547347</v>
      </c>
      <c r="E25" s="494">
        <v>41.504118376976081</v>
      </c>
      <c r="F25" s="494">
        <v>35.215817627817145</v>
      </c>
      <c r="G25" s="494">
        <v>34.71501820301976</v>
      </c>
      <c r="H25" s="494">
        <v>34.027378979550541</v>
      </c>
      <c r="I25" s="494">
        <v>34.317732542608326</v>
      </c>
      <c r="J25" s="494">
        <v>33.332818524867825</v>
      </c>
      <c r="K25" s="494">
        <v>32.376634863888334</v>
      </c>
      <c r="L25" s="494">
        <v>33.116062267714298</v>
      </c>
      <c r="M25" s="494">
        <v>34.48118319939708</v>
      </c>
      <c r="N25" s="494">
        <v>34.453688504232616</v>
      </c>
      <c r="O25" s="494">
        <v>34.489007745393671</v>
      </c>
      <c r="P25" s="494">
        <v>34.481616280934958</v>
      </c>
      <c r="Q25" s="494">
        <v>34.421883022744488</v>
      </c>
      <c r="R25" s="494">
        <v>34.382643777655488</v>
      </c>
    </row>
    <row r="26" spans="2:18" ht="13.5" customHeight="1">
      <c r="B26" s="493" t="s">
        <v>22</v>
      </c>
      <c r="C26" s="493" t="s">
        <v>22</v>
      </c>
      <c r="D26" s="494">
        <v>44.125860549855886</v>
      </c>
      <c r="E26" s="494">
        <v>42.365966555927777</v>
      </c>
      <c r="F26" s="494">
        <v>44.070321001088139</v>
      </c>
      <c r="G26" s="494">
        <v>43.321756147915572</v>
      </c>
      <c r="H26" s="494">
        <v>41.965984537696386</v>
      </c>
      <c r="I26" s="494">
        <v>41.961232134132622</v>
      </c>
      <c r="J26" s="494">
        <v>41.936930260830088</v>
      </c>
      <c r="K26" s="494">
        <v>43.082720907354897</v>
      </c>
      <c r="L26" s="494">
        <v>43.733482328782834</v>
      </c>
      <c r="M26" s="494">
        <v>44.23828267531001</v>
      </c>
      <c r="N26" s="494">
        <v>44.278614016269053</v>
      </c>
      <c r="O26" s="494">
        <v>44.363243167761709</v>
      </c>
      <c r="P26" s="494">
        <v>44.216875979583342</v>
      </c>
      <c r="Q26" s="494">
        <v>44.172776634161181</v>
      </c>
      <c r="R26" s="494">
        <v>44.265284115238565</v>
      </c>
    </row>
    <row r="27" spans="2:18" ht="13.5" customHeight="1">
      <c r="B27" s="493" t="s">
        <v>66</v>
      </c>
      <c r="C27" s="493" t="s">
        <v>66</v>
      </c>
      <c r="D27" s="494">
        <v>41.06215812787228</v>
      </c>
      <c r="E27" s="494">
        <v>41.24440720015695</v>
      </c>
      <c r="F27" s="494">
        <v>42.711249937049836</v>
      </c>
      <c r="G27" s="494">
        <v>41.946580861193951</v>
      </c>
      <c r="H27" s="494">
        <v>41.085866109339548</v>
      </c>
      <c r="I27" s="494">
        <v>39.599672899318648</v>
      </c>
      <c r="J27" s="494">
        <v>36.481646685215111</v>
      </c>
      <c r="K27" s="494">
        <v>35.690526516719004</v>
      </c>
      <c r="L27" s="494">
        <v>37.316467097602356</v>
      </c>
      <c r="M27" s="494">
        <v>36.916286146040903</v>
      </c>
      <c r="N27" s="494">
        <v>36.702481022052609</v>
      </c>
      <c r="O27" s="494">
        <v>36.288807858045217</v>
      </c>
      <c r="P27" s="494">
        <v>36.37941932429036</v>
      </c>
      <c r="Q27" s="494">
        <v>35.414968083371477</v>
      </c>
      <c r="R27" s="494">
        <v>35.409226469475762</v>
      </c>
    </row>
    <row r="28" spans="2:18" ht="13.5" customHeight="1">
      <c r="B28" s="493" t="s">
        <v>23</v>
      </c>
      <c r="C28" s="493" t="s">
        <v>23</v>
      </c>
      <c r="D28" s="494">
        <v>47.03975518901354</v>
      </c>
      <c r="E28" s="494">
        <v>45.955387716630355</v>
      </c>
      <c r="F28" s="494">
        <v>45.942514617912721</v>
      </c>
      <c r="G28" s="494">
        <v>45.695822476050893</v>
      </c>
      <c r="H28" s="494">
        <v>44.926291023884687</v>
      </c>
      <c r="I28" s="494">
        <v>43.802680548631315</v>
      </c>
      <c r="J28" s="494">
        <v>42.786413811504978</v>
      </c>
      <c r="K28" s="494">
        <v>42.556115748228066</v>
      </c>
      <c r="L28" s="494">
        <v>42.444486433180536</v>
      </c>
      <c r="M28" s="494">
        <v>43.35560262519774</v>
      </c>
      <c r="N28" s="494">
        <v>43.462641584521137</v>
      </c>
      <c r="O28" s="494">
        <v>43.194316234426736</v>
      </c>
      <c r="P28" s="494">
        <v>43.277514863969898</v>
      </c>
      <c r="Q28" s="494">
        <v>43.277514863969863</v>
      </c>
      <c r="R28" s="494">
        <v>43.277514863969884</v>
      </c>
    </row>
    <row r="29" spans="2:18" ht="13.5" customHeight="1">
      <c r="B29" s="493" t="s">
        <v>24</v>
      </c>
      <c r="C29" s="493" t="s">
        <v>24</v>
      </c>
      <c r="D29" s="494">
        <v>43.037258386363405</v>
      </c>
      <c r="E29" s="494">
        <v>42.342453236626696</v>
      </c>
      <c r="F29" s="494">
        <v>39.748623657805908</v>
      </c>
      <c r="G29" s="494">
        <v>38.639485336387615</v>
      </c>
      <c r="H29" s="494">
        <v>37.728813559322035</v>
      </c>
      <c r="I29" s="494">
        <v>37.422895265320136</v>
      </c>
      <c r="J29" s="494">
        <v>36.657979376473513</v>
      </c>
      <c r="K29" s="494">
        <v>36.199609652235623</v>
      </c>
      <c r="L29" s="494">
        <v>36.990185059615712</v>
      </c>
      <c r="M29" s="494">
        <v>37.023419045767369</v>
      </c>
      <c r="N29" s="494">
        <v>36.62251181119619</v>
      </c>
      <c r="O29" s="494">
        <v>36.228214440899684</v>
      </c>
      <c r="P29" s="494">
        <v>35.836415327876821</v>
      </c>
      <c r="Q29" s="494">
        <v>35.862114976245621</v>
      </c>
      <c r="R29" s="494">
        <v>35.899933031277662</v>
      </c>
    </row>
    <row r="30" spans="2:18" ht="13.5" customHeight="1">
      <c r="B30" s="493" t="s">
        <v>25</v>
      </c>
      <c r="C30" s="493" t="s">
        <v>25</v>
      </c>
      <c r="D30" s="494">
        <v>44.265517848943162</v>
      </c>
      <c r="E30" s="494">
        <v>43.105422327779081</v>
      </c>
      <c r="F30" s="494">
        <v>42.25128004371588</v>
      </c>
      <c r="G30" s="494">
        <v>43.284524032091561</v>
      </c>
      <c r="H30" s="494">
        <v>45.065885649055637</v>
      </c>
      <c r="I30" s="494">
        <v>48.019012756737482</v>
      </c>
      <c r="J30" s="494">
        <v>49.939249112620281</v>
      </c>
      <c r="K30" s="494">
        <v>49.13069964372167</v>
      </c>
      <c r="L30" s="494">
        <v>47.67461651065824</v>
      </c>
      <c r="M30" s="494">
        <v>47.775899662499405</v>
      </c>
      <c r="N30" s="494">
        <v>47.390000135282818</v>
      </c>
      <c r="O30" s="494">
        <v>47.66642115840439</v>
      </c>
      <c r="P30" s="494">
        <v>47.916035937121123</v>
      </c>
      <c r="Q30" s="494">
        <v>48.111272317892009</v>
      </c>
      <c r="R30" s="494">
        <v>48.279951272554541</v>
      </c>
    </row>
    <row r="31" spans="2:18" ht="13.5" customHeight="1">
      <c r="B31" s="493" t="s">
        <v>26</v>
      </c>
      <c r="C31" s="493" t="s">
        <v>26</v>
      </c>
      <c r="D31" s="494">
        <v>51.818598142164326</v>
      </c>
      <c r="E31" s="494">
        <v>50.016433317344664</v>
      </c>
      <c r="F31" s="494">
        <v>48.527089708363349</v>
      </c>
      <c r="G31" s="494">
        <v>49.939889340004335</v>
      </c>
      <c r="H31" s="494">
        <v>51.720167253007446</v>
      </c>
      <c r="I31" s="494">
        <v>48.0981485910049</v>
      </c>
      <c r="J31" s="494">
        <v>44.811338349767588</v>
      </c>
      <c r="K31" s="494">
        <v>45.665910466596856</v>
      </c>
      <c r="L31" s="494">
        <v>43.720330105168188</v>
      </c>
      <c r="M31" s="494">
        <v>43.865693966983997</v>
      </c>
      <c r="N31" s="494">
        <v>43.492254230265132</v>
      </c>
      <c r="O31" s="494">
        <v>43.40114441965958</v>
      </c>
      <c r="P31" s="494">
        <v>43.191847062041951</v>
      </c>
      <c r="Q31" s="494">
        <v>43.208328437784168</v>
      </c>
      <c r="R31" s="494">
        <v>43.067865771193645</v>
      </c>
    </row>
    <row r="32" spans="2:18">
      <c r="B32" s="493" t="s">
        <v>91</v>
      </c>
      <c r="C32" s="493" t="s">
        <v>91</v>
      </c>
      <c r="D32" s="494">
        <v>15.042542889097771</v>
      </c>
      <c r="E32" s="494">
        <v>14.467162614954562</v>
      </c>
      <c r="F32" s="494">
        <v>14.353698792895194</v>
      </c>
      <c r="G32" s="494">
        <v>14.782846164813822</v>
      </c>
      <c r="H32" s="494">
        <v>15.71041178600743</v>
      </c>
      <c r="I32" s="494">
        <v>17.636703845303497</v>
      </c>
      <c r="J32" s="494">
        <v>17.221720461069285</v>
      </c>
      <c r="K32" s="494">
        <v>16.866131556159779</v>
      </c>
      <c r="L32" s="494">
        <v>17.483858937150167</v>
      </c>
      <c r="M32" s="494">
        <v>17.162463163121032</v>
      </c>
      <c r="N32" s="494">
        <v>17.945560538816888</v>
      </c>
      <c r="O32" s="494">
        <v>18.187400691820788</v>
      </c>
      <c r="P32" s="494">
        <v>18.380560538816869</v>
      </c>
      <c r="Q32" s="494">
        <v>18.5724006918208</v>
      </c>
      <c r="R32" s="494">
        <v>18.765560538816857</v>
      </c>
    </row>
    <row r="33" spans="2:18">
      <c r="B33" s="493" t="s">
        <v>27</v>
      </c>
      <c r="C33" s="493" t="s">
        <v>27</v>
      </c>
      <c r="D33" s="494">
        <v>42.144983811107892</v>
      </c>
      <c r="E33" s="494">
        <v>40.816794638900255</v>
      </c>
      <c r="F33" s="494">
        <v>40.630093461800328</v>
      </c>
      <c r="G33" s="494">
        <v>41.440800108939072</v>
      </c>
      <c r="H33" s="494">
        <v>42.0349911549552</v>
      </c>
      <c r="I33" s="494">
        <v>45.090430297340227</v>
      </c>
      <c r="J33" s="494">
        <v>41.450520769211828</v>
      </c>
      <c r="K33" s="494">
        <v>40.19184262257987</v>
      </c>
      <c r="L33" s="494">
        <v>39.988044879255646</v>
      </c>
      <c r="M33" s="494">
        <v>39.210732353825748</v>
      </c>
      <c r="N33" s="494">
        <v>38.957558852127065</v>
      </c>
      <c r="O33" s="494">
        <v>38.264283997070677</v>
      </c>
      <c r="P33" s="494">
        <v>38.136086673488649</v>
      </c>
      <c r="Q33" s="494">
        <v>38.236787628274769</v>
      </c>
      <c r="R33" s="494">
        <v>37.216787628274759</v>
      </c>
    </row>
    <row r="34" spans="2:18">
      <c r="B34" s="493" t="s">
        <v>28</v>
      </c>
      <c r="C34" s="493" t="s">
        <v>28</v>
      </c>
      <c r="D34" s="494">
        <v>46.045809814453662</v>
      </c>
      <c r="E34" s="494">
        <v>46.105816117443752</v>
      </c>
      <c r="F34" s="494">
        <v>44.711651218535266</v>
      </c>
      <c r="G34" s="494">
        <v>54.405864419220073</v>
      </c>
      <c r="H34" s="494">
        <v>46.97440545255337</v>
      </c>
      <c r="I34" s="494">
        <v>43.749855823892979</v>
      </c>
      <c r="J34" s="494">
        <v>40.991112607391003</v>
      </c>
      <c r="K34" s="494">
        <v>39.772320318546406</v>
      </c>
      <c r="L34" s="494">
        <v>39.351263510325964</v>
      </c>
      <c r="M34" s="494">
        <v>39.727034718635096</v>
      </c>
      <c r="N34" s="494">
        <v>40.105643755661639</v>
      </c>
      <c r="O34" s="494">
        <v>40.204206974240265</v>
      </c>
      <c r="P34" s="494">
        <v>40.409761288687093</v>
      </c>
      <c r="Q34" s="494">
        <v>40.664899429794225</v>
      </c>
      <c r="R34" s="494">
        <v>40.828254460722277</v>
      </c>
    </row>
    <row r="35" spans="2:18">
      <c r="B35" s="493" t="s">
        <v>29</v>
      </c>
      <c r="C35" s="493" t="s">
        <v>29</v>
      </c>
      <c r="D35" s="494">
        <v>45.627350395722225</v>
      </c>
      <c r="E35" s="494">
        <v>45.830487954120187</v>
      </c>
      <c r="F35" s="494">
        <v>48.102499002226359</v>
      </c>
      <c r="G35" s="494">
        <v>45.561976146858754</v>
      </c>
      <c r="H35" s="494">
        <v>44.846312462662119</v>
      </c>
      <c r="I35" s="494">
        <v>43.725055842540222</v>
      </c>
      <c r="J35" s="494">
        <v>42.204062952796129</v>
      </c>
      <c r="K35" s="494">
        <v>40.994444916013542</v>
      </c>
      <c r="L35" s="494">
        <v>41.416010168656811</v>
      </c>
      <c r="M35" s="494">
        <v>41.14703172849498</v>
      </c>
      <c r="N35" s="494">
        <v>41.083534307411746</v>
      </c>
      <c r="O35" s="494">
        <v>40.987378927602855</v>
      </c>
      <c r="P35" s="494">
        <v>41.109741936874642</v>
      </c>
      <c r="Q35" s="494">
        <v>41.190269123657984</v>
      </c>
      <c r="R35" s="494">
        <v>41.243902367190699</v>
      </c>
    </row>
    <row r="36" spans="2:18">
      <c r="B36" s="493" t="s">
        <v>30</v>
      </c>
      <c r="C36" s="493" t="s">
        <v>30</v>
      </c>
      <c r="D36" s="494">
        <v>49.712925503657388</v>
      </c>
      <c r="E36" s="494">
        <v>49.199449446510194</v>
      </c>
      <c r="F36" s="494">
        <v>50.217668224234458</v>
      </c>
      <c r="G36" s="494">
        <v>50.909089945544963</v>
      </c>
      <c r="H36" s="494">
        <v>50.05730888052932</v>
      </c>
      <c r="I36" s="494">
        <v>48.694134512011424</v>
      </c>
      <c r="J36" s="494">
        <v>48.752969161762053</v>
      </c>
      <c r="K36" s="494">
        <v>48.392854685899223</v>
      </c>
      <c r="L36" s="494">
        <v>48.678096444795464</v>
      </c>
      <c r="M36" s="494">
        <v>48.843118519108863</v>
      </c>
      <c r="N36" s="494">
        <v>48.956673775195455</v>
      </c>
      <c r="O36" s="494">
        <v>48.832937148075018</v>
      </c>
      <c r="P36" s="494">
        <v>48.822567151530897</v>
      </c>
      <c r="Q36" s="494">
        <v>48.827124072076259</v>
      </c>
      <c r="R36" s="494">
        <v>48.828009602463808</v>
      </c>
    </row>
    <row r="37" spans="2:18">
      <c r="B37" s="493" t="s">
        <v>31</v>
      </c>
      <c r="C37" s="493" t="s">
        <v>31</v>
      </c>
      <c r="D37" s="494">
        <v>32.046374610501822</v>
      </c>
      <c r="E37" s="494">
        <v>31.949169828947628</v>
      </c>
      <c r="F37" s="494">
        <v>32.182097870237506</v>
      </c>
      <c r="G37" s="494">
        <v>33.129795715780517</v>
      </c>
      <c r="H37" s="494">
        <v>32.654616249932502</v>
      </c>
      <c r="I37" s="494">
        <v>32.853218093320677</v>
      </c>
      <c r="J37" s="494">
        <v>32.929226821183875</v>
      </c>
      <c r="K37" s="494">
        <v>32.964324579420776</v>
      </c>
      <c r="L37" s="494">
        <v>32.999126738486183</v>
      </c>
      <c r="M37" s="494">
        <v>33.071578011403247</v>
      </c>
      <c r="N37" s="494">
        <v>33.091256202609387</v>
      </c>
      <c r="O37" s="494">
        <v>33.090755752168427</v>
      </c>
      <c r="P37" s="494">
        <v>33.06865901092025</v>
      </c>
      <c r="Q37" s="494">
        <v>33.049999999999983</v>
      </c>
      <c r="R37" s="494">
        <v>33.050000000000054</v>
      </c>
    </row>
    <row r="38" spans="2:18">
      <c r="B38" s="493" t="s">
        <v>32</v>
      </c>
      <c r="C38" s="493" t="s">
        <v>32</v>
      </c>
      <c r="D38" s="494">
        <v>44.468101993995461</v>
      </c>
      <c r="E38" s="494">
        <v>43.210284175693474</v>
      </c>
      <c r="F38" s="494">
        <v>43.265795846004849</v>
      </c>
      <c r="G38" s="494">
        <v>41.446006948091437</v>
      </c>
      <c r="H38" s="494">
        <v>40.54020642033948</v>
      </c>
      <c r="I38" s="494">
        <v>39.671248455169447</v>
      </c>
      <c r="J38" s="494">
        <v>38.856241406553053</v>
      </c>
      <c r="K38" s="494">
        <v>38.406950721325664</v>
      </c>
      <c r="L38" s="494">
        <v>38.273444272347199</v>
      </c>
      <c r="M38" s="494">
        <v>38.346392835848768</v>
      </c>
      <c r="N38" s="494">
        <v>38.155068095446367</v>
      </c>
      <c r="O38" s="494">
        <v>37.937902068098232</v>
      </c>
      <c r="P38" s="494">
        <v>37.777653682108642</v>
      </c>
      <c r="Q38" s="494">
        <v>37.755084487925018</v>
      </c>
      <c r="R38" s="494">
        <v>37.75793032535254</v>
      </c>
    </row>
    <row r="39" spans="2:18" ht="13.5">
      <c r="B39" s="493" t="s">
        <v>47</v>
      </c>
      <c r="C39" s="493" t="s">
        <v>33</v>
      </c>
      <c r="D39" s="494">
        <v>39.638518414759822</v>
      </c>
      <c r="E39" s="494">
        <v>38.631406585770719</v>
      </c>
      <c r="F39" s="494">
        <v>36.966546377272401</v>
      </c>
      <c r="G39" s="494">
        <v>35.527037070687363</v>
      </c>
      <c r="H39" s="494">
        <v>34.962306847204189</v>
      </c>
      <c r="I39" s="494">
        <v>34.634003501781081</v>
      </c>
      <c r="J39" s="494">
        <v>34.997222986932805</v>
      </c>
      <c r="K39" s="494">
        <v>34.785285393166163</v>
      </c>
      <c r="L39" s="494">
        <v>35.122568328787523</v>
      </c>
      <c r="M39" s="494">
        <v>35.714466990498543</v>
      </c>
      <c r="N39" s="494">
        <v>35.894673110299884</v>
      </c>
      <c r="O39" s="494">
        <v>35.933714093511242</v>
      </c>
      <c r="P39" s="494">
        <v>36.176317524492859</v>
      </c>
      <c r="Q39" s="494">
        <v>36.03860769467493</v>
      </c>
      <c r="R39" s="494">
        <v>36.03149509943524</v>
      </c>
    </row>
    <row r="40" spans="2:18" ht="6" customHeight="1">
      <c r="B40" s="495"/>
      <c r="C40" s="495"/>
      <c r="D40" s="494"/>
      <c r="E40" s="494"/>
      <c r="F40" s="494"/>
      <c r="G40" s="494"/>
      <c r="H40" s="494"/>
      <c r="I40" s="494"/>
      <c r="J40" s="494"/>
      <c r="K40" s="494"/>
      <c r="L40" s="494"/>
      <c r="M40" s="494"/>
      <c r="N40" s="494"/>
      <c r="O40" s="494"/>
      <c r="P40" s="494"/>
      <c r="Q40" s="494"/>
      <c r="R40" s="494"/>
    </row>
    <row r="41" spans="2:18">
      <c r="B41" s="496" t="s">
        <v>87</v>
      </c>
      <c r="C41" s="497" t="s">
        <v>197</v>
      </c>
      <c r="D41" s="498">
        <v>42.483938396663291</v>
      </c>
      <c r="E41" s="498">
        <v>41.675003454473341</v>
      </c>
      <c r="F41" s="498">
        <v>40.988068485128906</v>
      </c>
      <c r="G41" s="498">
        <v>40.38648108311331</v>
      </c>
      <c r="H41" s="498">
        <v>39.778452130684954</v>
      </c>
      <c r="I41" s="498">
        <v>38.888397041580184</v>
      </c>
      <c r="J41" s="498">
        <v>38.775636507886247</v>
      </c>
      <c r="K41" s="498">
        <v>38.459073220719091</v>
      </c>
      <c r="L41" s="498">
        <v>38.625834750310069</v>
      </c>
      <c r="M41" s="498">
        <v>38.8361961848113</v>
      </c>
      <c r="N41" s="498">
        <v>38.818393781368378</v>
      </c>
      <c r="O41" s="498">
        <v>38.748292405129405</v>
      </c>
      <c r="P41" s="498">
        <v>38.819710821605064</v>
      </c>
      <c r="Q41" s="498">
        <v>38.752412162175816</v>
      </c>
      <c r="R41" s="498">
        <v>38.767860969950874</v>
      </c>
    </row>
    <row r="42" spans="2:18">
      <c r="B42" s="499" t="s">
        <v>44</v>
      </c>
      <c r="C42" s="497" t="s">
        <v>44</v>
      </c>
      <c r="D42" s="498">
        <v>50.485935615685015</v>
      </c>
      <c r="E42" s="498">
        <v>49.15141362015035</v>
      </c>
      <c r="F42" s="498">
        <v>49.669569720681075</v>
      </c>
      <c r="G42" s="498">
        <v>49.720956370969979</v>
      </c>
      <c r="H42" s="498">
        <v>49.065603384769496</v>
      </c>
      <c r="I42" s="498">
        <v>48.182080753051693</v>
      </c>
      <c r="J42" s="498">
        <v>47.461620416526841</v>
      </c>
      <c r="K42" s="498">
        <v>47.022956287392034</v>
      </c>
      <c r="L42" s="498">
        <v>46.815777864670558</v>
      </c>
      <c r="M42" s="498">
        <v>46.901721057570214</v>
      </c>
      <c r="N42" s="498">
        <v>46.648984476695091</v>
      </c>
      <c r="O42" s="498">
        <v>46.526869999662033</v>
      </c>
      <c r="P42" s="498">
        <v>46.487481486265011</v>
      </c>
      <c r="Q42" s="498">
        <v>46.486662902441545</v>
      </c>
      <c r="R42" s="498">
        <v>46.464414998713664</v>
      </c>
    </row>
    <row r="43" spans="2:18">
      <c r="B43" s="499" t="s">
        <v>121</v>
      </c>
      <c r="C43" s="499" t="s">
        <v>203</v>
      </c>
      <c r="D43" s="498">
        <v>42.816116774476257</v>
      </c>
      <c r="E43" s="498">
        <v>42.060325170001526</v>
      </c>
      <c r="F43" s="498">
        <v>41.163408365888628</v>
      </c>
      <c r="G43" s="498">
        <v>40.448460854079315</v>
      </c>
      <c r="H43" s="498">
        <v>39.811309325824737</v>
      </c>
      <c r="I43" s="498">
        <v>38.991140836761929</v>
      </c>
      <c r="J43" s="498">
        <v>39.031563632230316</v>
      </c>
      <c r="K43" s="498">
        <v>38.818921363485238</v>
      </c>
      <c r="L43" s="498">
        <v>38.958175131347744</v>
      </c>
      <c r="M43" s="498">
        <v>39.195845584370424</v>
      </c>
      <c r="N43" s="498">
        <v>39.200147147669711</v>
      </c>
      <c r="O43" s="498">
        <v>39.150061267357046</v>
      </c>
      <c r="P43" s="498">
        <v>39.25652588961794</v>
      </c>
      <c r="Q43" s="498">
        <v>39.188330592750361</v>
      </c>
      <c r="R43" s="498">
        <v>39.219839538720898</v>
      </c>
    </row>
    <row r="44" spans="2:18">
      <c r="B44" s="499" t="s">
        <v>122</v>
      </c>
      <c r="C44" s="500" t="s">
        <v>204</v>
      </c>
      <c r="D44" s="498">
        <v>41.887314619600403</v>
      </c>
      <c r="E44" s="498">
        <v>41.122555508216855</v>
      </c>
      <c r="F44" s="498">
        <v>40.310265296701303</v>
      </c>
      <c r="G44" s="498">
        <v>39.620355375736061</v>
      </c>
      <c r="H44" s="498">
        <v>39.011198081330939</v>
      </c>
      <c r="I44" s="498">
        <v>38.26786247306066</v>
      </c>
      <c r="J44" s="498">
        <v>38.298298209793771</v>
      </c>
      <c r="K44" s="498">
        <v>38.043627949667069</v>
      </c>
      <c r="L44" s="498">
        <v>38.212120886970197</v>
      </c>
      <c r="M44" s="498">
        <v>38.490778118482851</v>
      </c>
      <c r="N44" s="498">
        <v>38.488374787599462</v>
      </c>
      <c r="O44" s="498">
        <v>38.421473338828399</v>
      </c>
      <c r="P44" s="498">
        <v>38.516195851233491</v>
      </c>
      <c r="Q44" s="507">
        <v>38.444039982893671</v>
      </c>
      <c r="R44" s="507">
        <v>38.464518502973533</v>
      </c>
    </row>
    <row r="45" spans="2:18">
      <c r="B45" s="645" t="s">
        <v>427</v>
      </c>
      <c r="C45" s="645"/>
      <c r="D45" s="645"/>
      <c r="E45" s="645"/>
      <c r="F45" s="645"/>
      <c r="G45" s="645"/>
      <c r="H45" s="645"/>
      <c r="I45" s="645"/>
      <c r="J45" s="645"/>
      <c r="K45" s="645"/>
      <c r="L45" s="645"/>
      <c r="M45" s="645"/>
      <c r="N45" s="645"/>
      <c r="O45" s="645"/>
      <c r="P45" s="645"/>
      <c r="Q45" s="508"/>
      <c r="R45" s="508"/>
    </row>
    <row r="46" spans="2:18">
      <c r="B46" s="652" t="s">
        <v>944</v>
      </c>
      <c r="C46" s="652"/>
      <c r="D46" s="652"/>
      <c r="E46" s="652"/>
      <c r="F46" s="652"/>
      <c r="G46" s="652"/>
      <c r="H46" s="652"/>
      <c r="I46" s="652"/>
      <c r="J46" s="652"/>
      <c r="K46" s="652"/>
      <c r="L46" s="652"/>
      <c r="M46" s="652"/>
      <c r="N46" s="652"/>
      <c r="O46" s="652"/>
      <c r="P46" s="652"/>
      <c r="Q46" s="538"/>
      <c r="R46" s="538"/>
    </row>
    <row r="47" spans="2:18" ht="42.75" customHeight="1">
      <c r="B47" s="648" t="s">
        <v>945</v>
      </c>
      <c r="C47" s="648"/>
      <c r="D47" s="648"/>
      <c r="E47" s="648"/>
      <c r="F47" s="648"/>
      <c r="G47" s="648"/>
      <c r="H47" s="648"/>
      <c r="I47" s="648"/>
      <c r="J47" s="648"/>
      <c r="K47" s="648"/>
      <c r="L47" s="648"/>
      <c r="M47" s="648"/>
      <c r="N47" s="648"/>
      <c r="O47" s="648"/>
      <c r="P47" s="648"/>
      <c r="Q47" s="648"/>
      <c r="R47" s="648"/>
    </row>
  </sheetData>
  <mergeCells count="4">
    <mergeCell ref="B2:R2"/>
    <mergeCell ref="B45:P45"/>
    <mergeCell ref="B46:P46"/>
    <mergeCell ref="B47:R47"/>
  </mergeCells>
  <conditionalFormatting sqref="C39 B5:C38">
    <cfRule type="expression" dxfId="51" priority="3">
      <formula>MOD(ROW(),2)=0</formula>
    </cfRule>
  </conditionalFormatting>
  <conditionalFormatting sqref="B39">
    <cfRule type="expression" dxfId="50" priority="2">
      <formula>MOD(ROW(),2)=0</formula>
    </cfRule>
  </conditionalFormatting>
  <conditionalFormatting sqref="D5:R39">
    <cfRule type="expression" dxfId="49" priority="1">
      <formula>MOD(ROW(),2)=0</formula>
    </cfRule>
  </conditionalFormatting>
  <pageMargins left="0.7" right="0.7" top="0.75" bottom="0.75" header="0.3" footer="0.3"/>
  <pageSetup scale="62"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F564-0933-4C60-B86F-B3ECB08CEF30}">
  <sheetPr codeName="Sheet81">
    <tabColor rgb="FF92D050"/>
    <pageSetUpPr fitToPage="1"/>
  </sheetPr>
  <dimension ref="B2:S47"/>
  <sheetViews>
    <sheetView zoomScale="85" zoomScaleNormal="85" workbookViewId="0">
      <pane xSplit="3" ySplit="4" topLeftCell="D26" activePane="bottomRight" state="frozen"/>
      <selection activeCell="B52" sqref="B52:P52"/>
      <selection pane="topRight" activeCell="B52" sqref="B52:P52"/>
      <selection pane="bottomLeft" activeCell="B52" sqref="B52:P52"/>
      <selection pane="bottomRight" activeCell="B52" sqref="B52:P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18" ht="15">
      <c r="B2" s="653" t="str">
        <f>"Table A7. Advanced Economies: General Government Gross Debt, "&amp;D4&amp;"–"&amp;RIGHT(R4,2)</f>
        <v>Table A7. Advanced Economies: General Government Gross Debt, 2010–24</v>
      </c>
      <c r="C2" s="653"/>
      <c r="D2" s="653"/>
      <c r="E2" s="653"/>
      <c r="F2" s="653"/>
      <c r="G2" s="653"/>
      <c r="H2" s="653"/>
      <c r="I2" s="653"/>
      <c r="J2" s="653"/>
      <c r="K2" s="653"/>
      <c r="L2" s="653"/>
      <c r="M2" s="653"/>
      <c r="N2" s="653"/>
      <c r="O2" s="653"/>
      <c r="P2" s="653"/>
      <c r="Q2" s="653"/>
      <c r="R2" s="653"/>
    </row>
    <row r="3" spans="2:18" ht="15.75">
      <c r="B3" s="516" t="s">
        <v>196</v>
      </c>
      <c r="C3" s="489"/>
      <c r="D3" s="489"/>
      <c r="E3" s="489"/>
      <c r="F3" s="489"/>
      <c r="G3" s="489"/>
      <c r="H3" s="489"/>
      <c r="I3" s="489"/>
      <c r="J3" s="489"/>
      <c r="K3" s="489"/>
      <c r="L3" s="489"/>
      <c r="M3" s="489"/>
      <c r="N3" s="489"/>
      <c r="O3" s="489"/>
      <c r="P3" s="489"/>
      <c r="Q3" s="489"/>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124</v>
      </c>
      <c r="C5" s="493" t="s">
        <v>6</v>
      </c>
      <c r="D5" s="494">
        <v>20.488839034839312</v>
      </c>
      <c r="E5" s="494">
        <v>24.11049515832017</v>
      </c>
      <c r="F5" s="494">
        <v>27.726050004125753</v>
      </c>
      <c r="G5" s="494">
        <v>30.675905291235445</v>
      </c>
      <c r="H5" s="494">
        <v>34.089925163524789</v>
      </c>
      <c r="I5" s="494">
        <v>37.769708329880217</v>
      </c>
      <c r="J5" s="494">
        <v>40.525227550492943</v>
      </c>
      <c r="K5" s="494">
        <v>40.670058876606824</v>
      </c>
      <c r="L5" s="494">
        <v>40.671808599724798</v>
      </c>
      <c r="M5" s="494">
        <v>41.098476919186744</v>
      </c>
      <c r="N5" s="494">
        <v>40.553797617223339</v>
      </c>
      <c r="O5" s="494">
        <v>39.734941446184898</v>
      </c>
      <c r="P5" s="494">
        <v>38.876978696966411</v>
      </c>
      <c r="Q5" s="494">
        <v>37.519633459698078</v>
      </c>
      <c r="R5" s="494">
        <v>36.37440843434085</v>
      </c>
    </row>
    <row r="6" spans="2:18" ht="13.5" customHeight="1">
      <c r="B6" s="493" t="s">
        <v>7</v>
      </c>
      <c r="C6" s="493" t="s">
        <v>7</v>
      </c>
      <c r="D6" s="494">
        <v>82.417665495311539</v>
      </c>
      <c r="E6" s="494">
        <v>82.178147330447004</v>
      </c>
      <c r="F6" s="494">
        <v>81.660931589869989</v>
      </c>
      <c r="G6" s="494">
        <v>81.011264850566604</v>
      </c>
      <c r="H6" s="494">
        <v>83.7579398348052</v>
      </c>
      <c r="I6" s="494">
        <v>84.403737307866038</v>
      </c>
      <c r="J6" s="494">
        <v>82.866162920477791</v>
      </c>
      <c r="K6" s="494">
        <v>78.48927450756166</v>
      </c>
      <c r="L6" s="494">
        <v>74.243257201822104</v>
      </c>
      <c r="M6" s="494">
        <v>71.167748250154688</v>
      </c>
      <c r="N6" s="494">
        <v>68.394888238481713</v>
      </c>
      <c r="O6" s="494">
        <v>66.117062137170791</v>
      </c>
      <c r="P6" s="494">
        <v>64.316679158316731</v>
      </c>
      <c r="Q6" s="494">
        <v>62.652073013813251</v>
      </c>
      <c r="R6" s="494">
        <v>61.15992639394284</v>
      </c>
    </row>
    <row r="7" spans="2:18" ht="13.5" customHeight="1">
      <c r="B7" s="493" t="s">
        <v>8</v>
      </c>
      <c r="C7" s="493" t="s">
        <v>8</v>
      </c>
      <c r="D7" s="494">
        <v>99.720625251642687</v>
      </c>
      <c r="E7" s="494">
        <v>102.59293550369684</v>
      </c>
      <c r="F7" s="494">
        <v>104.33315010799973</v>
      </c>
      <c r="G7" s="494">
        <v>105.45239982566186</v>
      </c>
      <c r="H7" s="494">
        <v>107.57012242367891</v>
      </c>
      <c r="I7" s="494">
        <v>106.45507408578867</v>
      </c>
      <c r="J7" s="494">
        <v>106.05921456980778</v>
      </c>
      <c r="K7" s="494">
        <v>103.40300601521912</v>
      </c>
      <c r="L7" s="494">
        <v>101.38703561225415</v>
      </c>
      <c r="M7" s="494">
        <v>99.568313057387087</v>
      </c>
      <c r="N7" s="494">
        <v>98.054235259848127</v>
      </c>
      <c r="O7" s="494">
        <v>96.441421912941664</v>
      </c>
      <c r="P7" s="494">
        <v>94.740023001547826</v>
      </c>
      <c r="Q7" s="494">
        <v>93.066907435883962</v>
      </c>
      <c r="R7" s="494">
        <v>90.997826495775996</v>
      </c>
    </row>
    <row r="8" spans="2:18" ht="13.5" customHeight="1">
      <c r="B8" s="493" t="s">
        <v>63</v>
      </c>
      <c r="C8" s="493" t="s">
        <v>9</v>
      </c>
      <c r="D8" s="494">
        <v>81.338881796251854</v>
      </c>
      <c r="E8" s="494">
        <v>81.907463263705978</v>
      </c>
      <c r="F8" s="494">
        <v>85.529623982460606</v>
      </c>
      <c r="G8" s="494">
        <v>86.213882844867157</v>
      </c>
      <c r="H8" s="494">
        <v>85.700629407506767</v>
      </c>
      <c r="I8" s="494">
        <v>91.319703844227334</v>
      </c>
      <c r="J8" s="494">
        <v>91.815939371558258</v>
      </c>
      <c r="K8" s="494">
        <v>90.092542264609804</v>
      </c>
      <c r="L8" s="494">
        <v>90.630428180522642</v>
      </c>
      <c r="M8" s="494">
        <v>88.013057618840776</v>
      </c>
      <c r="N8" s="494">
        <v>84.678995582898708</v>
      </c>
      <c r="O8" s="494">
        <v>81.253702243610732</v>
      </c>
      <c r="P8" s="494">
        <v>77.990471592747355</v>
      </c>
      <c r="Q8" s="494">
        <v>74.853522354094409</v>
      </c>
      <c r="R8" s="494">
        <v>72.046295631378868</v>
      </c>
    </row>
    <row r="9" spans="2:18" ht="13.5" customHeight="1">
      <c r="B9" s="493" t="s">
        <v>88</v>
      </c>
      <c r="C9" s="493" t="s">
        <v>88</v>
      </c>
      <c r="D9" s="494">
        <v>55.803000077722217</v>
      </c>
      <c r="E9" s="494">
        <v>65.223759566164915</v>
      </c>
      <c r="F9" s="494">
        <v>79.175047204663002</v>
      </c>
      <c r="G9" s="494">
        <v>102.08426356204556</v>
      </c>
      <c r="H9" s="494">
        <v>107.97099391826282</v>
      </c>
      <c r="I9" s="494">
        <v>107.99109658514594</v>
      </c>
      <c r="J9" s="494">
        <v>105.51156829022943</v>
      </c>
      <c r="K9" s="494">
        <v>95.752878067648581</v>
      </c>
      <c r="L9" s="494">
        <v>102.54355837690778</v>
      </c>
      <c r="M9" s="494">
        <v>101.04255075555109</v>
      </c>
      <c r="N9" s="494">
        <v>94.322757974437579</v>
      </c>
      <c r="O9" s="494">
        <v>89.466566320667937</v>
      </c>
      <c r="P9" s="494">
        <v>79.585319057212217</v>
      </c>
      <c r="Q9" s="494">
        <v>72.981062580027626</v>
      </c>
      <c r="R9" s="494">
        <v>67.263565854903248</v>
      </c>
    </row>
    <row r="10" spans="2:18" ht="13.5" customHeight="1">
      <c r="B10" s="493" t="s">
        <v>10</v>
      </c>
      <c r="C10" s="493" t="s">
        <v>10</v>
      </c>
      <c r="D10" s="494">
        <v>37.354661140139065</v>
      </c>
      <c r="E10" s="494">
        <v>39.826216515380828</v>
      </c>
      <c r="F10" s="494">
        <v>44.469658455651256</v>
      </c>
      <c r="G10" s="494">
        <v>44.908602171528074</v>
      </c>
      <c r="H10" s="494">
        <v>42.169378242653963</v>
      </c>
      <c r="I10" s="494">
        <v>39.955215466004375</v>
      </c>
      <c r="J10" s="494">
        <v>36.805509239742534</v>
      </c>
      <c r="K10" s="494">
        <v>34.662957200401721</v>
      </c>
      <c r="L10" s="494">
        <v>32.958038811604041</v>
      </c>
      <c r="M10" s="494">
        <v>31.570762357026581</v>
      </c>
      <c r="N10" s="494">
        <v>30.669234728359051</v>
      </c>
      <c r="O10" s="494">
        <v>29.944116678542127</v>
      </c>
      <c r="P10" s="494">
        <v>28.134460839241964</v>
      </c>
      <c r="Q10" s="494">
        <v>26.374292372958568</v>
      </c>
      <c r="R10" s="494">
        <v>25.072124443037335</v>
      </c>
    </row>
    <row r="11" spans="2:18" ht="13.5" customHeight="1">
      <c r="B11" s="493" t="s">
        <v>11</v>
      </c>
      <c r="C11" s="493" t="s">
        <v>11</v>
      </c>
      <c r="D11" s="494">
        <v>42.587880454529895</v>
      </c>
      <c r="E11" s="494">
        <v>46.070885949836857</v>
      </c>
      <c r="F11" s="494">
        <v>44.894200639366076</v>
      </c>
      <c r="G11" s="494">
        <v>44.045609705665768</v>
      </c>
      <c r="H11" s="494">
        <v>44.270265222735105</v>
      </c>
      <c r="I11" s="494">
        <v>39.760434815916277</v>
      </c>
      <c r="J11" s="494">
        <v>37.283260388455282</v>
      </c>
      <c r="K11" s="494">
        <v>34.775192865967853</v>
      </c>
      <c r="L11" s="494">
        <v>34.268910077278733</v>
      </c>
      <c r="M11" s="494">
        <v>33.613042164925552</v>
      </c>
      <c r="N11" s="494">
        <v>32.871215576314079</v>
      </c>
      <c r="O11" s="494">
        <v>35.17334662980754</v>
      </c>
      <c r="P11" s="494">
        <v>37.258786573534977</v>
      </c>
      <c r="Q11" s="494">
        <v>38.926413379322398</v>
      </c>
      <c r="R11" s="494">
        <v>39.464415164503414</v>
      </c>
    </row>
    <row r="12" spans="2:18" ht="13.5" customHeight="1">
      <c r="B12" s="493" t="s">
        <v>12</v>
      </c>
      <c r="C12" s="493" t="s">
        <v>12</v>
      </c>
      <c r="D12" s="494">
        <v>6.5511322634260498</v>
      </c>
      <c r="E12" s="494">
        <v>6.0668493361083726</v>
      </c>
      <c r="F12" s="494">
        <v>9.7329841443131233</v>
      </c>
      <c r="G12" s="494">
        <v>10.160952616377953</v>
      </c>
      <c r="H12" s="494">
        <v>10.509845128828349</v>
      </c>
      <c r="I12" s="494">
        <v>9.8537624182827734</v>
      </c>
      <c r="J12" s="494">
        <v>9.1630908413366647</v>
      </c>
      <c r="K12" s="494">
        <v>8.7465149446625716</v>
      </c>
      <c r="L12" s="494">
        <v>8.0504502678611445</v>
      </c>
      <c r="M12" s="494">
        <v>7.6130951367386972</v>
      </c>
      <c r="N12" s="494">
        <v>7.1838557216515833</v>
      </c>
      <c r="O12" s="494">
        <v>6.7780222822547396</v>
      </c>
      <c r="P12" s="494">
        <v>6.4095233516109404</v>
      </c>
      <c r="Q12" s="494">
        <v>6.0816652698834393</v>
      </c>
      <c r="R12" s="494">
        <v>5.791407905552612</v>
      </c>
    </row>
    <row r="13" spans="2:18" ht="13.5" customHeight="1">
      <c r="B13" s="493" t="s">
        <v>13</v>
      </c>
      <c r="C13" s="493" t="s">
        <v>13</v>
      </c>
      <c r="D13" s="494">
        <v>47.119129346244463</v>
      </c>
      <c r="E13" s="494">
        <v>48.504280006920034</v>
      </c>
      <c r="F13" s="494">
        <v>53.909742086470999</v>
      </c>
      <c r="G13" s="494">
        <v>56.458037851667179</v>
      </c>
      <c r="H13" s="494">
        <v>60.200166934416522</v>
      </c>
      <c r="I13" s="494">
        <v>63.530033304146393</v>
      </c>
      <c r="J13" s="494">
        <v>63.00118504232686</v>
      </c>
      <c r="K13" s="494">
        <v>61.293783640767238</v>
      </c>
      <c r="L13" s="494">
        <v>60.517118024950356</v>
      </c>
      <c r="M13" s="494">
        <v>59.881366063586661</v>
      </c>
      <c r="N13" s="494">
        <v>58.954635640067764</v>
      </c>
      <c r="O13" s="494">
        <v>58.514408634660512</v>
      </c>
      <c r="P13" s="494">
        <v>56.805187194213822</v>
      </c>
      <c r="Q13" s="494">
        <v>55.03816839981608</v>
      </c>
      <c r="R13" s="494">
        <v>53.291888482901747</v>
      </c>
    </row>
    <row r="14" spans="2:18" ht="13.5" customHeight="1">
      <c r="B14" s="493" t="s">
        <v>14</v>
      </c>
      <c r="C14" s="493" t="s">
        <v>14</v>
      </c>
      <c r="D14" s="494">
        <v>85.255820084208352</v>
      </c>
      <c r="E14" s="494">
        <v>87.831676438966966</v>
      </c>
      <c r="F14" s="494">
        <v>90.602086169884771</v>
      </c>
      <c r="G14" s="494">
        <v>93.411594335697004</v>
      </c>
      <c r="H14" s="494">
        <v>94.889441404060449</v>
      </c>
      <c r="I14" s="494">
        <v>95.581760090828368</v>
      </c>
      <c r="J14" s="494">
        <v>96.586687056441619</v>
      </c>
      <c r="K14" s="494">
        <v>98.501289869333092</v>
      </c>
      <c r="L14" s="494">
        <v>98.594192881500263</v>
      </c>
      <c r="M14" s="494">
        <v>99.195667059531331</v>
      </c>
      <c r="N14" s="494">
        <v>98.679942886731851</v>
      </c>
      <c r="O14" s="494">
        <v>98.241041179934314</v>
      </c>
      <c r="P14" s="494">
        <v>97.646923833445911</v>
      </c>
      <c r="Q14" s="494">
        <v>96.951318272468257</v>
      </c>
      <c r="R14" s="494">
        <v>96.224612335724615</v>
      </c>
    </row>
    <row r="15" spans="2:18" ht="13.5" customHeight="1">
      <c r="B15" s="493" t="s">
        <v>15</v>
      </c>
      <c r="C15" s="493" t="s">
        <v>15</v>
      </c>
      <c r="D15" s="494">
        <v>80.956101796082265</v>
      </c>
      <c r="E15" s="494">
        <v>78.62532924916394</v>
      </c>
      <c r="F15" s="494">
        <v>79.864262252289492</v>
      </c>
      <c r="G15" s="494">
        <v>77.421875</v>
      </c>
      <c r="H15" s="494">
        <v>74.510870859834128</v>
      </c>
      <c r="I15" s="494">
        <v>70.837821349619205</v>
      </c>
      <c r="J15" s="494">
        <v>67.85043120500039</v>
      </c>
      <c r="K15" s="494">
        <v>63.856084507557952</v>
      </c>
      <c r="L15" s="494">
        <v>59.753957471943295</v>
      </c>
      <c r="M15" s="494">
        <v>56.933775139225105</v>
      </c>
      <c r="N15" s="494">
        <v>53.819151703324032</v>
      </c>
      <c r="O15" s="494">
        <v>51.098617643211838</v>
      </c>
      <c r="P15" s="494">
        <v>48.48098852062612</v>
      </c>
      <c r="Q15" s="494">
        <v>46.0238430278891</v>
      </c>
      <c r="R15" s="494">
        <v>43.702381811101972</v>
      </c>
    </row>
    <row r="16" spans="2:18" ht="13.5" customHeight="1">
      <c r="B16" s="493" t="s">
        <v>16</v>
      </c>
      <c r="C16" s="493" t="s">
        <v>16</v>
      </c>
      <c r="D16" s="494">
        <v>146.24985068419818</v>
      </c>
      <c r="E16" s="494">
        <v>180.56399828043413</v>
      </c>
      <c r="F16" s="494">
        <v>159.58609652517731</v>
      </c>
      <c r="G16" s="494">
        <v>177.94568622892379</v>
      </c>
      <c r="H16" s="494">
        <v>180.21169174279061</v>
      </c>
      <c r="I16" s="494">
        <v>177.82497828024688</v>
      </c>
      <c r="J16" s="494">
        <v>181.07359253942818</v>
      </c>
      <c r="K16" s="494">
        <v>179.27488481568489</v>
      </c>
      <c r="L16" s="494">
        <v>183.25676821354745</v>
      </c>
      <c r="M16" s="494">
        <v>174.15135302306507</v>
      </c>
      <c r="N16" s="494">
        <v>167.2663386926869</v>
      </c>
      <c r="O16" s="494">
        <v>160.93415788024376</v>
      </c>
      <c r="P16" s="494">
        <v>153.78996734923507</v>
      </c>
      <c r="Q16" s="494">
        <v>147.1765328706098</v>
      </c>
      <c r="R16" s="494">
        <v>143.19654386393307</v>
      </c>
    </row>
    <row r="17" spans="2:18" ht="13.5" customHeight="1">
      <c r="B17" s="493" t="s">
        <v>123</v>
      </c>
      <c r="C17" s="493" t="s">
        <v>89</v>
      </c>
      <c r="D17" s="494">
        <v>0.61832695147724814</v>
      </c>
      <c r="E17" s="494">
        <v>0.57343113937136547</v>
      </c>
      <c r="F17" s="494">
        <v>0.54320766634446072</v>
      </c>
      <c r="G17" s="494">
        <v>0.51744829405216985</v>
      </c>
      <c r="H17" s="494">
        <v>6.5322891559474017E-2</v>
      </c>
      <c r="I17" s="494">
        <v>6.2074804136443507E-2</v>
      </c>
      <c r="J17" s="494">
        <v>5.9226130487187778E-2</v>
      </c>
      <c r="K17" s="494">
        <v>5.5186493562923378E-2</v>
      </c>
      <c r="L17" s="494">
        <v>5.1641277607759474E-2</v>
      </c>
      <c r="M17" s="494">
        <v>0</v>
      </c>
      <c r="N17" s="494">
        <v>0</v>
      </c>
      <c r="O17" s="494">
        <v>0</v>
      </c>
      <c r="P17" s="494">
        <v>0</v>
      </c>
      <c r="Q17" s="494">
        <v>0</v>
      </c>
      <c r="R17" s="494">
        <v>0</v>
      </c>
    </row>
    <row r="18" spans="2:18" ht="13.5" customHeight="1">
      <c r="B18" s="493" t="s">
        <v>64</v>
      </c>
      <c r="C18" s="493" t="s">
        <v>64</v>
      </c>
      <c r="D18" s="494">
        <v>85.38343858113646</v>
      </c>
      <c r="E18" s="494">
        <v>92.031325116132209</v>
      </c>
      <c r="F18" s="494">
        <v>89.369228589005218</v>
      </c>
      <c r="G18" s="494">
        <v>81.788926992968726</v>
      </c>
      <c r="H18" s="494">
        <v>78.77027913347095</v>
      </c>
      <c r="I18" s="494">
        <v>65.030549951437436</v>
      </c>
      <c r="J18" s="494">
        <v>51.248887968217574</v>
      </c>
      <c r="K18" s="494">
        <v>43.083720507209875</v>
      </c>
      <c r="L18" s="494">
        <v>35.427944560389577</v>
      </c>
      <c r="M18" s="494">
        <v>33.133215917976941</v>
      </c>
      <c r="N18" s="494">
        <v>30.137992410678997</v>
      </c>
      <c r="O18" s="494">
        <v>27.838534131692587</v>
      </c>
      <c r="P18" s="494">
        <v>25.653099174144067</v>
      </c>
      <c r="Q18" s="494">
        <v>23.335164597567822</v>
      </c>
      <c r="R18" s="494">
        <v>22.03871171139448</v>
      </c>
    </row>
    <row r="19" spans="2:18" ht="13.5" customHeight="1">
      <c r="B19" s="493" t="s">
        <v>17</v>
      </c>
      <c r="C19" s="493" t="s">
        <v>17</v>
      </c>
      <c r="D19" s="494">
        <v>85.999582612843597</v>
      </c>
      <c r="E19" s="494">
        <v>110.87924354081807</v>
      </c>
      <c r="F19" s="494">
        <v>119.92502626650221</v>
      </c>
      <c r="G19" s="494">
        <v>119.81249547930494</v>
      </c>
      <c r="H19" s="494">
        <v>104.25434616547984</v>
      </c>
      <c r="I19" s="494">
        <v>76.919652224337426</v>
      </c>
      <c r="J19" s="494">
        <v>73.541485724337335</v>
      </c>
      <c r="K19" s="494">
        <v>68.543121677807335</v>
      </c>
      <c r="L19" s="494">
        <v>65.202776670822217</v>
      </c>
      <c r="M19" s="494">
        <v>62.417620649662666</v>
      </c>
      <c r="N19" s="494">
        <v>58.859081859245499</v>
      </c>
      <c r="O19" s="494">
        <v>57.054709332769107</v>
      </c>
      <c r="P19" s="494">
        <v>53.989458945209002</v>
      </c>
      <c r="Q19" s="494">
        <v>50.996227892502674</v>
      </c>
      <c r="R19" s="494">
        <v>47.821324728945939</v>
      </c>
    </row>
    <row r="20" spans="2:18" ht="13.5" customHeight="1">
      <c r="B20" s="493" t="s">
        <v>18</v>
      </c>
      <c r="C20" s="493" t="s">
        <v>18</v>
      </c>
      <c r="D20" s="494">
        <v>70.693952091834277</v>
      </c>
      <c r="E20" s="494">
        <v>68.73246716079862</v>
      </c>
      <c r="F20" s="494">
        <v>68.383688494120278</v>
      </c>
      <c r="G20" s="494">
        <v>67.045618931729024</v>
      </c>
      <c r="H20" s="494">
        <v>65.754585574092701</v>
      </c>
      <c r="I20" s="494">
        <v>63.756550330513406</v>
      </c>
      <c r="J20" s="494">
        <v>61.968445905402938</v>
      </c>
      <c r="K20" s="494">
        <v>60.403787642270544</v>
      </c>
      <c r="L20" s="494">
        <v>59.587292667902666</v>
      </c>
      <c r="M20" s="494">
        <v>58.959183996280927</v>
      </c>
      <c r="N20" s="494">
        <v>58.097813962624876</v>
      </c>
      <c r="O20" s="494">
        <v>57.207788144350694</v>
      </c>
      <c r="P20" s="494">
        <v>56.357213643812251</v>
      </c>
      <c r="Q20" s="494">
        <v>55.584730437610517</v>
      </c>
      <c r="R20" s="494">
        <v>54.88984851720511</v>
      </c>
    </row>
    <row r="21" spans="2:18" ht="13.5" customHeight="1">
      <c r="B21" s="493" t="s">
        <v>19</v>
      </c>
      <c r="C21" s="493" t="s">
        <v>19</v>
      </c>
      <c r="D21" s="494">
        <v>115.41288177424332</v>
      </c>
      <c r="E21" s="494">
        <v>116.52210342719613</v>
      </c>
      <c r="F21" s="494">
        <v>123.36039026446369</v>
      </c>
      <c r="G21" s="494">
        <v>129.0199426648386</v>
      </c>
      <c r="H21" s="494">
        <v>131.7848327842612</v>
      </c>
      <c r="I21" s="494">
        <v>131.55515606037221</v>
      </c>
      <c r="J21" s="494">
        <v>131.34983288200428</v>
      </c>
      <c r="K21" s="494">
        <v>131.27667533732938</v>
      </c>
      <c r="L21" s="494">
        <v>132.08462731812614</v>
      </c>
      <c r="M21" s="494">
        <v>133.42680125319762</v>
      </c>
      <c r="N21" s="494">
        <v>134.13148430457534</v>
      </c>
      <c r="O21" s="494">
        <v>135.28988687576077</v>
      </c>
      <c r="P21" s="494">
        <v>136.41539650837368</v>
      </c>
      <c r="Q21" s="494">
        <v>137.53291930772417</v>
      </c>
      <c r="R21" s="494">
        <v>138.51365872409767</v>
      </c>
    </row>
    <row r="22" spans="2:18" ht="13.5" customHeight="1">
      <c r="B22" s="493" t="s">
        <v>20</v>
      </c>
      <c r="C22" s="493" t="s">
        <v>20</v>
      </c>
      <c r="D22" s="494">
        <v>207.8515211230449</v>
      </c>
      <c r="E22" s="494">
        <v>222.08704613107955</v>
      </c>
      <c r="F22" s="494">
        <v>229.00780693922766</v>
      </c>
      <c r="G22" s="494">
        <v>232.46914843826855</v>
      </c>
      <c r="H22" s="494">
        <v>236.06877923857118</v>
      </c>
      <c r="I22" s="494">
        <v>231.5507157836015</v>
      </c>
      <c r="J22" s="494">
        <v>236.33459051673876</v>
      </c>
      <c r="K22" s="494">
        <v>234.98002282057962</v>
      </c>
      <c r="L22" s="494">
        <v>237.11537963430769</v>
      </c>
      <c r="M22" s="494">
        <v>237.54122823525438</v>
      </c>
      <c r="N22" s="494">
        <v>237.04310739234825</v>
      </c>
      <c r="O22" s="494">
        <v>237.41634655951404</v>
      </c>
      <c r="P22" s="494">
        <v>237.76085846174061</v>
      </c>
      <c r="Q22" s="494">
        <v>237.97140203477701</v>
      </c>
      <c r="R22" s="494">
        <v>238.30580772531809</v>
      </c>
    </row>
    <row r="23" spans="2:18" ht="13.5" customHeight="1">
      <c r="B23" s="493" t="s">
        <v>21</v>
      </c>
      <c r="C23" s="493" t="s">
        <v>21</v>
      </c>
      <c r="D23" s="494">
        <v>30.825498613776254</v>
      </c>
      <c r="E23" s="494">
        <v>31.510839314821826</v>
      </c>
      <c r="F23" s="494">
        <v>32.201413823128803</v>
      </c>
      <c r="G23" s="494">
        <v>35.38951088229819</v>
      </c>
      <c r="H23" s="494">
        <v>37.313866312193753</v>
      </c>
      <c r="I23" s="494">
        <v>39.525728660862377</v>
      </c>
      <c r="J23" s="494">
        <v>39.889483776236133</v>
      </c>
      <c r="K23" s="494">
        <v>39.757542048404339</v>
      </c>
      <c r="L23" s="494">
        <v>40.710995490074474</v>
      </c>
      <c r="M23" s="494">
        <v>40.541008523734071</v>
      </c>
      <c r="N23" s="494">
        <v>40.66859580582792</v>
      </c>
      <c r="O23" s="494">
        <v>41.114936376020957</v>
      </c>
      <c r="P23" s="494">
        <v>41.782246719193047</v>
      </c>
      <c r="Q23" s="494">
        <v>42.205465909508312</v>
      </c>
      <c r="R23" s="494">
        <v>42.417294563833636</v>
      </c>
    </row>
    <row r="24" spans="2:18" ht="13.5" customHeight="1">
      <c r="B24" s="493" t="s">
        <v>90</v>
      </c>
      <c r="C24" s="493" t="s">
        <v>90</v>
      </c>
      <c r="D24" s="494">
        <v>46.401241796551005</v>
      </c>
      <c r="E24" s="494">
        <v>42.869530332444867</v>
      </c>
      <c r="F24" s="494">
        <v>41.515856032186257</v>
      </c>
      <c r="G24" s="494">
        <v>39.026467632032826</v>
      </c>
      <c r="H24" s="494">
        <v>40.936712946865811</v>
      </c>
      <c r="I24" s="494">
        <v>36.814057901930518</v>
      </c>
      <c r="J24" s="494">
        <v>40.305632004739095</v>
      </c>
      <c r="K24" s="494">
        <v>39.976242419650966</v>
      </c>
      <c r="L24" s="494">
        <v>37.578334751449212</v>
      </c>
      <c r="M24" s="494">
        <v>36.661148238016494</v>
      </c>
      <c r="N24" s="494">
        <v>35.101093226932804</v>
      </c>
      <c r="O24" s="494">
        <v>34.679645198285392</v>
      </c>
      <c r="P24" s="494">
        <v>33.117101691577261</v>
      </c>
      <c r="Q24" s="494">
        <v>31.828237520600805</v>
      </c>
      <c r="R24" s="494">
        <v>30.525480353070598</v>
      </c>
    </row>
    <row r="25" spans="2:18" ht="13.5" customHeight="1">
      <c r="B25" s="493" t="s">
        <v>65</v>
      </c>
      <c r="C25" s="493" t="s">
        <v>65</v>
      </c>
      <c r="D25" s="494">
        <v>36.215730208794191</v>
      </c>
      <c r="E25" s="494">
        <v>37.183336370874144</v>
      </c>
      <c r="F25" s="494">
        <v>39.774202737754322</v>
      </c>
      <c r="G25" s="494">
        <v>38.758913835072953</v>
      </c>
      <c r="H25" s="494">
        <v>40.540688357644072</v>
      </c>
      <c r="I25" s="494">
        <v>42.580541753486131</v>
      </c>
      <c r="J25" s="494">
        <v>39.932920456943997</v>
      </c>
      <c r="K25" s="494">
        <v>39.420205352825732</v>
      </c>
      <c r="L25" s="494">
        <v>35.908122443081211</v>
      </c>
      <c r="M25" s="494">
        <v>33.791952894889874</v>
      </c>
      <c r="N25" s="494">
        <v>31.819148701966753</v>
      </c>
      <c r="O25" s="494">
        <v>29.982110739107842</v>
      </c>
      <c r="P25" s="494">
        <v>28.347768756209579</v>
      </c>
      <c r="Q25" s="494">
        <v>26.825816633811893</v>
      </c>
      <c r="R25" s="494">
        <v>25.421125846094267</v>
      </c>
    </row>
    <row r="26" spans="2:18" ht="13.5" customHeight="1">
      <c r="B26" s="493" t="s">
        <v>22</v>
      </c>
      <c r="C26" s="493" t="s">
        <v>22</v>
      </c>
      <c r="D26" s="494">
        <v>19.785802109622725</v>
      </c>
      <c r="E26" s="494">
        <v>18.703057598124389</v>
      </c>
      <c r="F26" s="494">
        <v>21.720166848023215</v>
      </c>
      <c r="G26" s="494">
        <v>23.685200916138882</v>
      </c>
      <c r="H26" s="494">
        <v>22.740865921114956</v>
      </c>
      <c r="I26" s="494">
        <v>22.193032796420233</v>
      </c>
      <c r="J26" s="494">
        <v>20.682551981224286</v>
      </c>
      <c r="K26" s="494">
        <v>22.960729992477287</v>
      </c>
      <c r="L26" s="494">
        <v>21.809174112112647</v>
      </c>
      <c r="M26" s="494">
        <v>21.614514793989635</v>
      </c>
      <c r="N26" s="494">
        <v>21.271210760248763</v>
      </c>
      <c r="O26" s="494">
        <v>21.003364143925872</v>
      </c>
      <c r="P26" s="494">
        <v>20.521113529607565</v>
      </c>
      <c r="Q26" s="494">
        <v>20.026151104396327</v>
      </c>
      <c r="R26" s="494">
        <v>19.576058668576081</v>
      </c>
    </row>
    <row r="27" spans="2:18" ht="13.5" customHeight="1">
      <c r="B27" s="493" t="s">
        <v>66</v>
      </c>
      <c r="C27" s="493" t="s">
        <v>66</v>
      </c>
      <c r="D27" s="494">
        <v>67.46109974578404</v>
      </c>
      <c r="E27" s="494">
        <v>70.173426353672255</v>
      </c>
      <c r="F27" s="494">
        <v>67.729493278038561</v>
      </c>
      <c r="G27" s="494">
        <v>68.364463977397577</v>
      </c>
      <c r="H27" s="494">
        <v>63.371818093959121</v>
      </c>
      <c r="I27" s="494">
        <v>57.919758295575662</v>
      </c>
      <c r="J27" s="494">
        <v>55.447114084499006</v>
      </c>
      <c r="K27" s="494">
        <v>50.205075328861568</v>
      </c>
      <c r="L27" s="494">
        <v>45.369160053810226</v>
      </c>
      <c r="M27" s="494">
        <v>42.457939304936666</v>
      </c>
      <c r="N27" s="494">
        <v>39.074309526015043</v>
      </c>
      <c r="O27" s="494">
        <v>35.670236125983841</v>
      </c>
      <c r="P27" s="494">
        <v>32.122573375830335</v>
      </c>
      <c r="Q27" s="494">
        <v>30.029130354186606</v>
      </c>
      <c r="R27" s="494">
        <v>28.205868730815304</v>
      </c>
    </row>
    <row r="28" spans="2:18" ht="13.5" customHeight="1">
      <c r="B28" s="493" t="s">
        <v>23</v>
      </c>
      <c r="C28" s="493" t="s">
        <v>23</v>
      </c>
      <c r="D28" s="494">
        <v>59.262782253080871</v>
      </c>
      <c r="E28" s="494">
        <v>61.704381733780878</v>
      </c>
      <c r="F28" s="494">
        <v>66.220905835832184</v>
      </c>
      <c r="G28" s="494">
        <v>67.664653432516275</v>
      </c>
      <c r="H28" s="494">
        <v>67.85693013282507</v>
      </c>
      <c r="I28" s="494">
        <v>64.6514243313121</v>
      </c>
      <c r="J28" s="494">
        <v>61.891444326641135</v>
      </c>
      <c r="K28" s="494">
        <v>56.956941745992118</v>
      </c>
      <c r="L28" s="494">
        <v>54.43733224277657</v>
      </c>
      <c r="M28" s="494">
        <v>52.044746139428931</v>
      </c>
      <c r="N28" s="494">
        <v>49.875374513885461</v>
      </c>
      <c r="O28" s="494">
        <v>47.437931915158053</v>
      </c>
      <c r="P28" s="494">
        <v>44.86144258513832</v>
      </c>
      <c r="Q28" s="494">
        <v>42.347809312810341</v>
      </c>
      <c r="R28" s="494">
        <v>39.793451475800012</v>
      </c>
    </row>
    <row r="29" spans="2:18" ht="13.5" customHeight="1">
      <c r="B29" s="493" t="s">
        <v>24</v>
      </c>
      <c r="C29" s="493" t="s">
        <v>24</v>
      </c>
      <c r="D29" s="494">
        <v>29.687577559590583</v>
      </c>
      <c r="E29" s="494">
        <v>34.688457222935007</v>
      </c>
      <c r="F29" s="494">
        <v>35.722851679160627</v>
      </c>
      <c r="G29" s="494">
        <v>34.604194368014326</v>
      </c>
      <c r="H29" s="494">
        <v>34.244566912758657</v>
      </c>
      <c r="I29" s="494">
        <v>34.372442318671617</v>
      </c>
      <c r="J29" s="494">
        <v>33.526412124042452</v>
      </c>
      <c r="K29" s="494">
        <v>31.609474804826114</v>
      </c>
      <c r="L29" s="494">
        <v>29.388410051143499</v>
      </c>
      <c r="M29" s="494">
        <v>28.064954944918824</v>
      </c>
      <c r="N29" s="494">
        <v>27.273525861174146</v>
      </c>
      <c r="O29" s="494">
        <v>26.845934667710598</v>
      </c>
      <c r="P29" s="494">
        <v>25.942897308027597</v>
      </c>
      <c r="Q29" s="494">
        <v>23.505625302743169</v>
      </c>
      <c r="R29" s="494">
        <v>21.175760633907061</v>
      </c>
    </row>
    <row r="30" spans="2:18" ht="13.5" customHeight="1">
      <c r="B30" s="493" t="s">
        <v>25</v>
      </c>
      <c r="C30" s="493" t="s">
        <v>25</v>
      </c>
      <c r="D30" s="494">
        <v>42.306145683894947</v>
      </c>
      <c r="E30" s="494">
        <v>28.843156857449952</v>
      </c>
      <c r="F30" s="494">
        <v>29.993720222433495</v>
      </c>
      <c r="G30" s="494">
        <v>30.350844963949829</v>
      </c>
      <c r="H30" s="494">
        <v>28.395119402643559</v>
      </c>
      <c r="I30" s="494">
        <v>32.870447132035139</v>
      </c>
      <c r="J30" s="494">
        <v>36.173033915345002</v>
      </c>
      <c r="K30" s="494">
        <v>36.751109643724703</v>
      </c>
      <c r="L30" s="494">
        <v>36.751109643724575</v>
      </c>
      <c r="M30" s="494">
        <v>36.751109643724647</v>
      </c>
      <c r="N30" s="494">
        <v>36.751109643724611</v>
      </c>
      <c r="O30" s="494">
        <v>36.751109643724803</v>
      </c>
      <c r="P30" s="494">
        <v>36.751109643724803</v>
      </c>
      <c r="Q30" s="494">
        <v>36.751109643724647</v>
      </c>
      <c r="R30" s="494">
        <v>36.751109643724675</v>
      </c>
    </row>
    <row r="31" spans="2:18" ht="13.5" customHeight="1">
      <c r="B31" s="493" t="s">
        <v>26</v>
      </c>
      <c r="C31" s="493" t="s">
        <v>26</v>
      </c>
      <c r="D31" s="494">
        <v>90.526141883914718</v>
      </c>
      <c r="E31" s="494">
        <v>111.38974202765168</v>
      </c>
      <c r="F31" s="494">
        <v>126.22247766396195</v>
      </c>
      <c r="G31" s="494">
        <v>129.03956262226956</v>
      </c>
      <c r="H31" s="494">
        <v>130.59268854529518</v>
      </c>
      <c r="I31" s="494">
        <v>128.7703952527404</v>
      </c>
      <c r="J31" s="494">
        <v>129.21351520052508</v>
      </c>
      <c r="K31" s="494">
        <v>124.76222089537514</v>
      </c>
      <c r="L31" s="494">
        <v>121.43458667170906</v>
      </c>
      <c r="M31" s="494">
        <v>119.45804193992917</v>
      </c>
      <c r="N31" s="494">
        <v>117.2715925234542</v>
      </c>
      <c r="O31" s="494">
        <v>111.2532361673658</v>
      </c>
      <c r="P31" s="494">
        <v>107.35677824511932</v>
      </c>
      <c r="Q31" s="494">
        <v>106.2591834697816</v>
      </c>
      <c r="R31" s="494">
        <v>102.74749327360094</v>
      </c>
    </row>
    <row r="32" spans="2:18">
      <c r="B32" s="493" t="s">
        <v>91</v>
      </c>
      <c r="C32" s="493" t="s">
        <v>91</v>
      </c>
      <c r="D32" s="494">
        <v>96.980924926528061</v>
      </c>
      <c r="E32" s="494">
        <v>100.448241931475</v>
      </c>
      <c r="F32" s="494">
        <v>104.7827499846227</v>
      </c>
      <c r="G32" s="494">
        <v>101.20749440309922</v>
      </c>
      <c r="H32" s="494">
        <v>96.11628846102775</v>
      </c>
      <c r="I32" s="494">
        <v>99.408741554841242</v>
      </c>
      <c r="J32" s="494">
        <v>103.73019724758623</v>
      </c>
      <c r="K32" s="494">
        <v>106.94097605585229</v>
      </c>
      <c r="L32" s="494">
        <v>108.34096091123175</v>
      </c>
      <c r="M32" s="494">
        <v>109.37312190069237</v>
      </c>
      <c r="N32" s="494">
        <v>111.19210471645997</v>
      </c>
      <c r="O32" s="494">
        <v>111.81937281661449</v>
      </c>
      <c r="P32" s="494">
        <v>112.56002304634973</v>
      </c>
      <c r="Q32" s="494">
        <v>112.8383363684022</v>
      </c>
      <c r="R32" s="494">
        <v>117.04854696306499</v>
      </c>
    </row>
    <row r="33" spans="2:19">
      <c r="B33" s="493" t="s">
        <v>27</v>
      </c>
      <c r="C33" s="493" t="s">
        <v>27</v>
      </c>
      <c r="D33" s="494">
        <v>41.200730423870773</v>
      </c>
      <c r="E33" s="494">
        <v>43.67560419271301</v>
      </c>
      <c r="F33" s="494">
        <v>52.16488889805855</v>
      </c>
      <c r="G33" s="494">
        <v>54.739186651188689</v>
      </c>
      <c r="H33" s="494">
        <v>53.523692365924624</v>
      </c>
      <c r="I33" s="494">
        <v>52.180802468589796</v>
      </c>
      <c r="J33" s="494">
        <v>51.773077585994628</v>
      </c>
      <c r="K33" s="494">
        <v>50.944127810226888</v>
      </c>
      <c r="L33" s="494">
        <v>48.846524844612674</v>
      </c>
      <c r="M33" s="494">
        <v>46.895671368650113</v>
      </c>
      <c r="N33" s="494">
        <v>45.133925869314226</v>
      </c>
      <c r="O33" s="494">
        <v>43.340013664043013</v>
      </c>
      <c r="P33" s="494">
        <v>41.529221299368935</v>
      </c>
      <c r="Q33" s="494">
        <v>39.841300470584571</v>
      </c>
      <c r="R33" s="494">
        <v>38.612071051198811</v>
      </c>
    </row>
    <row r="34" spans="2:19">
      <c r="B34" s="493" t="s">
        <v>28</v>
      </c>
      <c r="C34" s="493" t="s">
        <v>28</v>
      </c>
      <c r="D34" s="494">
        <v>38.176506934713288</v>
      </c>
      <c r="E34" s="494">
        <v>46.437989717126108</v>
      </c>
      <c r="F34" s="494">
        <v>53.786301734389255</v>
      </c>
      <c r="G34" s="494">
        <v>70.379313009117197</v>
      </c>
      <c r="H34" s="494">
        <v>80.365021155058201</v>
      </c>
      <c r="I34" s="494">
        <v>82.564784771236617</v>
      </c>
      <c r="J34" s="494">
        <v>78.68087974388709</v>
      </c>
      <c r="K34" s="494">
        <v>74.094005307013759</v>
      </c>
      <c r="L34" s="494">
        <v>68.491141673197831</v>
      </c>
      <c r="M34" s="494">
        <v>65.440722290530857</v>
      </c>
      <c r="N34" s="494">
        <v>63.371476223328628</v>
      </c>
      <c r="O34" s="494">
        <v>61.153944477040326</v>
      </c>
      <c r="P34" s="494">
        <v>59.076515864505232</v>
      </c>
      <c r="Q34" s="494">
        <v>56.946976242809008</v>
      </c>
      <c r="R34" s="494">
        <v>54.851424111870841</v>
      </c>
    </row>
    <row r="35" spans="2:19">
      <c r="B35" s="493" t="s">
        <v>29</v>
      </c>
      <c r="C35" s="493" t="s">
        <v>29</v>
      </c>
      <c r="D35" s="494">
        <v>60.064564011712086</v>
      </c>
      <c r="E35" s="494">
        <v>69.459658890801904</v>
      </c>
      <c r="F35" s="494">
        <v>85.736601222332823</v>
      </c>
      <c r="G35" s="494">
        <v>95.450673837103309</v>
      </c>
      <c r="H35" s="494">
        <v>100.36650334354704</v>
      </c>
      <c r="I35" s="494">
        <v>99.331179699675815</v>
      </c>
      <c r="J35" s="494">
        <v>98.970046739957255</v>
      </c>
      <c r="K35" s="494">
        <v>98.122836290928987</v>
      </c>
      <c r="L35" s="494">
        <v>97.016066791618556</v>
      </c>
      <c r="M35" s="494">
        <v>95.962203337049729</v>
      </c>
      <c r="N35" s="494">
        <v>94.939305086174826</v>
      </c>
      <c r="O35" s="494">
        <v>94.057631687919553</v>
      </c>
      <c r="P35" s="494">
        <v>93.287546055997979</v>
      </c>
      <c r="Q35" s="494">
        <v>92.720495853687623</v>
      </c>
      <c r="R35" s="494">
        <v>92.281602319754114</v>
      </c>
    </row>
    <row r="36" spans="2:19">
      <c r="B36" s="493" t="s">
        <v>30</v>
      </c>
      <c r="C36" s="493" t="s">
        <v>30</v>
      </c>
      <c r="D36" s="494">
        <v>38.60309141432716</v>
      </c>
      <c r="E36" s="494">
        <v>37.827553514121519</v>
      </c>
      <c r="F36" s="494">
        <v>38.100356450523755</v>
      </c>
      <c r="G36" s="494">
        <v>40.728745218192451</v>
      </c>
      <c r="H36" s="494">
        <v>45.462017166020665</v>
      </c>
      <c r="I36" s="494">
        <v>44.181958866064207</v>
      </c>
      <c r="J36" s="494">
        <v>42.361470091075198</v>
      </c>
      <c r="K36" s="494">
        <v>40.829333587837773</v>
      </c>
      <c r="L36" s="494">
        <v>39.010089382563436</v>
      </c>
      <c r="M36" s="494">
        <v>37.225109410431237</v>
      </c>
      <c r="N36" s="494">
        <v>35.47275452899396</v>
      </c>
      <c r="O36" s="494">
        <v>33.8852003202906</v>
      </c>
      <c r="P36" s="494">
        <v>32.292122760280215</v>
      </c>
      <c r="Q36" s="494">
        <v>30.888782684492767</v>
      </c>
      <c r="R36" s="494">
        <v>29.387592218622334</v>
      </c>
    </row>
    <row r="37" spans="2:19">
      <c r="B37" s="493" t="s">
        <v>31</v>
      </c>
      <c r="C37" s="493" t="s">
        <v>31</v>
      </c>
      <c r="D37" s="494">
        <v>42.550361655570349</v>
      </c>
      <c r="E37" s="494">
        <v>42.87255834430163</v>
      </c>
      <c r="F37" s="494">
        <v>43.668321757228469</v>
      </c>
      <c r="G37" s="494">
        <v>42.914583975032052</v>
      </c>
      <c r="H37" s="494">
        <v>42.971199895705439</v>
      </c>
      <c r="I37" s="494">
        <v>43.006540132914289</v>
      </c>
      <c r="J37" s="494">
        <v>41.843444003714396</v>
      </c>
      <c r="K37" s="494">
        <v>41.81206837411294</v>
      </c>
      <c r="L37" s="494">
        <v>40.508405006546369</v>
      </c>
      <c r="M37" s="494">
        <v>39.486028150398319</v>
      </c>
      <c r="N37" s="494">
        <v>38.17057571111382</v>
      </c>
      <c r="O37" s="494">
        <v>36.947767582464493</v>
      </c>
      <c r="P37" s="494">
        <v>35.708715021951548</v>
      </c>
      <c r="Q37" s="494">
        <v>34.550952385509127</v>
      </c>
      <c r="R37" s="494">
        <v>33.424545960201627</v>
      </c>
    </row>
    <row r="38" spans="2:19">
      <c r="B38" s="493" t="s">
        <v>32</v>
      </c>
      <c r="C38" s="493" t="s">
        <v>32</v>
      </c>
      <c r="D38" s="494">
        <v>75.235501106795354</v>
      </c>
      <c r="E38" s="494">
        <v>80.799138485636774</v>
      </c>
      <c r="F38" s="494">
        <v>84.087801290945492</v>
      </c>
      <c r="G38" s="494">
        <v>85.150115224314121</v>
      </c>
      <c r="H38" s="494">
        <v>87.013628513876569</v>
      </c>
      <c r="I38" s="494">
        <v>87.875552723622633</v>
      </c>
      <c r="J38" s="494">
        <v>87.909159776677001</v>
      </c>
      <c r="K38" s="494">
        <v>87.141087484613067</v>
      </c>
      <c r="L38" s="494">
        <v>86.857083838169657</v>
      </c>
      <c r="M38" s="494">
        <v>85.670307249438721</v>
      </c>
      <c r="N38" s="494">
        <v>84.425290389467591</v>
      </c>
      <c r="O38" s="494">
        <v>83.601928291279123</v>
      </c>
      <c r="P38" s="494">
        <v>82.646932936591426</v>
      </c>
      <c r="Q38" s="494">
        <v>81.506575669955112</v>
      </c>
      <c r="R38" s="494">
        <v>80.333168770065228</v>
      </c>
    </row>
    <row r="39" spans="2:19" ht="13.5">
      <c r="B39" s="493" t="s">
        <v>47</v>
      </c>
      <c r="C39" s="493" t="s">
        <v>33</v>
      </c>
      <c r="D39" s="494">
        <v>95.408319742797019</v>
      </c>
      <c r="E39" s="494">
        <v>99.745338617734475</v>
      </c>
      <c r="F39" s="494">
        <v>103.22329066095368</v>
      </c>
      <c r="G39" s="494">
        <v>104.75733288848707</v>
      </c>
      <c r="H39" s="494">
        <v>104.44827714126728</v>
      </c>
      <c r="I39" s="494">
        <v>104.68653570664077</v>
      </c>
      <c r="J39" s="494">
        <v>106.87182173660874</v>
      </c>
      <c r="K39" s="494">
        <v>106.22555349133198</v>
      </c>
      <c r="L39" s="494">
        <v>105.77330750181395</v>
      </c>
      <c r="M39" s="494">
        <v>106.70207209023337</v>
      </c>
      <c r="N39" s="494">
        <v>107.53766573170989</v>
      </c>
      <c r="O39" s="494">
        <v>108.40513491704718</v>
      </c>
      <c r="P39" s="494">
        <v>109.43027500999713</v>
      </c>
      <c r="Q39" s="494">
        <v>110.04142458203729</v>
      </c>
      <c r="R39" s="494">
        <v>110.34819181848626</v>
      </c>
    </row>
    <row r="40" spans="2:19" ht="6" customHeight="1">
      <c r="B40" s="495"/>
      <c r="C40" s="495"/>
      <c r="D40" s="494"/>
      <c r="E40" s="494"/>
      <c r="F40" s="494"/>
      <c r="G40" s="494"/>
      <c r="H40" s="494"/>
      <c r="I40" s="494"/>
      <c r="J40" s="494"/>
      <c r="K40" s="494"/>
      <c r="L40" s="494"/>
      <c r="M40" s="494"/>
      <c r="N40" s="494"/>
      <c r="O40" s="494"/>
      <c r="P40" s="494"/>
      <c r="Q40" s="494"/>
      <c r="R40" s="494"/>
    </row>
    <row r="41" spans="2:19">
      <c r="B41" s="496" t="s">
        <v>87</v>
      </c>
      <c r="C41" s="497" t="s">
        <v>197</v>
      </c>
      <c r="D41" s="498">
        <v>98.228475788510721</v>
      </c>
      <c r="E41" s="498">
        <v>102.40437580376177</v>
      </c>
      <c r="F41" s="498">
        <v>106.57048102273939</v>
      </c>
      <c r="G41" s="498">
        <v>105.11934549160804</v>
      </c>
      <c r="H41" s="498">
        <v>104.56963654632553</v>
      </c>
      <c r="I41" s="498">
        <v>104.15276542467676</v>
      </c>
      <c r="J41" s="498">
        <v>106.6693577659685</v>
      </c>
      <c r="K41" s="498">
        <v>104.60282440445704</v>
      </c>
      <c r="L41" s="498">
        <v>103.61525626679362</v>
      </c>
      <c r="M41" s="498">
        <v>103.96721210042027</v>
      </c>
      <c r="N41" s="498">
        <v>103.72796830807457</v>
      </c>
      <c r="O41" s="498">
        <v>103.6669457391173</v>
      </c>
      <c r="P41" s="498">
        <v>103.59462394530583</v>
      </c>
      <c r="Q41" s="498">
        <v>103.33792453634196</v>
      </c>
      <c r="R41" s="498">
        <v>103.01773596381177</v>
      </c>
    </row>
    <row r="42" spans="2:19">
      <c r="B42" s="499" t="s">
        <v>44</v>
      </c>
      <c r="C42" s="497" t="s">
        <v>44</v>
      </c>
      <c r="D42" s="498">
        <v>84.575204202330283</v>
      </c>
      <c r="E42" s="498">
        <v>86.63710349007323</v>
      </c>
      <c r="F42" s="498">
        <v>89.657910718846495</v>
      </c>
      <c r="G42" s="498">
        <v>91.551055963891997</v>
      </c>
      <c r="H42" s="498">
        <v>91.791854678163986</v>
      </c>
      <c r="I42" s="498">
        <v>89.869624523784807</v>
      </c>
      <c r="J42" s="498">
        <v>89.061196513146925</v>
      </c>
      <c r="K42" s="498">
        <v>86.8478859191693</v>
      </c>
      <c r="L42" s="498">
        <v>84.958014975933878</v>
      </c>
      <c r="M42" s="498">
        <v>83.5905024296421</v>
      </c>
      <c r="N42" s="498">
        <v>81.827586583250351</v>
      </c>
      <c r="O42" s="498">
        <v>80.255603215348515</v>
      </c>
      <c r="P42" s="498">
        <v>78.638879912520508</v>
      </c>
      <c r="Q42" s="498">
        <v>77.151742112102568</v>
      </c>
      <c r="R42" s="498">
        <v>75.699964955647985</v>
      </c>
    </row>
    <row r="43" spans="2:19">
      <c r="B43" s="499" t="s">
        <v>121</v>
      </c>
      <c r="C43" s="499" t="s">
        <v>203</v>
      </c>
      <c r="D43" s="498">
        <v>111.63435698272622</v>
      </c>
      <c r="E43" s="498">
        <v>116.76002672106223</v>
      </c>
      <c r="F43" s="498">
        <v>120.88033131948454</v>
      </c>
      <c r="G43" s="498">
        <v>118.58717652603221</v>
      </c>
      <c r="H43" s="498">
        <v>117.35681094228576</v>
      </c>
      <c r="I43" s="498">
        <v>116.20504350547431</v>
      </c>
      <c r="J43" s="498">
        <v>119.43656401887152</v>
      </c>
      <c r="K43" s="498">
        <v>117.63641196393451</v>
      </c>
      <c r="L43" s="498">
        <v>116.68867747408069</v>
      </c>
      <c r="M43" s="498">
        <v>117.27863350806697</v>
      </c>
      <c r="N43" s="498">
        <v>117.37359884154431</v>
      </c>
      <c r="O43" s="498">
        <v>117.66421322074048</v>
      </c>
      <c r="P43" s="498">
        <v>118.00180652318681</v>
      </c>
      <c r="Q43" s="498">
        <v>118.11145443940848</v>
      </c>
      <c r="R43" s="498">
        <v>118.11591994206373</v>
      </c>
    </row>
    <row r="44" spans="2:19">
      <c r="B44" s="499" t="s">
        <v>122</v>
      </c>
      <c r="C44" s="500" t="s">
        <v>204</v>
      </c>
      <c r="D44" s="498">
        <v>105.898632661383</v>
      </c>
      <c r="E44" s="498">
        <v>110.32855739282769</v>
      </c>
      <c r="F44" s="498">
        <v>114.18072559245563</v>
      </c>
      <c r="G44" s="498">
        <v>112.22675468958204</v>
      </c>
      <c r="H44" s="498">
        <v>111.34804983509821</v>
      </c>
      <c r="I44" s="498">
        <v>110.77048971744703</v>
      </c>
      <c r="J44" s="498">
        <v>113.89291995254612</v>
      </c>
      <c r="K44" s="498">
        <v>111.95839132984266</v>
      </c>
      <c r="L44" s="498">
        <v>111.17795011529785</v>
      </c>
      <c r="M44" s="498">
        <v>111.80082330899813</v>
      </c>
      <c r="N44" s="498">
        <v>111.84700359530243</v>
      </c>
      <c r="O44" s="498">
        <v>112.06930032560842</v>
      </c>
      <c r="P44" s="498">
        <v>112.32304154224836</v>
      </c>
      <c r="Q44" s="507">
        <v>112.32778268794166</v>
      </c>
      <c r="R44" s="507">
        <v>112.23959428875843</v>
      </c>
    </row>
    <row r="45" spans="2:19">
      <c r="B45" s="645" t="s">
        <v>427</v>
      </c>
      <c r="C45" s="645"/>
      <c r="D45" s="645"/>
      <c r="E45" s="645"/>
      <c r="F45" s="645"/>
      <c r="G45" s="645"/>
      <c r="H45" s="645"/>
      <c r="I45" s="645"/>
      <c r="J45" s="645"/>
      <c r="K45" s="645"/>
      <c r="L45" s="645"/>
      <c r="M45" s="645"/>
      <c r="N45" s="645"/>
      <c r="O45" s="645"/>
      <c r="P45" s="645"/>
      <c r="Q45" s="508"/>
      <c r="R45" s="508"/>
    </row>
    <row r="46" spans="2:19">
      <c r="B46" s="493" t="s">
        <v>944</v>
      </c>
      <c r="C46" s="493"/>
      <c r="D46" s="539"/>
      <c r="E46" s="539"/>
      <c r="F46" s="539"/>
      <c r="G46" s="539"/>
      <c r="H46" s="539"/>
      <c r="I46" s="539"/>
      <c r="J46" s="539"/>
      <c r="K46" s="539"/>
      <c r="L46" s="539"/>
      <c r="M46" s="539"/>
      <c r="N46" s="539"/>
      <c r="O46" s="539"/>
      <c r="P46" s="539"/>
      <c r="Q46" s="539"/>
      <c r="R46" s="539"/>
    </row>
    <row r="47" spans="2:19" ht="29.25" customHeight="1">
      <c r="B47" s="654" t="s">
        <v>946</v>
      </c>
      <c r="C47" s="654"/>
      <c r="D47" s="654"/>
      <c r="E47" s="654"/>
      <c r="F47" s="654"/>
      <c r="G47" s="654"/>
      <c r="H47" s="654"/>
      <c r="I47" s="654"/>
      <c r="J47" s="654"/>
      <c r="K47" s="654"/>
      <c r="L47" s="654"/>
      <c r="M47" s="654"/>
      <c r="N47" s="654"/>
      <c r="O47" s="654"/>
      <c r="P47" s="654"/>
      <c r="Q47" s="654"/>
      <c r="R47" s="654"/>
      <c r="S47" s="517"/>
    </row>
  </sheetData>
  <mergeCells count="3">
    <mergeCell ref="B2:R2"/>
    <mergeCell ref="B45:P45"/>
    <mergeCell ref="B47:R47"/>
  </mergeCells>
  <conditionalFormatting sqref="B5:C39">
    <cfRule type="expression" dxfId="48" priority="2">
      <formula>MOD(ROW(),2)=0</formula>
    </cfRule>
  </conditionalFormatting>
  <conditionalFormatting sqref="D5:R39">
    <cfRule type="expression" dxfId="47" priority="1">
      <formula>MOD(ROW(),2)=0</formula>
    </cfRule>
  </conditionalFormatting>
  <pageMargins left="0.7" right="0.7" top="0.75" bottom="0.75" header="0.3" footer="0.3"/>
  <pageSetup scale="58"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E558-241A-4192-A0CE-DA8DD10A248F}">
  <sheetPr codeName="Sheet82">
    <tabColor rgb="FF92D050"/>
    <pageSetUpPr fitToPage="1"/>
  </sheetPr>
  <dimension ref="B2:R54"/>
  <sheetViews>
    <sheetView zoomScale="85" zoomScaleNormal="85" workbookViewId="0">
      <pane xSplit="3" ySplit="4" topLeftCell="D5" activePane="bottomRight" state="frozen"/>
      <selection activeCell="B52" sqref="B52:P52"/>
      <selection pane="topRight" activeCell="B52" sqref="B52:P52"/>
      <selection pane="bottomLeft" activeCell="B52" sqref="B52:P52"/>
      <selection pane="bottomRight" activeCell="B51" sqref="B51:R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18" ht="15">
      <c r="B2" s="653" t="str">
        <f>"Table A8. Advanced Economies: General Government Net Debt, "&amp;D4&amp;"–"&amp;RIGHT(R4,2)</f>
        <v>Table A8. Advanced Economies: General Government Net Debt, 2010–24</v>
      </c>
      <c r="C2" s="653"/>
      <c r="D2" s="653"/>
      <c r="E2" s="653"/>
      <c r="F2" s="653"/>
      <c r="G2" s="653"/>
      <c r="H2" s="653"/>
      <c r="I2" s="653"/>
      <c r="J2" s="653"/>
      <c r="K2" s="653"/>
      <c r="L2" s="653"/>
      <c r="M2" s="653"/>
      <c r="N2" s="653"/>
      <c r="O2" s="653"/>
      <c r="P2" s="653"/>
      <c r="Q2" s="653"/>
      <c r="R2" s="653"/>
    </row>
    <row r="3" spans="2:18" ht="15.75">
      <c r="B3" s="516" t="s">
        <v>196</v>
      </c>
      <c r="C3" s="489"/>
      <c r="D3" s="489"/>
      <c r="E3" s="489"/>
      <c r="F3" s="489"/>
      <c r="G3" s="489"/>
      <c r="H3" s="489"/>
      <c r="I3" s="489"/>
      <c r="J3" s="489"/>
      <c r="K3" s="489"/>
      <c r="L3" s="489"/>
      <c r="M3" s="489"/>
      <c r="N3" s="489"/>
      <c r="O3" s="489"/>
      <c r="P3" s="489"/>
      <c r="Q3" s="489"/>
      <c r="R3" s="489"/>
    </row>
    <row r="4" spans="2:18" ht="14.1" customHeight="1">
      <c r="B4" s="518"/>
      <c r="C4" s="518"/>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124</v>
      </c>
      <c r="C5" s="493" t="s">
        <v>6</v>
      </c>
      <c r="D5" s="494">
        <v>3.9694205642077796</v>
      </c>
      <c r="E5" s="494">
        <v>8.0809657860988597</v>
      </c>
      <c r="F5" s="494">
        <v>11.237626866903209</v>
      </c>
      <c r="G5" s="494">
        <v>13.191477690934905</v>
      </c>
      <c r="H5" s="494">
        <v>15.504367370727005</v>
      </c>
      <c r="I5" s="494">
        <v>17.852546446382519</v>
      </c>
      <c r="J5" s="494">
        <v>18.911788503162793</v>
      </c>
      <c r="K5" s="494">
        <v>18.357199129244762</v>
      </c>
      <c r="L5" s="494">
        <v>19.231705300798847</v>
      </c>
      <c r="M5" s="494">
        <v>20.411532332589076</v>
      </c>
      <c r="N5" s="494">
        <v>20.151111957292944</v>
      </c>
      <c r="O5" s="494">
        <v>19.527347976756896</v>
      </c>
      <c r="P5" s="494">
        <v>18.780033981004891</v>
      </c>
      <c r="Q5" s="494">
        <v>17.689367241283861</v>
      </c>
      <c r="R5" s="494">
        <v>16.725328668036539</v>
      </c>
    </row>
    <row r="6" spans="2:18" ht="13.5" customHeight="1">
      <c r="B6" s="493" t="s">
        <v>7</v>
      </c>
      <c r="C6" s="493" t="s">
        <v>7</v>
      </c>
      <c r="D6" s="494">
        <v>60.481624324172699</v>
      </c>
      <c r="E6" s="494">
        <v>60.265954102280759</v>
      </c>
      <c r="F6" s="494">
        <v>60.471195792540541</v>
      </c>
      <c r="G6" s="494">
        <v>60.408465062230206</v>
      </c>
      <c r="H6" s="494">
        <v>59.144351382171365</v>
      </c>
      <c r="I6" s="494">
        <v>58.287118546092543</v>
      </c>
      <c r="J6" s="494">
        <v>57.13535713243072</v>
      </c>
      <c r="K6" s="494">
        <v>55.937002009466909</v>
      </c>
      <c r="L6" s="494">
        <v>51.032158562784993</v>
      </c>
      <c r="M6" s="494">
        <v>48.796627670203002</v>
      </c>
      <c r="N6" s="494">
        <v>46.819015620682883</v>
      </c>
      <c r="O6" s="494">
        <v>45.298646228015805</v>
      </c>
      <c r="P6" s="494">
        <v>44.208683091447412</v>
      </c>
      <c r="Q6" s="494">
        <v>43.248443380754928</v>
      </c>
      <c r="R6" s="494">
        <v>42.412627507611049</v>
      </c>
    </row>
    <row r="7" spans="2:18" ht="13.5" customHeight="1">
      <c r="B7" s="493" t="s">
        <v>434</v>
      </c>
      <c r="C7" s="493" t="s">
        <v>8</v>
      </c>
      <c r="D7" s="494">
        <v>88.391705308941908</v>
      </c>
      <c r="E7" s="494">
        <v>90.799431295122488</v>
      </c>
      <c r="F7" s="494">
        <v>91.602344252014831</v>
      </c>
      <c r="G7" s="494">
        <v>92.48969646302578</v>
      </c>
      <c r="H7" s="494">
        <v>94.123513444609415</v>
      </c>
      <c r="I7" s="494">
        <v>93.27072334006472</v>
      </c>
      <c r="J7" s="494">
        <v>92.395545602471628</v>
      </c>
      <c r="K7" s="494">
        <v>90.11918834400403</v>
      </c>
      <c r="L7" s="494">
        <v>88.46285724378987</v>
      </c>
      <c r="M7" s="494">
        <v>87.027183576131549</v>
      </c>
      <c r="N7" s="494">
        <v>85.880444568698906</v>
      </c>
      <c r="O7" s="494">
        <v>84.644189014515547</v>
      </c>
      <c r="P7" s="494">
        <v>83.323753987660467</v>
      </c>
      <c r="Q7" s="494">
        <v>82.026312550114284</v>
      </c>
      <c r="R7" s="494">
        <v>80.317729491683494</v>
      </c>
    </row>
    <row r="8" spans="2:18" ht="13.5" customHeight="1">
      <c r="B8" s="493" t="s">
        <v>63</v>
      </c>
      <c r="C8" s="493" t="s">
        <v>9</v>
      </c>
      <c r="D8" s="494">
        <v>27.105657883601125</v>
      </c>
      <c r="E8" s="494">
        <v>27.61046253712523</v>
      </c>
      <c r="F8" s="494">
        <v>29.032586435435164</v>
      </c>
      <c r="G8" s="494">
        <v>29.787088637805709</v>
      </c>
      <c r="H8" s="494">
        <v>28.609117686571505</v>
      </c>
      <c r="I8" s="494">
        <v>28.469649157798859</v>
      </c>
      <c r="J8" s="494">
        <v>28.801813212846909</v>
      </c>
      <c r="K8" s="494">
        <v>27.580798203882495</v>
      </c>
      <c r="L8" s="494">
        <v>27.864760649220827</v>
      </c>
      <c r="M8" s="494">
        <v>26.628521118247793</v>
      </c>
      <c r="N8" s="494">
        <v>25.791342510019565</v>
      </c>
      <c r="O8" s="494">
        <v>24.983904965016283</v>
      </c>
      <c r="P8" s="494">
        <v>24.320592548345729</v>
      </c>
      <c r="Q8" s="494">
        <v>23.591829377018115</v>
      </c>
      <c r="R8" s="494">
        <v>22.966120365326656</v>
      </c>
    </row>
    <row r="9" spans="2:18" ht="13.5" customHeight="1">
      <c r="B9" s="493" t="s">
        <v>88</v>
      </c>
      <c r="C9" s="493" t="s">
        <v>88</v>
      </c>
      <c r="D9" s="494">
        <v>48.124044664369542</v>
      </c>
      <c r="E9" s="494">
        <v>52.543206122345545</v>
      </c>
      <c r="F9" s="494">
        <v>67.076286840160904</v>
      </c>
      <c r="G9" s="494">
        <v>78.127084401373708</v>
      </c>
      <c r="H9" s="494">
        <v>89.453211509304325</v>
      </c>
      <c r="I9" s="494">
        <v>91.254930688605882</v>
      </c>
      <c r="J9" s="494">
        <v>86.890893554423414</v>
      </c>
      <c r="K9" s="494">
        <v>79.497266980853595</v>
      </c>
      <c r="L9" s="494" t="s">
        <v>60</v>
      </c>
      <c r="M9" s="494" t="s">
        <v>60</v>
      </c>
      <c r="N9" s="494" t="s">
        <v>60</v>
      </c>
      <c r="O9" s="494" t="s">
        <v>60</v>
      </c>
      <c r="P9" s="494" t="s">
        <v>60</v>
      </c>
      <c r="Q9" s="494" t="s">
        <v>60</v>
      </c>
      <c r="R9" s="494" t="s">
        <v>60</v>
      </c>
    </row>
    <row r="10" spans="2:18" ht="13.5" customHeight="1">
      <c r="B10" s="493" t="s">
        <v>10</v>
      </c>
      <c r="C10" s="493" t="s">
        <v>10</v>
      </c>
      <c r="D10" s="494">
        <v>25.518641935926738</v>
      </c>
      <c r="E10" s="494">
        <v>26.75926029220912</v>
      </c>
      <c r="F10" s="494">
        <v>28.322707487255883</v>
      </c>
      <c r="G10" s="494">
        <v>29.110486544100134</v>
      </c>
      <c r="H10" s="494">
        <v>29.417804162419625</v>
      </c>
      <c r="I10" s="494">
        <v>28.055502185372983</v>
      </c>
      <c r="J10" s="494">
        <v>24.912300571100189</v>
      </c>
      <c r="K10" s="494">
        <v>21.54326291832788</v>
      </c>
      <c r="L10" s="494" t="s">
        <v>60</v>
      </c>
      <c r="M10" s="494" t="s">
        <v>60</v>
      </c>
      <c r="N10" s="494" t="s">
        <v>60</v>
      </c>
      <c r="O10" s="494" t="s">
        <v>60</v>
      </c>
      <c r="P10" s="494" t="s">
        <v>60</v>
      </c>
      <c r="Q10" s="494" t="s">
        <v>60</v>
      </c>
      <c r="R10" s="494" t="s">
        <v>60</v>
      </c>
    </row>
    <row r="11" spans="2:18" ht="13.5" customHeight="1">
      <c r="B11" s="493" t="s">
        <v>11</v>
      </c>
      <c r="C11" s="493" t="s">
        <v>11</v>
      </c>
      <c r="D11" s="494">
        <v>15.032585539110929</v>
      </c>
      <c r="E11" s="494">
        <v>15.118574613911006</v>
      </c>
      <c r="F11" s="494">
        <v>18.539505499202637</v>
      </c>
      <c r="G11" s="494">
        <v>18.303114977273399</v>
      </c>
      <c r="H11" s="494">
        <v>18.183392095055183</v>
      </c>
      <c r="I11" s="494">
        <v>16.476097499651338</v>
      </c>
      <c r="J11" s="494">
        <v>16.737326065509453</v>
      </c>
      <c r="K11" s="494">
        <v>14.963635186612716</v>
      </c>
      <c r="L11" s="494">
        <v>14.793300794534895</v>
      </c>
      <c r="M11" s="494">
        <v>14.717583822061291</v>
      </c>
      <c r="N11" s="494">
        <v>14.594387344154894</v>
      </c>
      <c r="O11" s="494">
        <v>14.441837488819701</v>
      </c>
      <c r="P11" s="494">
        <v>14.110791353845938</v>
      </c>
      <c r="Q11" s="494">
        <v>13.638263376172008</v>
      </c>
      <c r="R11" s="494">
        <v>12.977488320528559</v>
      </c>
    </row>
    <row r="12" spans="2:18" ht="13.5" customHeight="1">
      <c r="B12" s="493" t="s">
        <v>12</v>
      </c>
      <c r="C12" s="493" t="s">
        <v>12</v>
      </c>
      <c r="D12" s="494">
        <v>-8.4958828637709676</v>
      </c>
      <c r="E12" s="494">
        <v>-6.7580093870574292</v>
      </c>
      <c r="F12" s="494">
        <v>-4.859243630710866</v>
      </c>
      <c r="G12" s="494">
        <v>-4.3866877100909134</v>
      </c>
      <c r="H12" s="494">
        <v>-3.8861104450932373</v>
      </c>
      <c r="I12" s="494">
        <v>-2.2123754540114984</v>
      </c>
      <c r="J12" s="494">
        <v>-2.6426671290949812</v>
      </c>
      <c r="K12" s="494">
        <v>-2.0622380915278007</v>
      </c>
      <c r="L12" s="494">
        <v>-0.42811012220860239</v>
      </c>
      <c r="M12" s="494">
        <v>-0.40485227296992427</v>
      </c>
      <c r="N12" s="494">
        <v>-0.38202600458301128</v>
      </c>
      <c r="O12" s="494">
        <v>-0.36044442870145754</v>
      </c>
      <c r="P12" s="494">
        <v>-0.34084824252769097</v>
      </c>
      <c r="Q12" s="494">
        <v>-0.30325029146154892</v>
      </c>
      <c r="R12" s="494">
        <v>-0.2464851842703937</v>
      </c>
    </row>
    <row r="13" spans="2:18" ht="13.5" customHeight="1">
      <c r="B13" s="493" t="s">
        <v>435</v>
      </c>
      <c r="C13" s="493" t="s">
        <v>13</v>
      </c>
      <c r="D13" s="494">
        <v>3.1741801212311063</v>
      </c>
      <c r="E13" s="494">
        <v>5.0759088565611652</v>
      </c>
      <c r="F13" s="494">
        <v>9.4782554978517766</v>
      </c>
      <c r="G13" s="494">
        <v>12.948216765593742</v>
      </c>
      <c r="H13" s="494">
        <v>17.350950001860575</v>
      </c>
      <c r="I13" s="494">
        <v>18.701213243460522</v>
      </c>
      <c r="J13" s="494">
        <v>21.522963202624112</v>
      </c>
      <c r="K13" s="494">
        <v>22.160358299197831</v>
      </c>
      <c r="L13" s="494">
        <v>22.271558117000666</v>
      </c>
      <c r="M13" s="494">
        <v>21.84532097182041</v>
      </c>
      <c r="N13" s="494">
        <v>21.165392146729168</v>
      </c>
      <c r="O13" s="494">
        <v>20.444923306723553</v>
      </c>
      <c r="P13" s="494">
        <v>19.864171054821607</v>
      </c>
      <c r="Q13" s="494">
        <v>19.284102347413238</v>
      </c>
      <c r="R13" s="494">
        <v>18.685976220494155</v>
      </c>
    </row>
    <row r="14" spans="2:18" ht="13.5" customHeight="1">
      <c r="B14" s="493" t="s">
        <v>14</v>
      </c>
      <c r="C14" s="493" t="s">
        <v>14</v>
      </c>
      <c r="D14" s="494">
        <v>73.613396355114475</v>
      </c>
      <c r="E14" s="494">
        <v>76.419728435474894</v>
      </c>
      <c r="F14" s="494">
        <v>79.973994687869236</v>
      </c>
      <c r="G14" s="494">
        <v>82.99211832292724</v>
      </c>
      <c r="H14" s="494">
        <v>85.465155493740014</v>
      </c>
      <c r="I14" s="494">
        <v>86.361552233591937</v>
      </c>
      <c r="J14" s="494">
        <v>87.486673056420088</v>
      </c>
      <c r="K14" s="494">
        <v>87.511263447956864</v>
      </c>
      <c r="L14" s="494">
        <v>87.604166460124034</v>
      </c>
      <c r="M14" s="494">
        <v>88.20564063815533</v>
      </c>
      <c r="N14" s="494">
        <v>87.689916465355381</v>
      </c>
      <c r="O14" s="494">
        <v>87.251014758558213</v>
      </c>
      <c r="P14" s="494">
        <v>86.656897412069554</v>
      </c>
      <c r="Q14" s="494">
        <v>85.961291851091943</v>
      </c>
      <c r="R14" s="494">
        <v>85.234585914348344</v>
      </c>
    </row>
    <row r="15" spans="2:18" ht="13.5" customHeight="1">
      <c r="B15" s="493" t="s">
        <v>15</v>
      </c>
      <c r="C15" s="493" t="s">
        <v>15</v>
      </c>
      <c r="D15" s="494">
        <v>60.913002023208762</v>
      </c>
      <c r="E15" s="494">
        <v>59.223156944567755</v>
      </c>
      <c r="F15" s="494">
        <v>58.44992857816159</v>
      </c>
      <c r="G15" s="494">
        <v>57.484643908514485</v>
      </c>
      <c r="H15" s="494">
        <v>54.018219622335884</v>
      </c>
      <c r="I15" s="494">
        <v>51.012214401448411</v>
      </c>
      <c r="J15" s="494">
        <v>48.165107999050562</v>
      </c>
      <c r="K15" s="494">
        <v>44.484246370532198</v>
      </c>
      <c r="L15" s="494">
        <v>41.003780271707029</v>
      </c>
      <c r="M15" s="494">
        <v>38.61791005461707</v>
      </c>
      <c r="N15" s="494">
        <v>36.165930000994159</v>
      </c>
      <c r="O15" s="494">
        <v>34.074819179178981</v>
      </c>
      <c r="P15" s="494">
        <v>32.073868666242561</v>
      </c>
      <c r="Q15" s="494">
        <v>30.201684744655889</v>
      </c>
      <c r="R15" s="494">
        <v>28.421857563208313</v>
      </c>
    </row>
    <row r="16" spans="2:18" ht="13.5" customHeight="1">
      <c r="B16" s="493" t="s">
        <v>16</v>
      </c>
      <c r="C16" s="493" t="s">
        <v>16</v>
      </c>
      <c r="D16" s="494" t="s">
        <v>60</v>
      </c>
      <c r="E16" s="494" t="s">
        <v>60</v>
      </c>
      <c r="F16" s="494" t="s">
        <v>60</v>
      </c>
      <c r="G16" s="494" t="s">
        <v>60</v>
      </c>
      <c r="H16" s="494" t="s">
        <v>60</v>
      </c>
      <c r="I16" s="494" t="s">
        <v>60</v>
      </c>
      <c r="J16" s="494" t="s">
        <v>60</v>
      </c>
      <c r="K16" s="494" t="s">
        <v>60</v>
      </c>
      <c r="L16" s="494" t="s">
        <v>60</v>
      </c>
      <c r="M16" s="494" t="s">
        <v>60</v>
      </c>
      <c r="N16" s="494" t="s">
        <v>60</v>
      </c>
      <c r="O16" s="494" t="s">
        <v>60</v>
      </c>
      <c r="P16" s="494" t="s">
        <v>60</v>
      </c>
      <c r="Q16" s="494" t="s">
        <v>60</v>
      </c>
      <c r="R16" s="494" t="s">
        <v>60</v>
      </c>
    </row>
    <row r="17" spans="2:18" ht="13.5" customHeight="1">
      <c r="B17" s="493" t="s">
        <v>89</v>
      </c>
      <c r="C17" s="493" t="s">
        <v>89</v>
      </c>
      <c r="D17" s="494" t="s">
        <v>60</v>
      </c>
      <c r="E17" s="494" t="s">
        <v>60</v>
      </c>
      <c r="F17" s="494" t="s">
        <v>60</v>
      </c>
      <c r="G17" s="494" t="s">
        <v>60</v>
      </c>
      <c r="H17" s="494" t="s">
        <v>60</v>
      </c>
      <c r="I17" s="494" t="s">
        <v>60</v>
      </c>
      <c r="J17" s="494" t="s">
        <v>60</v>
      </c>
      <c r="K17" s="494" t="s">
        <v>60</v>
      </c>
      <c r="L17" s="494" t="s">
        <v>60</v>
      </c>
      <c r="M17" s="494" t="s">
        <v>60</v>
      </c>
      <c r="N17" s="494" t="s">
        <v>60</v>
      </c>
      <c r="O17" s="494" t="s">
        <v>60</v>
      </c>
      <c r="P17" s="494" t="s">
        <v>60</v>
      </c>
      <c r="Q17" s="494" t="s">
        <v>60</v>
      </c>
      <c r="R17" s="494" t="s">
        <v>60</v>
      </c>
    </row>
    <row r="18" spans="2:18" ht="13.5" customHeight="1">
      <c r="B18" s="493" t="s">
        <v>436</v>
      </c>
      <c r="C18" s="493" t="s">
        <v>64</v>
      </c>
      <c r="D18" s="494">
        <v>64.308290872525504</v>
      </c>
      <c r="E18" s="494">
        <v>59.936792219355461</v>
      </c>
      <c r="F18" s="494">
        <v>62.011620602162424</v>
      </c>
      <c r="G18" s="494">
        <v>60.512608207816179</v>
      </c>
      <c r="H18" s="494">
        <v>53.610794961322561</v>
      </c>
      <c r="I18" s="494">
        <v>47.361012542568531</v>
      </c>
      <c r="J18" s="494">
        <v>39.697085754110098</v>
      </c>
      <c r="K18" s="494">
        <v>35.556127919854049</v>
      </c>
      <c r="L18" s="494">
        <v>29.684412832737411</v>
      </c>
      <c r="M18" s="494">
        <v>28.939726739985588</v>
      </c>
      <c r="N18" s="494">
        <v>26.7617491118028</v>
      </c>
      <c r="O18" s="494">
        <v>24.790725966367454</v>
      </c>
      <c r="P18" s="494">
        <v>23.066385613556271</v>
      </c>
      <c r="Q18" s="494">
        <v>21.428868704026332</v>
      </c>
      <c r="R18" s="494">
        <v>19.802377494648503</v>
      </c>
    </row>
    <row r="19" spans="2:18" ht="13.5" customHeight="1">
      <c r="B19" s="493" t="s">
        <v>437</v>
      </c>
      <c r="C19" s="493" t="s">
        <v>17</v>
      </c>
      <c r="D19" s="494">
        <v>66.927970902152524</v>
      </c>
      <c r="E19" s="494">
        <v>79.729652335006691</v>
      </c>
      <c r="F19" s="494">
        <v>87.534431958339042</v>
      </c>
      <c r="G19" s="494">
        <v>90.434932592959399</v>
      </c>
      <c r="H19" s="494">
        <v>86.353937566967602</v>
      </c>
      <c r="I19" s="494">
        <v>66.292198700610015</v>
      </c>
      <c r="J19" s="494">
        <v>64.369587762984793</v>
      </c>
      <c r="K19" s="494">
        <v>59.145466494590849</v>
      </c>
      <c r="L19" s="494">
        <v>55.748043630614916</v>
      </c>
      <c r="M19" s="494">
        <v>53.586694164894134</v>
      </c>
      <c r="N19" s="494">
        <v>51.875427626878704</v>
      </c>
      <c r="O19" s="494">
        <v>49.836933813406276</v>
      </c>
      <c r="P19" s="494">
        <v>47.042317329022026</v>
      </c>
      <c r="Q19" s="494">
        <v>44.29412591436305</v>
      </c>
      <c r="R19" s="494">
        <v>41.355994135779149</v>
      </c>
    </row>
    <row r="20" spans="2:18" ht="13.5" customHeight="1">
      <c r="B20" s="493" t="s">
        <v>18</v>
      </c>
      <c r="C20" s="493" t="s">
        <v>18</v>
      </c>
      <c r="D20" s="494">
        <v>64.3</v>
      </c>
      <c r="E20" s="494">
        <v>63.2</v>
      </c>
      <c r="F20" s="494">
        <v>63.1</v>
      </c>
      <c r="G20" s="494">
        <v>62.2</v>
      </c>
      <c r="H20" s="494">
        <v>62.1</v>
      </c>
      <c r="I20" s="494">
        <v>60.199999999999996</v>
      </c>
      <c r="J20" s="494">
        <v>58.699999999999996</v>
      </c>
      <c r="K20" s="494">
        <v>57.099999999999994</v>
      </c>
      <c r="L20" s="494">
        <v>56.42365592774383</v>
      </c>
      <c r="M20" s="494">
        <v>55.936217196574802</v>
      </c>
      <c r="N20" s="494">
        <v>55.223676485131925</v>
      </c>
      <c r="O20" s="494">
        <v>54.478668162033273</v>
      </c>
      <c r="P20" s="494">
        <v>53.765577244923001</v>
      </c>
      <c r="Q20" s="494">
        <v>53.122030968107346</v>
      </c>
      <c r="R20" s="494">
        <v>52.547935774512887</v>
      </c>
    </row>
    <row r="21" spans="2:18" ht="13.5" customHeight="1">
      <c r="B21" s="493" t="s">
        <v>19</v>
      </c>
      <c r="C21" s="493" t="s">
        <v>19</v>
      </c>
      <c r="D21" s="494">
        <v>104.72915491597151</v>
      </c>
      <c r="E21" s="494">
        <v>106.76003886504776</v>
      </c>
      <c r="F21" s="494">
        <v>111.60175172708762</v>
      </c>
      <c r="G21" s="494">
        <v>116.69388009472766</v>
      </c>
      <c r="H21" s="494">
        <v>118.84979100730226</v>
      </c>
      <c r="I21" s="494">
        <v>119.53761459004832</v>
      </c>
      <c r="J21" s="494">
        <v>118.86598841062738</v>
      </c>
      <c r="K21" s="494">
        <v>119.04176127548638</v>
      </c>
      <c r="L21" s="494">
        <v>120.05719664596862</v>
      </c>
      <c r="M21" s="494">
        <v>121.51891674411803</v>
      </c>
      <c r="N21" s="494">
        <v>122.46677246243685</v>
      </c>
      <c r="O21" s="494">
        <v>123.84394594289772</v>
      </c>
      <c r="P21" s="494">
        <v>125.20016315930023</v>
      </c>
      <c r="Q21" s="494">
        <v>126.55166396324864</v>
      </c>
      <c r="R21" s="494">
        <v>127.77707725737308</v>
      </c>
    </row>
    <row r="22" spans="2:18" ht="13.5" customHeight="1">
      <c r="B22" s="493" t="s">
        <v>20</v>
      </c>
      <c r="C22" s="493" t="s">
        <v>20</v>
      </c>
      <c r="D22" s="494">
        <v>131.06472617386891</v>
      </c>
      <c r="E22" s="494">
        <v>142.44119555139881</v>
      </c>
      <c r="F22" s="494">
        <v>146.74835455436443</v>
      </c>
      <c r="G22" s="494">
        <v>146.356032835462</v>
      </c>
      <c r="H22" s="494">
        <v>148.51399948625738</v>
      </c>
      <c r="I22" s="494">
        <v>147.79797402618914</v>
      </c>
      <c r="J22" s="494">
        <v>152.56804042639135</v>
      </c>
      <c r="K22" s="494">
        <v>151.05464464835393</v>
      </c>
      <c r="L22" s="494">
        <v>153.1900014620829</v>
      </c>
      <c r="M22" s="494">
        <v>153.61585006255524</v>
      </c>
      <c r="N22" s="494">
        <v>153.18890924943111</v>
      </c>
      <c r="O22" s="494">
        <v>153.56214841448303</v>
      </c>
      <c r="P22" s="494">
        <v>153.9066603150743</v>
      </c>
      <c r="Q22" s="494">
        <v>154.11720388726269</v>
      </c>
      <c r="R22" s="494">
        <v>154.45160957717735</v>
      </c>
    </row>
    <row r="23" spans="2:18" ht="13.5" customHeight="1">
      <c r="B23" s="493" t="s">
        <v>21</v>
      </c>
      <c r="C23" s="493" t="s">
        <v>21</v>
      </c>
      <c r="D23" s="494">
        <v>29.224274436658899</v>
      </c>
      <c r="E23" s="494">
        <v>29.930415928461805</v>
      </c>
      <c r="F23" s="494">
        <v>-2.0098273876650632</v>
      </c>
      <c r="G23" s="494">
        <v>1.8956094367514449</v>
      </c>
      <c r="H23" s="494">
        <v>3.4599252379490624</v>
      </c>
      <c r="I23" s="494">
        <v>6.3527436501424379</v>
      </c>
      <c r="J23" s="494">
        <v>11.773587405483882</v>
      </c>
      <c r="K23" s="494">
        <v>11.641645677652074</v>
      </c>
      <c r="L23" s="494">
        <v>12.595099119322231</v>
      </c>
      <c r="M23" s="494">
        <v>12.425112152981905</v>
      </c>
      <c r="N23" s="494">
        <v>12.552699435075615</v>
      </c>
      <c r="O23" s="494">
        <v>12.999040005268617</v>
      </c>
      <c r="P23" s="494">
        <v>13.666350348440776</v>
      </c>
      <c r="Q23" s="494">
        <v>14.089569538756102</v>
      </c>
      <c r="R23" s="494">
        <v>14.30139819308131</v>
      </c>
    </row>
    <row r="24" spans="2:18" ht="13.5" customHeight="1">
      <c r="B24" s="493" t="s">
        <v>90</v>
      </c>
      <c r="C24" s="493" t="s">
        <v>90</v>
      </c>
      <c r="D24" s="494">
        <v>28.479677812575645</v>
      </c>
      <c r="E24" s="494">
        <v>31.192702077771177</v>
      </c>
      <c r="F24" s="494">
        <v>29.429893993378482</v>
      </c>
      <c r="G24" s="494">
        <v>29.253020647629242</v>
      </c>
      <c r="H24" s="494">
        <v>29.598050043178631</v>
      </c>
      <c r="I24" s="494">
        <v>31.058276390915601</v>
      </c>
      <c r="J24" s="494">
        <v>31.001048339439595</v>
      </c>
      <c r="K24" s="494">
        <v>32.112506998838754</v>
      </c>
      <c r="L24" s="494">
        <v>30.377981841322438</v>
      </c>
      <c r="M24" s="494">
        <v>29.855764382577366</v>
      </c>
      <c r="N24" s="494">
        <v>28.652033467710314</v>
      </c>
      <c r="O24" s="494">
        <v>28.563377224774449</v>
      </c>
      <c r="P24" s="494">
        <v>27.309027042256183</v>
      </c>
      <c r="Q24" s="494">
        <v>26.311234699594543</v>
      </c>
      <c r="R24" s="494">
        <v>25.286619705569091</v>
      </c>
    </row>
    <row r="25" spans="2:18" ht="13.5" customHeight="1">
      <c r="B25" s="493" t="s">
        <v>65</v>
      </c>
      <c r="C25" s="493" t="s">
        <v>65</v>
      </c>
      <c r="D25" s="494">
        <v>26.320769527180349</v>
      </c>
      <c r="E25" s="494">
        <v>33.12652476554981</v>
      </c>
      <c r="F25" s="494">
        <v>33.434907117261645</v>
      </c>
      <c r="G25" s="494">
        <v>34.17217539052109</v>
      </c>
      <c r="H25" s="494">
        <v>32.699914133044558</v>
      </c>
      <c r="I25" s="494">
        <v>34.646684831970937</v>
      </c>
      <c r="J25" s="494">
        <v>32.288117705807558</v>
      </c>
      <c r="K25" s="494">
        <v>32.380850801596559</v>
      </c>
      <c r="L25" s="494">
        <v>29.3277477333306</v>
      </c>
      <c r="M25" s="494">
        <v>27.530283948855416</v>
      </c>
      <c r="N25" s="494">
        <v>25.859230337875573</v>
      </c>
      <c r="O25" s="494">
        <v>24.310412634818451</v>
      </c>
      <c r="P25" s="494">
        <v>22.935217828594261</v>
      </c>
      <c r="Q25" s="494">
        <v>21.655937303043068</v>
      </c>
      <c r="R25" s="494">
        <v>20.477001781536742</v>
      </c>
    </row>
    <row r="26" spans="2:18" ht="13.5" customHeight="1">
      <c r="B26" s="493" t="s">
        <v>22</v>
      </c>
      <c r="C26" s="493" t="s">
        <v>22</v>
      </c>
      <c r="D26" s="494">
        <v>-13.486303381469369</v>
      </c>
      <c r="E26" s="494">
        <v>-11.451281837431599</v>
      </c>
      <c r="F26" s="494">
        <v>-10.704116793616251</v>
      </c>
      <c r="G26" s="494">
        <v>-9.014075420165808</v>
      </c>
      <c r="H26" s="494">
        <v>-10.827024510079399</v>
      </c>
      <c r="I26" s="494">
        <v>-12.218392052548721</v>
      </c>
      <c r="J26" s="494">
        <v>-11.84475891555619</v>
      </c>
      <c r="K26" s="494">
        <v>-11.455681094844049</v>
      </c>
      <c r="L26" s="494">
        <v>-10.887460238521912</v>
      </c>
      <c r="M26" s="494">
        <v>-9.6404800673815476</v>
      </c>
      <c r="N26" s="494">
        <v>-8.5811980878064329</v>
      </c>
      <c r="O26" s="494">
        <v>-7.532536388814405</v>
      </c>
      <c r="P26" s="494">
        <v>-6.7589745344169438</v>
      </c>
      <c r="Q26" s="494">
        <v>-6.0993950378597805</v>
      </c>
      <c r="R26" s="494">
        <v>-5.4131688857981741</v>
      </c>
    </row>
    <row r="27" spans="2:18" ht="13.5" customHeight="1">
      <c r="B27" s="493" t="s">
        <v>66</v>
      </c>
      <c r="C27" s="493" t="s">
        <v>66</v>
      </c>
      <c r="D27" s="494">
        <v>57.184574544734936</v>
      </c>
      <c r="E27" s="494">
        <v>58.157949752690094</v>
      </c>
      <c r="F27" s="494">
        <v>57.929495537966872</v>
      </c>
      <c r="G27" s="494">
        <v>58.97425835818553</v>
      </c>
      <c r="H27" s="494">
        <v>53.851936626300734</v>
      </c>
      <c r="I27" s="494">
        <v>49.505812922550845</v>
      </c>
      <c r="J27" s="494">
        <v>42.994258247285678</v>
      </c>
      <c r="K27" s="494">
        <v>37.919856387950851</v>
      </c>
      <c r="L27" s="494" t="s">
        <v>60</v>
      </c>
      <c r="M27" s="494" t="s">
        <v>60</v>
      </c>
      <c r="N27" s="494" t="s">
        <v>60</v>
      </c>
      <c r="O27" s="494" t="s">
        <v>60</v>
      </c>
      <c r="P27" s="494" t="s">
        <v>60</v>
      </c>
      <c r="Q27" s="494" t="s">
        <v>60</v>
      </c>
      <c r="R27" s="494" t="s">
        <v>60</v>
      </c>
    </row>
    <row r="28" spans="2:18" ht="13.5" customHeight="1">
      <c r="B28" s="493" t="s">
        <v>23</v>
      </c>
      <c r="C28" s="493" t="s">
        <v>23</v>
      </c>
      <c r="D28" s="494">
        <v>45.736380746166617</v>
      </c>
      <c r="E28" s="494">
        <v>48.436632690560138</v>
      </c>
      <c r="F28" s="494">
        <v>51.884631052765386</v>
      </c>
      <c r="G28" s="494">
        <v>53.518062329002532</v>
      </c>
      <c r="H28" s="494">
        <v>54.719608076716895</v>
      </c>
      <c r="I28" s="494">
        <v>52.860691470243829</v>
      </c>
      <c r="J28" s="494">
        <v>50.604059802806709</v>
      </c>
      <c r="K28" s="494">
        <v>46.569481737857913</v>
      </c>
      <c r="L28" s="494">
        <v>44.509383264351214</v>
      </c>
      <c r="M28" s="494">
        <v>42.553142436973118</v>
      </c>
      <c r="N28" s="494">
        <v>40.779407590939556</v>
      </c>
      <c r="O28" s="494">
        <v>38.786490922507241</v>
      </c>
      <c r="P28" s="494">
        <v>36.679886018451221</v>
      </c>
      <c r="Q28" s="494">
        <v>34.624673867254877</v>
      </c>
      <c r="R28" s="494">
        <v>32.536164249355998</v>
      </c>
    </row>
    <row r="29" spans="2:18" ht="13.5" customHeight="1">
      <c r="B29" s="493" t="s">
        <v>24</v>
      </c>
      <c r="C29" s="493" t="s">
        <v>24</v>
      </c>
      <c r="D29" s="494">
        <v>4.7235652096218521</v>
      </c>
      <c r="E29" s="494">
        <v>8.7881054619998782</v>
      </c>
      <c r="F29" s="494">
        <v>10.822980863171445</v>
      </c>
      <c r="G29" s="494">
        <v>10.991894750238068</v>
      </c>
      <c r="H29" s="494">
        <v>10.354996360611416</v>
      </c>
      <c r="I29" s="494">
        <v>9.8500425198925221</v>
      </c>
      <c r="J29" s="494">
        <v>9.0977395470055207</v>
      </c>
      <c r="K29" s="494">
        <v>7.9643364088005679</v>
      </c>
      <c r="L29" s="494">
        <v>8.8001660834537567</v>
      </c>
      <c r="M29" s="494">
        <v>10.319119736747179</v>
      </c>
      <c r="N29" s="494">
        <v>10.781298016580831</v>
      </c>
      <c r="O29" s="494">
        <v>10.465302496480099</v>
      </c>
      <c r="P29" s="494">
        <v>8.8375859410461803</v>
      </c>
      <c r="Q29" s="494">
        <v>6.4616238303279436</v>
      </c>
      <c r="R29" s="494">
        <v>4.1845847849055282</v>
      </c>
    </row>
    <row r="30" spans="2:18" ht="13.5" customHeight="1">
      <c r="B30" s="493" t="s">
        <v>438</v>
      </c>
      <c r="C30" s="493" t="s">
        <v>25</v>
      </c>
      <c r="D30" s="494">
        <v>-47.394899795237691</v>
      </c>
      <c r="E30" s="494">
        <v>-48.314319387786128</v>
      </c>
      <c r="F30" s="494">
        <v>-50.018596766184075</v>
      </c>
      <c r="G30" s="494">
        <v>-61.279630638173352</v>
      </c>
      <c r="H30" s="494">
        <v>-75.88868719380271</v>
      </c>
      <c r="I30" s="494">
        <v>-86.979545668106752</v>
      </c>
      <c r="J30" s="494">
        <v>-85.322810018670879</v>
      </c>
      <c r="K30" s="494">
        <v>-80.800674486652639</v>
      </c>
      <c r="L30" s="494">
        <v>-79.147798936593389</v>
      </c>
      <c r="M30" s="494">
        <v>-84.524196371436005</v>
      </c>
      <c r="N30" s="494">
        <v>-89.325943418030135</v>
      </c>
      <c r="O30" s="494">
        <v>-93.92017364135414</v>
      </c>
      <c r="P30" s="494">
        <v>-98.410467958532806</v>
      </c>
      <c r="Q30" s="494">
        <v>-102.85110832438953</v>
      </c>
      <c r="R30" s="494">
        <v>-107.53649901682307</v>
      </c>
    </row>
    <row r="31" spans="2:18" ht="13.5" customHeight="1">
      <c r="B31" s="493" t="s">
        <v>26</v>
      </c>
      <c r="C31" s="493" t="s">
        <v>26</v>
      </c>
      <c r="D31" s="494">
        <v>82.072845098168287</v>
      </c>
      <c r="E31" s="494">
        <v>96.065602648144235</v>
      </c>
      <c r="F31" s="494">
        <v>104.78634336537509</v>
      </c>
      <c r="G31" s="494">
        <v>108.15969760843558</v>
      </c>
      <c r="H31" s="494">
        <v>112.75171294512162</v>
      </c>
      <c r="I31" s="494">
        <v>113.86402237930248</v>
      </c>
      <c r="J31" s="494">
        <v>112.50023058723598</v>
      </c>
      <c r="K31" s="494">
        <v>110.07412644761358</v>
      </c>
      <c r="L31" s="494">
        <v>108.17033595694345</v>
      </c>
      <c r="M31" s="494">
        <v>106.97121334435333</v>
      </c>
      <c r="N31" s="494">
        <v>104.01462900210345</v>
      </c>
      <c r="O31" s="494">
        <v>100.64750828626032</v>
      </c>
      <c r="P31" s="494">
        <v>97.512629546847705</v>
      </c>
      <c r="Q31" s="494">
        <v>94.48151788753151</v>
      </c>
      <c r="R31" s="494">
        <v>91.326593750648811</v>
      </c>
    </row>
    <row r="32" spans="2:18">
      <c r="B32" s="493" t="s">
        <v>91</v>
      </c>
      <c r="C32" s="493" t="s">
        <v>91</v>
      </c>
      <c r="D32" s="494" t="s">
        <v>60</v>
      </c>
      <c r="E32" s="494" t="s">
        <v>60</v>
      </c>
      <c r="F32" s="494" t="s">
        <v>60</v>
      </c>
      <c r="G32" s="494" t="s">
        <v>60</v>
      </c>
      <c r="H32" s="494" t="s">
        <v>60</v>
      </c>
      <c r="I32" s="494" t="s">
        <v>60</v>
      </c>
      <c r="J32" s="494" t="s">
        <v>60</v>
      </c>
      <c r="K32" s="494" t="s">
        <v>60</v>
      </c>
      <c r="L32" s="494" t="s">
        <v>60</v>
      </c>
      <c r="M32" s="494" t="s">
        <v>60</v>
      </c>
      <c r="N32" s="494" t="s">
        <v>60</v>
      </c>
      <c r="O32" s="494" t="s">
        <v>60</v>
      </c>
      <c r="P32" s="494" t="s">
        <v>60</v>
      </c>
      <c r="Q32" s="494" t="s">
        <v>60</v>
      </c>
      <c r="R32" s="494" t="s">
        <v>60</v>
      </c>
    </row>
    <row r="33" spans="2:18">
      <c r="B33" s="493" t="s">
        <v>27</v>
      </c>
      <c r="C33" s="493" t="s">
        <v>27</v>
      </c>
      <c r="D33" s="494" t="s">
        <v>60</v>
      </c>
      <c r="E33" s="494" t="s">
        <v>60</v>
      </c>
      <c r="F33" s="494" t="s">
        <v>60</v>
      </c>
      <c r="G33" s="494" t="s">
        <v>60</v>
      </c>
      <c r="H33" s="494" t="s">
        <v>60</v>
      </c>
      <c r="I33" s="494" t="s">
        <v>60</v>
      </c>
      <c r="J33" s="494" t="s">
        <v>60</v>
      </c>
      <c r="K33" s="494" t="s">
        <v>60</v>
      </c>
      <c r="L33" s="494" t="s">
        <v>60</v>
      </c>
      <c r="M33" s="494" t="s">
        <v>60</v>
      </c>
      <c r="N33" s="494" t="s">
        <v>60</v>
      </c>
      <c r="O33" s="494" t="s">
        <v>60</v>
      </c>
      <c r="P33" s="494" t="s">
        <v>60</v>
      </c>
      <c r="Q33" s="494" t="s">
        <v>60</v>
      </c>
      <c r="R33" s="494" t="s">
        <v>60</v>
      </c>
    </row>
    <row r="34" spans="2:18">
      <c r="B34" s="493" t="s">
        <v>28</v>
      </c>
      <c r="C34" s="493" t="s">
        <v>28</v>
      </c>
      <c r="D34" s="494">
        <v>26.56596528781543</v>
      </c>
      <c r="E34" s="494">
        <v>32.174770911988468</v>
      </c>
      <c r="F34" s="494">
        <v>36.700197637771268</v>
      </c>
      <c r="G34" s="494">
        <v>45.45050663370052</v>
      </c>
      <c r="H34" s="494">
        <v>46.554690678743619</v>
      </c>
      <c r="I34" s="494">
        <v>50.374003236987072</v>
      </c>
      <c r="J34" s="494">
        <v>52.407501015927757</v>
      </c>
      <c r="K34" s="494">
        <v>51.943618211289845</v>
      </c>
      <c r="L34" s="494" t="s">
        <v>60</v>
      </c>
      <c r="M34" s="494" t="s">
        <v>60</v>
      </c>
      <c r="N34" s="494" t="s">
        <v>60</v>
      </c>
      <c r="O34" s="494" t="s">
        <v>60</v>
      </c>
      <c r="P34" s="494" t="s">
        <v>60</v>
      </c>
      <c r="Q34" s="494" t="s">
        <v>60</v>
      </c>
      <c r="R34" s="494" t="s">
        <v>60</v>
      </c>
    </row>
    <row r="35" spans="2:18">
      <c r="B35" s="493" t="s">
        <v>29</v>
      </c>
      <c r="C35" s="493" t="s">
        <v>29</v>
      </c>
      <c r="D35" s="494">
        <v>45.798396295799471</v>
      </c>
      <c r="E35" s="494">
        <v>56.257815552165489</v>
      </c>
      <c r="F35" s="494">
        <v>71.499645610036396</v>
      </c>
      <c r="G35" s="494">
        <v>80.831972139811811</v>
      </c>
      <c r="H35" s="494">
        <v>85.248949239752562</v>
      </c>
      <c r="I35" s="494">
        <v>85.332021384340038</v>
      </c>
      <c r="J35" s="494">
        <v>86.176938760734146</v>
      </c>
      <c r="K35" s="494">
        <v>84.755138431252504</v>
      </c>
      <c r="L35" s="494">
        <v>84.09761099078365</v>
      </c>
      <c r="M35" s="494">
        <v>83.486799456641791</v>
      </c>
      <c r="N35" s="494">
        <v>82.901365682320346</v>
      </c>
      <c r="O35" s="494">
        <v>82.43912234997471</v>
      </c>
      <c r="P35" s="494">
        <v>82.076925532606708</v>
      </c>
      <c r="Q35" s="494">
        <v>81.902351068807732</v>
      </c>
      <c r="R35" s="494">
        <v>81.846203235324879</v>
      </c>
    </row>
    <row r="36" spans="2:18">
      <c r="B36" s="493" t="s">
        <v>30</v>
      </c>
      <c r="C36" s="493" t="s">
        <v>30</v>
      </c>
      <c r="D36" s="494">
        <v>13.574372613388183</v>
      </c>
      <c r="E36" s="494">
        <v>11.897074139801143</v>
      </c>
      <c r="F36" s="494">
        <v>11.52450167002316</v>
      </c>
      <c r="G36" s="494">
        <v>11.691418435751082</v>
      </c>
      <c r="H36" s="494">
        <v>11.475782969734263</v>
      </c>
      <c r="I36" s="494">
        <v>11.233373072702101</v>
      </c>
      <c r="J36" s="494">
        <v>8.8958218418573765</v>
      </c>
      <c r="K36" s="494">
        <v>6.1620067820774418</v>
      </c>
      <c r="L36" s="494">
        <v>5.8762447303295851</v>
      </c>
      <c r="M36" s="494">
        <v>5.1801387318551555</v>
      </c>
      <c r="N36" s="494">
        <v>4.6151344859401862</v>
      </c>
      <c r="O36" s="494">
        <v>4.1586544534296301</v>
      </c>
      <c r="P36" s="494">
        <v>3.7245634043974456</v>
      </c>
      <c r="Q36" s="494">
        <v>3.4346847520669495</v>
      </c>
      <c r="R36" s="494">
        <v>3.0052015491613253</v>
      </c>
    </row>
    <row r="37" spans="2:18">
      <c r="B37" s="493" t="s">
        <v>31</v>
      </c>
      <c r="C37" s="493" t="s">
        <v>31</v>
      </c>
      <c r="D37" s="494">
        <v>24.197808857231145</v>
      </c>
      <c r="E37" s="494">
        <v>24.394809861335894</v>
      </c>
      <c r="F37" s="494">
        <v>23.949635663928181</v>
      </c>
      <c r="G37" s="494">
        <v>22.922906983377565</v>
      </c>
      <c r="H37" s="494">
        <v>23.054303791148715</v>
      </c>
      <c r="I37" s="494">
        <v>23.265453856130137</v>
      </c>
      <c r="J37" s="494">
        <v>22.787226869097651</v>
      </c>
      <c r="K37" s="494">
        <v>22.127155853930507</v>
      </c>
      <c r="L37" s="494">
        <v>20.8234924863639</v>
      </c>
      <c r="M37" s="494">
        <v>19.801115630215822</v>
      </c>
      <c r="N37" s="494">
        <v>18.485663190931337</v>
      </c>
      <c r="O37" s="494">
        <v>17.262855062282025</v>
      </c>
      <c r="P37" s="494">
        <v>16.023802501769026</v>
      </c>
      <c r="Q37" s="494">
        <v>14.866039865326572</v>
      </c>
      <c r="R37" s="494">
        <v>13.73963344001915</v>
      </c>
    </row>
    <row r="38" spans="2:18">
      <c r="B38" s="493" t="s">
        <v>32</v>
      </c>
      <c r="C38" s="493" t="s">
        <v>32</v>
      </c>
      <c r="D38" s="494">
        <v>68.050465332800826</v>
      </c>
      <c r="E38" s="494">
        <v>72.493259537890694</v>
      </c>
      <c r="F38" s="494">
        <v>75.549466276601322</v>
      </c>
      <c r="G38" s="494">
        <v>76.822795281111553</v>
      </c>
      <c r="H38" s="494">
        <v>78.754429199233314</v>
      </c>
      <c r="I38" s="494">
        <v>79.285741036026792</v>
      </c>
      <c r="J38" s="494">
        <v>78.841791214526964</v>
      </c>
      <c r="K38" s="494">
        <v>77.519053448209405</v>
      </c>
      <c r="L38" s="494">
        <v>77.506855071063555</v>
      </c>
      <c r="M38" s="494">
        <v>76.185837263184325</v>
      </c>
      <c r="N38" s="494">
        <v>75.006754093744249</v>
      </c>
      <c r="O38" s="494">
        <v>74.151016622237947</v>
      </c>
      <c r="P38" s="494">
        <v>73.211919871016434</v>
      </c>
      <c r="Q38" s="494">
        <v>72.063750162477533</v>
      </c>
      <c r="R38" s="494">
        <v>70.894188965839987</v>
      </c>
    </row>
    <row r="39" spans="2:18" ht="13.5">
      <c r="B39" s="493" t="s">
        <v>47</v>
      </c>
      <c r="C39" s="493" t="s">
        <v>33</v>
      </c>
      <c r="D39" s="494">
        <v>69.956657028224953</v>
      </c>
      <c r="E39" s="494">
        <v>76.511111397063559</v>
      </c>
      <c r="F39" s="494">
        <v>80.321540033524613</v>
      </c>
      <c r="G39" s="494">
        <v>80.854080992801542</v>
      </c>
      <c r="H39" s="494">
        <v>80.513441865110508</v>
      </c>
      <c r="I39" s="494">
        <v>80.362895391151142</v>
      </c>
      <c r="J39" s="494">
        <v>81.734716405224745</v>
      </c>
      <c r="K39" s="494">
        <v>80.708658790684311</v>
      </c>
      <c r="L39" s="494">
        <v>80.877766011064679</v>
      </c>
      <c r="M39" s="494">
        <v>83.350852552778861</v>
      </c>
      <c r="N39" s="494">
        <v>86.223804014547881</v>
      </c>
      <c r="O39" s="494">
        <v>88.173039527532765</v>
      </c>
      <c r="P39" s="494">
        <v>91.276084017509618</v>
      </c>
      <c r="Q39" s="494">
        <v>92.952238978662962</v>
      </c>
      <c r="R39" s="494">
        <v>94.316322284175641</v>
      </c>
    </row>
    <row r="40" spans="2:18" ht="6" customHeight="1">
      <c r="B40" s="519"/>
      <c r="C40" s="519"/>
      <c r="D40" s="494"/>
      <c r="E40" s="494"/>
      <c r="F40" s="494"/>
      <c r="G40" s="494"/>
      <c r="H40" s="494"/>
      <c r="I40" s="494"/>
      <c r="J40" s="494"/>
      <c r="K40" s="494"/>
      <c r="L40" s="494"/>
      <c r="M40" s="494"/>
      <c r="N40" s="494"/>
      <c r="O40" s="494"/>
      <c r="P40" s="494"/>
      <c r="Q40" s="494"/>
      <c r="R40" s="494"/>
    </row>
    <row r="41" spans="2:18">
      <c r="B41" s="496" t="s">
        <v>87</v>
      </c>
      <c r="C41" s="497" t="s">
        <v>197</v>
      </c>
      <c r="D41" s="498">
        <v>69.52223521611819</v>
      </c>
      <c r="E41" s="498">
        <v>73.982015424927383</v>
      </c>
      <c r="F41" s="498">
        <v>76.536869802504441</v>
      </c>
      <c r="G41" s="498">
        <v>75.652388326408442</v>
      </c>
      <c r="H41" s="498">
        <v>75.491302444677373</v>
      </c>
      <c r="I41" s="498">
        <v>75.606232639485228</v>
      </c>
      <c r="J41" s="498">
        <v>77.412374265930126</v>
      </c>
      <c r="K41" s="498">
        <v>75.372756648864794</v>
      </c>
      <c r="L41" s="498">
        <v>75.353792072881319</v>
      </c>
      <c r="M41" s="498">
        <v>76.41258587371405</v>
      </c>
      <c r="N41" s="498">
        <v>77.166971653625197</v>
      </c>
      <c r="O41" s="498">
        <v>77.664880441176223</v>
      </c>
      <c r="P41" s="498">
        <v>78.586577367602942</v>
      </c>
      <c r="Q41" s="498">
        <v>78.867034602048946</v>
      </c>
      <c r="R41" s="498">
        <v>79.031120868596517</v>
      </c>
    </row>
    <row r="42" spans="2:18">
      <c r="B42" s="499" t="s">
        <v>44</v>
      </c>
      <c r="C42" s="497" t="s">
        <v>44</v>
      </c>
      <c r="D42" s="498">
        <v>65.997616875306662</v>
      </c>
      <c r="E42" s="498">
        <v>68.561800160304827</v>
      </c>
      <c r="F42" s="498">
        <v>72.148564527992079</v>
      </c>
      <c r="G42" s="498">
        <v>74.589087007041471</v>
      </c>
      <c r="H42" s="498">
        <v>74.966331513760508</v>
      </c>
      <c r="I42" s="498">
        <v>73.777061392126981</v>
      </c>
      <c r="J42" s="498">
        <v>72.829845072904945</v>
      </c>
      <c r="K42" s="498">
        <v>70.909947897640635</v>
      </c>
      <c r="L42" s="498">
        <v>68.883598983959104</v>
      </c>
      <c r="M42" s="498">
        <v>67.937496721741837</v>
      </c>
      <c r="N42" s="498">
        <v>66.653716262612733</v>
      </c>
      <c r="O42" s="498">
        <v>65.539664671175274</v>
      </c>
      <c r="P42" s="498">
        <v>64.427342917630071</v>
      </c>
      <c r="Q42" s="498">
        <v>63.371337623516752</v>
      </c>
      <c r="R42" s="498">
        <v>62.333994966529694</v>
      </c>
    </row>
    <row r="43" spans="2:18">
      <c r="B43" s="499" t="s">
        <v>121</v>
      </c>
      <c r="C43" s="499" t="s">
        <v>203</v>
      </c>
      <c r="D43" s="498">
        <v>79.879147851304637</v>
      </c>
      <c r="E43" s="498">
        <v>85.398213212311006</v>
      </c>
      <c r="F43" s="498">
        <v>88.610888567595921</v>
      </c>
      <c r="G43" s="498">
        <v>87.293978033658433</v>
      </c>
      <c r="H43" s="498">
        <v>86.718563341850384</v>
      </c>
      <c r="I43" s="498">
        <v>86.103017712901121</v>
      </c>
      <c r="J43" s="498">
        <v>88.0850056895748</v>
      </c>
      <c r="K43" s="498">
        <v>86.240624253499817</v>
      </c>
      <c r="L43" s="498">
        <v>86.015330583923799</v>
      </c>
      <c r="M43" s="498">
        <v>87.321717073152797</v>
      </c>
      <c r="N43" s="498">
        <v>88.540213977779928</v>
      </c>
      <c r="O43" s="498">
        <v>89.438621810326737</v>
      </c>
      <c r="P43" s="498">
        <v>90.920319081874624</v>
      </c>
      <c r="Q43" s="498">
        <v>91.616945337883038</v>
      </c>
      <c r="R43" s="498">
        <v>92.182351828536369</v>
      </c>
    </row>
    <row r="44" spans="2:18">
      <c r="B44" s="499" t="s">
        <v>122</v>
      </c>
      <c r="C44" s="500" t="s">
        <v>204</v>
      </c>
      <c r="D44" s="498">
        <v>75.618162821340576</v>
      </c>
      <c r="E44" s="498">
        <v>80.530346994942121</v>
      </c>
      <c r="F44" s="498">
        <v>82.500382782770657</v>
      </c>
      <c r="G44" s="498">
        <v>81.408891897770914</v>
      </c>
      <c r="H44" s="498">
        <v>81.043877810330628</v>
      </c>
      <c r="I44" s="498">
        <v>80.891643331043056</v>
      </c>
      <c r="J44" s="498">
        <v>82.982688325772926</v>
      </c>
      <c r="K44" s="498">
        <v>81.005273797521411</v>
      </c>
      <c r="L44" s="498">
        <v>80.916067537300052</v>
      </c>
      <c r="M44" s="498">
        <v>82.22106609765703</v>
      </c>
      <c r="N44" s="498">
        <v>83.32032599280295</v>
      </c>
      <c r="O44" s="498">
        <v>84.114454251052223</v>
      </c>
      <c r="P44" s="498">
        <v>85.434689526604771</v>
      </c>
      <c r="Q44" s="507">
        <v>85.993964720144376</v>
      </c>
      <c r="R44" s="507">
        <v>86.431580918414042</v>
      </c>
    </row>
    <row r="45" spans="2:18" ht="12" customHeight="1">
      <c r="B45" s="655" t="s">
        <v>427</v>
      </c>
      <c r="C45" s="655"/>
      <c r="D45" s="655"/>
      <c r="E45" s="655"/>
      <c r="F45" s="655"/>
      <c r="G45" s="655"/>
      <c r="H45" s="655"/>
      <c r="I45" s="655"/>
      <c r="J45" s="655"/>
      <c r="K45" s="655"/>
      <c r="L45" s="655"/>
      <c r="M45" s="655"/>
      <c r="N45" s="655"/>
      <c r="O45" s="655"/>
      <c r="P45" s="655"/>
      <c r="Q45" s="520"/>
      <c r="R45" s="520"/>
    </row>
    <row r="46" spans="2:18">
      <c r="B46" s="540" t="s">
        <v>944</v>
      </c>
      <c r="C46" s="521"/>
      <c r="D46" s="520"/>
      <c r="E46" s="520"/>
      <c r="F46" s="520"/>
      <c r="G46" s="520"/>
      <c r="H46" s="520"/>
      <c r="I46" s="520"/>
      <c r="J46" s="520"/>
      <c r="K46" s="520"/>
      <c r="L46" s="520"/>
      <c r="M46" s="520"/>
      <c r="N46" s="520"/>
      <c r="O46" s="520"/>
      <c r="P46" s="520"/>
      <c r="Q46" s="520"/>
      <c r="R46" s="520"/>
    </row>
    <row r="47" spans="2:18" ht="27.75" customHeight="1">
      <c r="B47" s="651" t="s">
        <v>947</v>
      </c>
      <c r="C47" s="651"/>
      <c r="D47" s="651"/>
      <c r="E47" s="651"/>
      <c r="F47" s="651"/>
      <c r="G47" s="651"/>
      <c r="H47" s="651"/>
      <c r="I47" s="651"/>
      <c r="J47" s="651"/>
      <c r="K47" s="651"/>
      <c r="L47" s="651"/>
      <c r="M47" s="651"/>
      <c r="N47" s="651"/>
      <c r="O47" s="651"/>
      <c r="P47" s="651"/>
      <c r="Q47" s="651"/>
      <c r="R47" s="651"/>
    </row>
    <row r="48" spans="2:18" ht="27" customHeight="1">
      <c r="B48" s="649" t="s">
        <v>429</v>
      </c>
      <c r="C48" s="649"/>
      <c r="D48" s="649"/>
      <c r="E48" s="649"/>
      <c r="F48" s="649"/>
      <c r="G48" s="649"/>
      <c r="H48" s="649"/>
      <c r="I48" s="649"/>
      <c r="J48" s="649"/>
      <c r="K48" s="649"/>
      <c r="L48" s="649"/>
      <c r="M48" s="649"/>
      <c r="N48" s="649"/>
      <c r="O48" s="649"/>
      <c r="P48" s="649"/>
      <c r="Q48" s="649"/>
      <c r="R48" s="649"/>
    </row>
    <row r="49" spans="2:18" ht="13.5" customHeight="1">
      <c r="B49" s="649" t="s">
        <v>430</v>
      </c>
      <c r="C49" s="649"/>
      <c r="D49" s="649"/>
      <c r="E49" s="649"/>
      <c r="F49" s="649"/>
      <c r="G49" s="649"/>
      <c r="H49" s="649"/>
      <c r="I49" s="649"/>
      <c r="J49" s="649"/>
      <c r="K49" s="649"/>
      <c r="L49" s="649"/>
      <c r="M49" s="649"/>
      <c r="N49" s="649"/>
      <c r="O49" s="649"/>
      <c r="P49" s="649"/>
      <c r="Q49" s="649"/>
      <c r="R49" s="649"/>
    </row>
    <row r="50" spans="2:18">
      <c r="B50" s="649" t="s">
        <v>431</v>
      </c>
      <c r="C50" s="649"/>
      <c r="D50" s="649"/>
      <c r="E50" s="649"/>
      <c r="F50" s="649"/>
      <c r="G50" s="649"/>
      <c r="H50" s="649"/>
      <c r="I50" s="649"/>
      <c r="J50" s="649"/>
      <c r="K50" s="649"/>
      <c r="L50" s="649"/>
      <c r="M50" s="649"/>
      <c r="N50" s="649"/>
      <c r="O50" s="649"/>
      <c r="P50" s="649"/>
      <c r="Q50" s="649"/>
      <c r="R50" s="649"/>
    </row>
    <row r="51" spans="2:18" ht="13.5" customHeight="1">
      <c r="B51" s="646" t="s">
        <v>432</v>
      </c>
      <c r="C51" s="646"/>
      <c r="D51" s="646"/>
      <c r="E51" s="646"/>
      <c r="F51" s="646"/>
      <c r="G51" s="646"/>
      <c r="H51" s="646"/>
      <c r="I51" s="646"/>
      <c r="J51" s="646"/>
      <c r="K51" s="646"/>
      <c r="L51" s="646"/>
      <c r="M51" s="646"/>
      <c r="N51" s="646"/>
      <c r="O51" s="646"/>
      <c r="P51" s="646"/>
      <c r="Q51" s="646"/>
      <c r="R51" s="646"/>
    </row>
    <row r="52" spans="2:18">
      <c r="B52" s="646"/>
      <c r="C52" s="646"/>
      <c r="D52" s="646"/>
      <c r="E52" s="646"/>
      <c r="F52" s="646"/>
      <c r="G52" s="646"/>
      <c r="H52" s="646"/>
      <c r="I52" s="646"/>
      <c r="J52" s="646"/>
      <c r="K52" s="646"/>
      <c r="L52" s="646"/>
      <c r="M52" s="646"/>
      <c r="N52" s="646"/>
      <c r="O52" s="646"/>
      <c r="P52" s="646"/>
      <c r="Q52" s="646"/>
      <c r="R52" s="646"/>
    </row>
    <row r="53" spans="2:18" ht="12" customHeight="1">
      <c r="B53" s="649" t="s">
        <v>433</v>
      </c>
      <c r="C53" s="649"/>
      <c r="D53" s="649"/>
      <c r="E53" s="649"/>
      <c r="F53" s="649"/>
      <c r="G53" s="649"/>
      <c r="H53" s="649"/>
      <c r="I53" s="649"/>
      <c r="J53" s="649"/>
      <c r="K53" s="649"/>
      <c r="L53" s="649"/>
      <c r="M53" s="649"/>
      <c r="N53" s="649"/>
      <c r="O53" s="649"/>
      <c r="P53" s="649"/>
      <c r="Q53" s="649"/>
      <c r="R53" s="649"/>
    </row>
    <row r="54" spans="2:18">
      <c r="B54" s="649"/>
      <c r="C54" s="649"/>
      <c r="D54" s="649"/>
      <c r="E54" s="649"/>
      <c r="F54" s="649"/>
      <c r="G54" s="649"/>
      <c r="H54" s="649"/>
      <c r="I54" s="649"/>
      <c r="J54" s="649"/>
      <c r="K54" s="649"/>
      <c r="L54" s="649"/>
      <c r="M54" s="649"/>
      <c r="N54" s="649"/>
      <c r="O54" s="649"/>
      <c r="P54" s="649"/>
      <c r="Q54" s="649"/>
      <c r="R54" s="649"/>
    </row>
  </sheetData>
  <mergeCells count="8">
    <mergeCell ref="B51:R52"/>
    <mergeCell ref="B53:R54"/>
    <mergeCell ref="B2:R2"/>
    <mergeCell ref="B45:P45"/>
    <mergeCell ref="B47:R47"/>
    <mergeCell ref="B48:R48"/>
    <mergeCell ref="B49:R49"/>
    <mergeCell ref="B50:R50"/>
  </mergeCells>
  <conditionalFormatting sqref="B5:C39">
    <cfRule type="expression" dxfId="46" priority="2">
      <formula>MOD(ROW(),2)=0</formula>
    </cfRule>
  </conditionalFormatting>
  <conditionalFormatting sqref="D5:R39">
    <cfRule type="expression" dxfId="45" priority="1">
      <formula>MOD(ROW(),2)=0</formula>
    </cfRule>
  </conditionalFormatting>
  <pageMargins left="0.7" right="0.7" top="0.75" bottom="0.75" header="0.3" footer="0.3"/>
  <pageSetup scale="6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C000"/>
    <outlinePr summaryBelow="0"/>
    <pageSetUpPr fitToPage="1"/>
  </sheetPr>
  <dimension ref="B2:J44"/>
  <sheetViews>
    <sheetView showGridLines="0" topLeftCell="A7" zoomScaleNormal="100" zoomScaleSheetLayoutView="100" workbookViewId="0">
      <selection activeCell="C12" sqref="C12"/>
    </sheetView>
  </sheetViews>
  <sheetFormatPr defaultColWidth="9.140625" defaultRowHeight="12"/>
  <cols>
    <col min="1" max="1" width="9.140625" style="1"/>
    <col min="2" max="2" width="12" style="1" customWidth="1"/>
    <col min="3" max="3" width="100.85546875" style="1" customWidth="1"/>
    <col min="4" max="16384" width="9.140625" style="1"/>
  </cols>
  <sheetData>
    <row r="2" spans="2:10" ht="12.75">
      <c r="B2" s="634" t="s">
        <v>553</v>
      </c>
      <c r="C2" s="634"/>
      <c r="D2" s="634"/>
      <c r="E2" s="634"/>
      <c r="F2" s="634"/>
      <c r="G2" s="634"/>
      <c r="H2" s="634"/>
      <c r="I2" s="634"/>
      <c r="J2" s="634"/>
    </row>
    <row r="3" spans="2:10" ht="43.5" customHeight="1">
      <c r="B3" s="294" t="s">
        <v>67</v>
      </c>
      <c r="C3" s="295" t="s">
        <v>554</v>
      </c>
    </row>
    <row r="4" spans="2:10" ht="42" customHeight="1">
      <c r="B4" s="79" t="s">
        <v>56</v>
      </c>
      <c r="C4" s="292" t="s">
        <v>555</v>
      </c>
    </row>
    <row r="5" spans="2:10" ht="42.75" customHeight="1">
      <c r="B5" s="79" t="s">
        <v>50</v>
      </c>
      <c r="C5" s="292" t="s">
        <v>882</v>
      </c>
    </row>
    <row r="6" spans="2:10" ht="55.5" customHeight="1">
      <c r="B6" s="79" t="s">
        <v>51</v>
      </c>
      <c r="C6" s="292" t="s">
        <v>556</v>
      </c>
    </row>
    <row r="7" spans="2:10" ht="43.5" customHeight="1">
      <c r="B7" s="79" t="s">
        <v>75</v>
      </c>
      <c r="C7" s="292" t="s">
        <v>557</v>
      </c>
    </row>
    <row r="8" spans="2:10" ht="52.5" customHeight="1">
      <c r="B8" s="79" t="s">
        <v>57</v>
      </c>
      <c r="C8" s="292" t="s">
        <v>558</v>
      </c>
    </row>
    <row r="9" spans="2:10" ht="43.5" customHeight="1">
      <c r="B9" s="79" t="s">
        <v>53</v>
      </c>
      <c r="C9" s="292" t="s">
        <v>559</v>
      </c>
    </row>
    <row r="10" spans="2:10" ht="45.75" customHeight="1">
      <c r="B10" s="79" t="s">
        <v>36</v>
      </c>
      <c r="C10" s="292" t="s">
        <v>560</v>
      </c>
    </row>
    <row r="11" spans="2:10" ht="51.75" customHeight="1">
      <c r="B11" s="83" t="s">
        <v>59</v>
      </c>
      <c r="C11" s="296" t="s">
        <v>561</v>
      </c>
    </row>
    <row r="12" spans="2:10" ht="42.75" customHeight="1">
      <c r="B12" s="293" t="s">
        <v>54</v>
      </c>
      <c r="C12" s="297" t="s">
        <v>562</v>
      </c>
    </row>
    <row r="13" spans="2:10" ht="12" customHeight="1">
      <c r="B13" s="1" t="s">
        <v>563</v>
      </c>
      <c r="C13" s="235"/>
    </row>
    <row r="14" spans="2:10" ht="12" customHeight="1"/>
    <row r="15" spans="2:10" ht="12" customHeight="1"/>
    <row r="16" spans="2:10"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collapsed="1"/>
    <row r="34" ht="12" customHeight="1"/>
    <row r="35" ht="12" customHeight="1"/>
    <row r="37" s="48" customFormat="1"/>
    <row r="38" s="48" customFormat="1"/>
    <row r="39" ht="2.25" customHeight="1"/>
    <row r="40" ht="2.25" customHeight="1"/>
    <row r="41" s="2" customFormat="1" ht="13.5" customHeight="1"/>
    <row r="42" s="2" customFormat="1" ht="35.25" customHeight="1"/>
    <row r="43" s="2" customFormat="1" ht="36" customHeight="1"/>
    <row r="44" s="2" customFormat="1"/>
  </sheetData>
  <mergeCells count="1">
    <mergeCell ref="B2:J2"/>
  </mergeCells>
  <pageMargins left="0.75" right="0.75" top="1" bottom="1" header="0.5" footer="0.5"/>
  <pageSetup scale="44" orientation="portrait" r:id="rId1"/>
  <headerFooter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3DEAF-4D3F-43CB-9B3F-EFE15E2B7C4C}">
  <sheetPr codeName="Sheet83">
    <tabColor rgb="FF92D050"/>
    <pageSetUpPr fitToPage="1"/>
  </sheetPr>
  <dimension ref="B2:AC56"/>
  <sheetViews>
    <sheetView showGridLines="0" zoomScale="85" zoomScaleNormal="85" workbookViewId="0">
      <pane xSplit="3" ySplit="4" topLeftCell="D32" activePane="bottomRight" state="frozen"/>
      <selection activeCell="N8" sqref="N8"/>
      <selection pane="topRight" activeCell="N8" sqref="N8"/>
      <selection pane="bottomLeft" activeCell="N8" sqref="N8"/>
      <selection pane="bottomRight" activeCell="B52" sqref="B52:P52"/>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20" ht="15">
      <c r="B2" s="653" t="str">
        <f>"Table A9. Emerging Market and Middle-Income Economies: General Government Overall Balance, "&amp;D4&amp;"–"&amp;RIGHT(R4,2)</f>
        <v>Table A9. Emerging Market and Middle-Income Economies: General Government Overall Balance, 2010–24</v>
      </c>
      <c r="C2" s="653"/>
      <c r="D2" s="653"/>
      <c r="E2" s="653"/>
      <c r="F2" s="653"/>
      <c r="G2" s="653"/>
      <c r="H2" s="653"/>
      <c r="I2" s="653"/>
      <c r="J2" s="653"/>
      <c r="K2" s="653"/>
      <c r="L2" s="653"/>
      <c r="M2" s="653"/>
      <c r="N2" s="653"/>
      <c r="O2" s="653"/>
      <c r="P2" s="653"/>
      <c r="Q2" s="653"/>
      <c r="R2" s="653"/>
      <c r="T2" s="522"/>
    </row>
    <row r="3" spans="2:20" ht="15.75">
      <c r="B3" s="516" t="s">
        <v>196</v>
      </c>
      <c r="C3" s="489"/>
      <c r="D3" s="489"/>
      <c r="E3" s="489"/>
      <c r="F3" s="489"/>
      <c r="G3" s="489"/>
      <c r="H3" s="489"/>
      <c r="I3" s="489"/>
      <c r="J3" s="489"/>
      <c r="K3" s="489"/>
      <c r="L3" s="489"/>
      <c r="M3" s="489"/>
      <c r="N3" s="489"/>
      <c r="O3" s="489"/>
      <c r="P3" s="489"/>
      <c r="Q3" s="489"/>
      <c r="R3" s="489"/>
    </row>
    <row r="4" spans="2:20"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20" ht="13.5" customHeight="1">
      <c r="B5" s="493" t="s">
        <v>43</v>
      </c>
      <c r="C5" s="493" t="s">
        <v>43</v>
      </c>
      <c r="D5" s="494">
        <v>-3.8468710463417835E-2</v>
      </c>
      <c r="E5" s="494">
        <v>-0.10437315785866064</v>
      </c>
      <c r="F5" s="494">
        <v>-4.434618991215082</v>
      </c>
      <c r="G5" s="494">
        <v>-0.39996035536013547</v>
      </c>
      <c r="H5" s="494">
        <v>-7.3000766167883633</v>
      </c>
      <c r="I5" s="494">
        <v>-15.267414226534262</v>
      </c>
      <c r="J5" s="494">
        <v>-13.043651676737936</v>
      </c>
      <c r="K5" s="494">
        <v>-6.6405203801205763</v>
      </c>
      <c r="L5" s="494">
        <v>-5.1860879557102404</v>
      </c>
      <c r="M5" s="494">
        <v>-6.549648419259527</v>
      </c>
      <c r="N5" s="494">
        <v>-2.6086928882783784</v>
      </c>
      <c r="O5" s="494">
        <v>-1.6391319016248167</v>
      </c>
      <c r="P5" s="494">
        <v>-0.2632219351154314</v>
      </c>
      <c r="Q5" s="494">
        <v>1.7427342575994467</v>
      </c>
      <c r="R5" s="494">
        <v>1.9009771310450416</v>
      </c>
    </row>
    <row r="6" spans="2:20" ht="13.5" customHeight="1">
      <c r="B6" s="493" t="s">
        <v>125</v>
      </c>
      <c r="C6" s="493" t="s">
        <v>125</v>
      </c>
      <c r="D6" s="494">
        <v>3.3948988851988124</v>
      </c>
      <c r="E6" s="494">
        <v>8.0812027163451354</v>
      </c>
      <c r="F6" s="494">
        <v>4.1311980719001777</v>
      </c>
      <c r="G6" s="494">
        <v>-0.30378888122964293</v>
      </c>
      <c r="H6" s="494">
        <v>-5.7203498475001036</v>
      </c>
      <c r="I6" s="494">
        <v>-2.9172408297489238</v>
      </c>
      <c r="J6" s="494">
        <v>-4.5202038391888575</v>
      </c>
      <c r="K6" s="494">
        <v>-6.3128652219091057</v>
      </c>
      <c r="L6" s="494">
        <v>2.4040120261440698</v>
      </c>
      <c r="M6" s="494">
        <v>7.1440104414137576E-2</v>
      </c>
      <c r="N6" s="494">
        <v>-0.13340932078467202</v>
      </c>
      <c r="O6" s="494">
        <v>-2.6764882236571096E-2</v>
      </c>
      <c r="P6" s="494">
        <v>-0.15160459864394987</v>
      </c>
      <c r="Q6" s="494">
        <v>-0.25911660486809962</v>
      </c>
      <c r="R6" s="494">
        <v>-0.27992422551487689</v>
      </c>
    </row>
    <row r="7" spans="2:20" ht="13.5" customHeight="1">
      <c r="B7" s="493" t="s">
        <v>67</v>
      </c>
      <c r="C7" s="493" t="s">
        <v>67</v>
      </c>
      <c r="D7" s="494">
        <v>-1.441735934849953</v>
      </c>
      <c r="E7" s="494">
        <v>-2.7447856879981978</v>
      </c>
      <c r="F7" s="494">
        <v>-3.0171533720350014</v>
      </c>
      <c r="G7" s="494">
        <v>-3.252804029436386</v>
      </c>
      <c r="H7" s="494">
        <v>-4.251477148682115</v>
      </c>
      <c r="I7" s="494">
        <v>-6.0002255098869677</v>
      </c>
      <c r="J7" s="494">
        <v>-6.5906765433425551</v>
      </c>
      <c r="K7" s="494">
        <v>-6.6957206967739005</v>
      </c>
      <c r="L7" s="494">
        <v>-5.1535534285123505</v>
      </c>
      <c r="M7" s="494">
        <v>-2.686690836012354</v>
      </c>
      <c r="N7" s="494">
        <v>-1.4643785880378317</v>
      </c>
      <c r="O7" s="494">
        <v>-1.4079090941966552</v>
      </c>
      <c r="P7" s="494">
        <v>-1.1206047423160008</v>
      </c>
      <c r="Q7" s="494">
        <v>-0.93070465443132289</v>
      </c>
      <c r="R7" s="494">
        <v>-0.5474025456663878</v>
      </c>
    </row>
    <row r="8" spans="2:20" ht="13.5" customHeight="1">
      <c r="B8" s="493" t="s">
        <v>42</v>
      </c>
      <c r="C8" s="493" t="s">
        <v>42</v>
      </c>
      <c r="D8" s="494">
        <v>13.83124452533098</v>
      </c>
      <c r="E8" s="494">
        <v>10.859640914256168</v>
      </c>
      <c r="F8" s="494">
        <v>3.7054800275211566</v>
      </c>
      <c r="G8" s="494">
        <v>1.643475099243924</v>
      </c>
      <c r="H8" s="494">
        <v>2.7423393787989707</v>
      </c>
      <c r="I8" s="494">
        <v>-4.8139864765671181</v>
      </c>
      <c r="J8" s="494">
        <v>-1.1262847159433478</v>
      </c>
      <c r="K8" s="494">
        <v>-1.3811336023852536</v>
      </c>
      <c r="L8" s="494">
        <v>3.9930832671357637</v>
      </c>
      <c r="M8" s="494">
        <v>4.4455324533795491</v>
      </c>
      <c r="N8" s="494">
        <v>5.8774339211327558</v>
      </c>
      <c r="O8" s="494">
        <v>6.028683318027257</v>
      </c>
      <c r="P8" s="494">
        <v>4.7855225043192711</v>
      </c>
      <c r="Q8" s="494">
        <v>3.9280890425547526</v>
      </c>
      <c r="R8" s="494">
        <v>3.0435788974469089</v>
      </c>
    </row>
    <row r="9" spans="2:20" ht="13.5" customHeight="1">
      <c r="B9" s="493" t="s">
        <v>126</v>
      </c>
      <c r="C9" s="493" t="s">
        <v>126</v>
      </c>
      <c r="D9" s="494">
        <v>-4.1866280479160061</v>
      </c>
      <c r="E9" s="494">
        <v>-2.8059200448827442</v>
      </c>
      <c r="F9" s="494">
        <v>0.35982481079192996</v>
      </c>
      <c r="G9" s="494">
        <v>-0.98195904059559824</v>
      </c>
      <c r="H9" s="494">
        <v>9.2110405492628639E-2</v>
      </c>
      <c r="I9" s="494">
        <v>-2.9636391289039592</v>
      </c>
      <c r="J9" s="494">
        <v>-1.6590826831500034</v>
      </c>
      <c r="K9" s="494">
        <v>-0.33652454450950359</v>
      </c>
      <c r="L9" s="494">
        <v>2.3374206191927369</v>
      </c>
      <c r="M9" s="494">
        <v>-1.9673568223048017</v>
      </c>
      <c r="N9" s="494">
        <v>-1.6988415281926195</v>
      </c>
      <c r="O9" s="494">
        <v>-0.25956610093972904</v>
      </c>
      <c r="P9" s="494">
        <v>-0.56079063358979819</v>
      </c>
      <c r="Q9" s="494">
        <v>-0.71475572739363991</v>
      </c>
      <c r="R9" s="494">
        <v>-0.66092498687495982</v>
      </c>
    </row>
    <row r="10" spans="2:20" ht="13.5" customHeight="1">
      <c r="B10" s="493" t="s">
        <v>56</v>
      </c>
      <c r="C10" s="493" t="s">
        <v>56</v>
      </c>
      <c r="D10" s="494">
        <v>-2.7285104296254405</v>
      </c>
      <c r="E10" s="494">
        <v>-2.4669917393161467</v>
      </c>
      <c r="F10" s="494">
        <v>-2.5192954944227282</v>
      </c>
      <c r="G10" s="494">
        <v>-2.9550676026133313</v>
      </c>
      <c r="H10" s="494">
        <v>-5.3535153764089269</v>
      </c>
      <c r="I10" s="494">
        <v>-10.225530633291852</v>
      </c>
      <c r="J10" s="494">
        <v>-8.9964827107617822</v>
      </c>
      <c r="K10" s="494">
        <v>-7.8942103715560679</v>
      </c>
      <c r="L10" s="494">
        <v>-6.8363068436921539</v>
      </c>
      <c r="M10" s="494">
        <v>-7.3380442315072987</v>
      </c>
      <c r="N10" s="494">
        <v>-6.9516491225541763</v>
      </c>
      <c r="O10" s="494">
        <v>-6.9433758583660428</v>
      </c>
      <c r="P10" s="494">
        <v>-6.5541945775995769</v>
      </c>
      <c r="Q10" s="494">
        <v>-6.2032212057426417</v>
      </c>
      <c r="R10" s="494">
        <v>-5.8485388149203148</v>
      </c>
    </row>
    <row r="11" spans="2:20" ht="13.5" customHeight="1">
      <c r="B11" s="493" t="s">
        <v>68</v>
      </c>
      <c r="C11" s="493" t="s">
        <v>68</v>
      </c>
      <c r="D11" s="494">
        <v>-0.36072259799028233</v>
      </c>
      <c r="E11" s="494">
        <v>1.4216026200373053</v>
      </c>
      <c r="F11" s="494">
        <v>0.68114224642802668</v>
      </c>
      <c r="G11" s="494">
        <v>-0.46963900529727859</v>
      </c>
      <c r="H11" s="494">
        <v>-1.4904765621584113</v>
      </c>
      <c r="I11" s="494">
        <v>-2.07686244670702</v>
      </c>
      <c r="J11" s="494">
        <v>-2.6505495193382469</v>
      </c>
      <c r="K11" s="494">
        <v>-2.615306496284544</v>
      </c>
      <c r="L11" s="494">
        <v>-1.5229444789959912</v>
      </c>
      <c r="M11" s="494">
        <v>-1.8471707827894708</v>
      </c>
      <c r="N11" s="494">
        <v>-1.5407802484970619</v>
      </c>
      <c r="O11" s="494">
        <v>-1.1337027269932516</v>
      </c>
      <c r="P11" s="494">
        <v>-0.93255549072107669</v>
      </c>
      <c r="Q11" s="494">
        <v>-0.73356461637560511</v>
      </c>
      <c r="R11" s="494">
        <v>-0.50309762302151662</v>
      </c>
    </row>
    <row r="12" spans="2:20" ht="13.5" customHeight="1">
      <c r="B12" s="493" t="s">
        <v>50</v>
      </c>
      <c r="C12" s="493" t="s">
        <v>50</v>
      </c>
      <c r="D12" s="494">
        <v>-0.36003710289061414</v>
      </c>
      <c r="E12" s="494">
        <v>-9.7708506358001768E-2</v>
      </c>
      <c r="F12" s="494">
        <v>-0.30062816972878625</v>
      </c>
      <c r="G12" s="494">
        <v>-0.83185911857795147</v>
      </c>
      <c r="H12" s="494">
        <v>-0.90773582957885612</v>
      </c>
      <c r="I12" s="494">
        <v>-2.7863191149287774</v>
      </c>
      <c r="J12" s="494">
        <v>-3.7037164479189455</v>
      </c>
      <c r="K12" s="494">
        <v>-3.899979147756544</v>
      </c>
      <c r="L12" s="494">
        <v>-4.8066290346183322</v>
      </c>
      <c r="M12" s="494">
        <v>-6.0629552794306241</v>
      </c>
      <c r="N12" s="494">
        <v>-5.4827978060197449</v>
      </c>
      <c r="O12" s="494">
        <v>-5.3970105459796462</v>
      </c>
      <c r="P12" s="494">
        <v>-5.4167479178375899</v>
      </c>
      <c r="Q12" s="494">
        <v>-5.3252963803724205</v>
      </c>
      <c r="R12" s="494">
        <v>-5.2574506721063345</v>
      </c>
    </row>
    <row r="13" spans="2:20" ht="13.5" customHeight="1">
      <c r="B13" s="493" t="s">
        <v>69</v>
      </c>
      <c r="C13" s="493" t="s">
        <v>69</v>
      </c>
      <c r="D13" s="494">
        <v>-3.3083947291865798</v>
      </c>
      <c r="E13" s="494">
        <v>-1.9958907975721425</v>
      </c>
      <c r="F13" s="494">
        <v>8.086614845829003E-2</v>
      </c>
      <c r="G13" s="494">
        <v>-0.8559004326960723</v>
      </c>
      <c r="H13" s="494">
        <v>-1.7645752804082564</v>
      </c>
      <c r="I13" s="494">
        <v>-3.4014184666495999</v>
      </c>
      <c r="J13" s="494">
        <v>-2.4441237334201222</v>
      </c>
      <c r="K13" s="494">
        <v>-2.6144525959810649</v>
      </c>
      <c r="L13" s="494">
        <v>-2.195645859219292</v>
      </c>
      <c r="M13" s="494">
        <v>-2.6236808662403228</v>
      </c>
      <c r="N13" s="494">
        <v>-1.0173579520177012</v>
      </c>
      <c r="O13" s="494">
        <v>-0.73906108797169112</v>
      </c>
      <c r="P13" s="494">
        <v>-0.921683690388716</v>
      </c>
      <c r="Q13" s="494">
        <v>-0.85507793445131763</v>
      </c>
      <c r="R13" s="494">
        <v>-0.40965562730830979</v>
      </c>
    </row>
    <row r="14" spans="2:20" ht="13.5" customHeight="1">
      <c r="B14" s="493" t="s">
        <v>70</v>
      </c>
      <c r="C14" s="493" t="s">
        <v>70</v>
      </c>
      <c r="D14" s="494">
        <v>-6.1709652035741307</v>
      </c>
      <c r="E14" s="494">
        <v>-7.8243175970298759</v>
      </c>
      <c r="F14" s="494">
        <v>-5.3046012103039057</v>
      </c>
      <c r="G14" s="494">
        <v>-5.2580737525807368</v>
      </c>
      <c r="H14" s="494">
        <v>-5.3460064119383901</v>
      </c>
      <c r="I14" s="494">
        <v>-3.3408319984924146</v>
      </c>
      <c r="J14" s="494">
        <v>-0.75303917710327017</v>
      </c>
      <c r="K14" s="494">
        <v>0.90207884938026495</v>
      </c>
      <c r="L14" s="494">
        <v>0.35986541437479336</v>
      </c>
      <c r="M14" s="494">
        <v>-4.8250272292715633E-2</v>
      </c>
      <c r="N14" s="494">
        <v>0.1310100261982439</v>
      </c>
      <c r="O14" s="494">
        <v>0.1114783106506369</v>
      </c>
      <c r="P14" s="494">
        <v>0.2186932952770459</v>
      </c>
      <c r="Q14" s="494">
        <v>0.30819861307743501</v>
      </c>
      <c r="R14" s="494">
        <v>0.42152265462496025</v>
      </c>
    </row>
    <row r="15" spans="2:20" ht="13.5" customHeight="1">
      <c r="B15" s="493" t="s">
        <v>71</v>
      </c>
      <c r="C15" s="493" t="s">
        <v>71</v>
      </c>
      <c r="D15" s="494">
        <v>-2.7288643350740704</v>
      </c>
      <c r="E15" s="494">
        <v>-3.0501611137766917</v>
      </c>
      <c r="F15" s="494">
        <v>-6.5603389779954417</v>
      </c>
      <c r="G15" s="494">
        <v>-3.472395610739377</v>
      </c>
      <c r="H15" s="494">
        <v>-2.9382367013680502</v>
      </c>
      <c r="I15" s="494">
        <v>-0.19270944732150774</v>
      </c>
      <c r="J15" s="494">
        <v>-2.7854060577216866</v>
      </c>
      <c r="K15" s="494">
        <v>-3.1786570011227382</v>
      </c>
      <c r="L15" s="494">
        <v>-2.9502375075848173</v>
      </c>
      <c r="M15" s="494">
        <v>-3.0981680843536239</v>
      </c>
      <c r="N15" s="494">
        <v>-3.2974112355172567</v>
      </c>
      <c r="O15" s="494">
        <v>-3.3829005148552103</v>
      </c>
      <c r="P15" s="494">
        <v>-3.3633338631421275</v>
      </c>
      <c r="Q15" s="494">
        <v>-3.4620855837693365</v>
      </c>
      <c r="R15" s="494">
        <v>-3.4171330168245486</v>
      </c>
    </row>
    <row r="16" spans="2:20" ht="13.5" customHeight="1">
      <c r="B16" s="493" t="s">
        <v>72</v>
      </c>
      <c r="C16" s="493" t="s">
        <v>72</v>
      </c>
      <c r="D16" s="494">
        <v>-1.3574079458699433</v>
      </c>
      <c r="E16" s="494">
        <v>-0.12672835668854604</v>
      </c>
      <c r="F16" s="494">
        <v>-0.93717539197518873</v>
      </c>
      <c r="G16" s="494">
        <v>-4.5700967663169099</v>
      </c>
      <c r="H16" s="494">
        <v>-5.2239957936211212</v>
      </c>
      <c r="I16" s="494">
        <v>-6.1194154707694217</v>
      </c>
      <c r="J16" s="494">
        <v>-8.2315224641735742</v>
      </c>
      <c r="K16" s="494">
        <v>-4.5334856484548745</v>
      </c>
      <c r="L16" s="494">
        <v>-0.9491682135044186</v>
      </c>
      <c r="M16" s="494">
        <v>2.2174956319010657E-2</v>
      </c>
      <c r="N16" s="494">
        <v>3.7625783892964102</v>
      </c>
      <c r="O16" s="494">
        <v>2.876557577649534</v>
      </c>
      <c r="P16" s="494">
        <v>2.75473392818202</v>
      </c>
      <c r="Q16" s="494">
        <v>2.9035836401188031</v>
      </c>
      <c r="R16" s="494">
        <v>2.14584338905693</v>
      </c>
    </row>
    <row r="17" spans="2:18" ht="13.5" customHeight="1">
      <c r="B17" s="493" t="s">
        <v>73</v>
      </c>
      <c r="C17" s="493" t="s">
        <v>157</v>
      </c>
      <c r="D17" s="494">
        <v>-7.4468195931771755</v>
      </c>
      <c r="E17" s="494">
        <v>-9.6000460024408234</v>
      </c>
      <c r="F17" s="494">
        <v>-10.004951334567386</v>
      </c>
      <c r="G17" s="494">
        <v>-12.926822188776606</v>
      </c>
      <c r="H17" s="494">
        <v>-11.286484357721079</v>
      </c>
      <c r="I17" s="494">
        <v>-10.93400722944523</v>
      </c>
      <c r="J17" s="494">
        <v>-12.469919539381413</v>
      </c>
      <c r="K17" s="494">
        <v>-10.42871469740634</v>
      </c>
      <c r="L17" s="494">
        <v>-9.465110199666471</v>
      </c>
      <c r="M17" s="494">
        <v>-8.5825460374810909</v>
      </c>
      <c r="N17" s="494">
        <v>-6.4795739241626613</v>
      </c>
      <c r="O17" s="494">
        <v>-5.025425928271595</v>
      </c>
      <c r="P17" s="494">
        <v>-3.9520088811794203</v>
      </c>
      <c r="Q17" s="494">
        <v>-3.6607372162475018</v>
      </c>
      <c r="R17" s="494">
        <v>-3.7784928791545442</v>
      </c>
    </row>
    <row r="18" spans="2:18" ht="13.5" customHeight="1">
      <c r="B18" s="493" t="s">
        <v>74</v>
      </c>
      <c r="C18" s="493" t="s">
        <v>74</v>
      </c>
      <c r="D18" s="494">
        <v>-4.4741962957838242</v>
      </c>
      <c r="E18" s="494">
        <v>-5.414108308592656</v>
      </c>
      <c r="F18" s="494">
        <v>-2.3993518794162716</v>
      </c>
      <c r="G18" s="494">
        <v>-2.6202206508908703</v>
      </c>
      <c r="H18" s="494">
        <v>-2.5993899858559986</v>
      </c>
      <c r="I18" s="494">
        <v>-1.9029151526412047</v>
      </c>
      <c r="J18" s="494">
        <v>-1.647453027409566</v>
      </c>
      <c r="K18" s="494">
        <v>-2.2096701219610497</v>
      </c>
      <c r="L18" s="494">
        <v>-2.2961812173377329</v>
      </c>
      <c r="M18" s="494">
        <v>-1.9388555362974174</v>
      </c>
      <c r="N18" s="494">
        <v>-1.9297664044793175</v>
      </c>
      <c r="O18" s="494">
        <v>-1.831612557689851</v>
      </c>
      <c r="P18" s="494">
        <v>-1.8401090170379011</v>
      </c>
      <c r="Q18" s="494">
        <v>-1.7769897453405692</v>
      </c>
      <c r="R18" s="494">
        <v>-1.9537265935732961</v>
      </c>
    </row>
    <row r="19" spans="2:18" ht="13.5" customHeight="1">
      <c r="B19" s="493" t="s">
        <v>51</v>
      </c>
      <c r="C19" s="493" t="s">
        <v>51</v>
      </c>
      <c r="D19" s="494">
        <v>-8.6258451822428217</v>
      </c>
      <c r="E19" s="494">
        <v>-8.3491516460573258</v>
      </c>
      <c r="F19" s="494">
        <v>-7.5495596846744926</v>
      </c>
      <c r="G19" s="494">
        <v>-6.9996181962554926</v>
      </c>
      <c r="H19" s="494">
        <v>-7.0710685629405283</v>
      </c>
      <c r="I19" s="494">
        <v>-7.2029058508394277</v>
      </c>
      <c r="J19" s="494">
        <v>-7.1316273003333475</v>
      </c>
      <c r="K19" s="494">
        <v>-7.0149162685560862</v>
      </c>
      <c r="L19" s="494">
        <v>-6.6834739572869077</v>
      </c>
      <c r="M19" s="494">
        <v>-6.8741213414860711</v>
      </c>
      <c r="N19" s="494">
        <v>-6.6302467737740081</v>
      </c>
      <c r="O19" s="494">
        <v>-6.4419162487026398</v>
      </c>
      <c r="P19" s="494">
        <v>-6.2595062288482746</v>
      </c>
      <c r="Q19" s="494">
        <v>-6.1669569642181417</v>
      </c>
      <c r="R19" s="494">
        <v>-6.0740552305424762</v>
      </c>
    </row>
    <row r="20" spans="2:18" ht="13.5" customHeight="1">
      <c r="B20" s="493" t="s">
        <v>75</v>
      </c>
      <c r="C20" s="493" t="s">
        <v>75</v>
      </c>
      <c r="D20" s="494">
        <v>-1.2421959714477273</v>
      </c>
      <c r="E20" s="494">
        <v>-0.70293186435365584</v>
      </c>
      <c r="F20" s="494">
        <v>-1.5864588113557052</v>
      </c>
      <c r="G20" s="494">
        <v>-2.2167712904023764</v>
      </c>
      <c r="H20" s="494">
        <v>-2.1456674734838632</v>
      </c>
      <c r="I20" s="494">
        <v>-2.6035057969430659</v>
      </c>
      <c r="J20" s="494">
        <v>-2.4862739178830595</v>
      </c>
      <c r="K20" s="494">
        <v>-2.5095434217316948</v>
      </c>
      <c r="L20" s="494">
        <v>-1.7516591041794765</v>
      </c>
      <c r="M20" s="494">
        <v>-1.8341695437001391</v>
      </c>
      <c r="N20" s="494">
        <v>-1.8312302453109128</v>
      </c>
      <c r="O20" s="494">
        <v>-1.8342802447175837</v>
      </c>
      <c r="P20" s="494">
        <v>-1.8328421157467043</v>
      </c>
      <c r="Q20" s="494">
        <v>-1.8339555936546341</v>
      </c>
      <c r="R20" s="494">
        <v>-1.8442380252062154</v>
      </c>
    </row>
    <row r="21" spans="2:18" ht="13.5" customHeight="1">
      <c r="B21" s="493" t="s">
        <v>104</v>
      </c>
      <c r="C21" s="493" t="s">
        <v>104</v>
      </c>
      <c r="D21" s="494">
        <v>2.6473045531110553</v>
      </c>
      <c r="E21" s="494">
        <v>0.60700660385814964</v>
      </c>
      <c r="F21" s="494">
        <v>-0.32198105725368836</v>
      </c>
      <c r="G21" s="494">
        <v>-0.89765745400496444</v>
      </c>
      <c r="H21" s="494">
        <v>-1.1395584663522673</v>
      </c>
      <c r="I21" s="494">
        <v>-1.7630777397925619</v>
      </c>
      <c r="J21" s="494">
        <v>-2.2683598618516969</v>
      </c>
      <c r="K21" s="494">
        <v>-1.8165867616551918</v>
      </c>
      <c r="L21" s="494">
        <v>-3.8791455701207909</v>
      </c>
      <c r="M21" s="494">
        <v>-4.0122528362642385</v>
      </c>
      <c r="N21" s="494">
        <v>-4.1013769374595599</v>
      </c>
      <c r="O21" s="494">
        <v>-4.4712676434146035</v>
      </c>
      <c r="P21" s="494">
        <v>-4.8226690745913858</v>
      </c>
      <c r="Q21" s="494">
        <v>-5.304075600673138</v>
      </c>
      <c r="R21" s="494">
        <v>-5.619195952749986</v>
      </c>
    </row>
    <row r="22" spans="2:18" ht="13.5" customHeight="1">
      <c r="B22" s="493" t="s">
        <v>41</v>
      </c>
      <c r="C22" s="493" t="s">
        <v>41</v>
      </c>
      <c r="D22" s="494">
        <v>1.4696922388725078</v>
      </c>
      <c r="E22" s="494">
        <v>5.8110363711565149</v>
      </c>
      <c r="F22" s="494">
        <v>4.4308811565826955</v>
      </c>
      <c r="G22" s="494">
        <v>4.9456928658943857</v>
      </c>
      <c r="H22" s="494">
        <v>2.4818887150358533</v>
      </c>
      <c r="I22" s="494">
        <v>-6.2558491390033018</v>
      </c>
      <c r="J22" s="494">
        <v>-5.3472808268916125</v>
      </c>
      <c r="K22" s="494">
        <v>-4.356441450877643</v>
      </c>
      <c r="L22" s="494">
        <v>0.53831985639833602</v>
      </c>
      <c r="M22" s="494">
        <v>1.4385843595900836</v>
      </c>
      <c r="N22" s="494">
        <v>1.68407595228687</v>
      </c>
      <c r="O22" s="494">
        <v>1.5696206617079302</v>
      </c>
      <c r="P22" s="494">
        <v>1.4053685450310978</v>
      </c>
      <c r="Q22" s="494">
        <v>1.4306131799574855</v>
      </c>
      <c r="R22" s="494">
        <v>1.5022550220231226</v>
      </c>
    </row>
    <row r="23" spans="2:18" ht="13.5" customHeight="1">
      <c r="B23" s="493" t="s">
        <v>40</v>
      </c>
      <c r="C23" s="493" t="s">
        <v>40</v>
      </c>
      <c r="D23" s="494">
        <v>25.962421823642423</v>
      </c>
      <c r="E23" s="494">
        <v>33.281490482187635</v>
      </c>
      <c r="F23" s="494">
        <v>32.427600360435903</v>
      </c>
      <c r="G23" s="494">
        <v>34.113780681293562</v>
      </c>
      <c r="H23" s="494">
        <v>22.364001472360108</v>
      </c>
      <c r="I23" s="494">
        <v>5.5934138438061742</v>
      </c>
      <c r="J23" s="494">
        <v>0.30949005744084551</v>
      </c>
      <c r="K23" s="494">
        <v>6.5848505875043788</v>
      </c>
      <c r="L23" s="494">
        <v>11.361504906534719</v>
      </c>
      <c r="M23" s="494">
        <v>9.5436348162259002</v>
      </c>
      <c r="N23" s="494">
        <v>7.5987414859978246</v>
      </c>
      <c r="O23" s="494">
        <v>7.2754527657383399</v>
      </c>
      <c r="P23" s="494">
        <v>6.2007658338248426</v>
      </c>
      <c r="Q23" s="494">
        <v>5.1741920692688508</v>
      </c>
      <c r="R23" s="494">
        <v>4.4739749058091025</v>
      </c>
    </row>
    <row r="24" spans="2:18" ht="13.5" customHeight="1">
      <c r="B24" s="493" t="s">
        <v>39</v>
      </c>
      <c r="C24" s="493" t="s">
        <v>39</v>
      </c>
      <c r="D24" s="494">
        <v>12.533994021179948</v>
      </c>
      <c r="E24" s="494">
        <v>-17.236626307603053</v>
      </c>
      <c r="F24" s="494">
        <v>28.556222328691224</v>
      </c>
      <c r="G24" s="494">
        <v>-5.10800916441395</v>
      </c>
      <c r="H24" s="494">
        <v>-73.800654335784387</v>
      </c>
      <c r="I24" s="494">
        <v>-130.95987409524744</v>
      </c>
      <c r="J24" s="494">
        <v>-113.32520404005466</v>
      </c>
      <c r="K24" s="494">
        <v>-42.961013650096639</v>
      </c>
      <c r="L24" s="494">
        <v>-7.3974704637616737</v>
      </c>
      <c r="M24" s="494">
        <v>-10.9238424966751</v>
      </c>
      <c r="N24" s="494">
        <v>-14.930499344820142</v>
      </c>
      <c r="O24" s="494">
        <v>-20.213490904382038</v>
      </c>
      <c r="P24" s="494">
        <v>-25.458217513174112</v>
      </c>
      <c r="Q24" s="494">
        <v>-26.264133692373221</v>
      </c>
      <c r="R24" s="494">
        <v>-27.121451233565647</v>
      </c>
    </row>
    <row r="25" spans="2:18" ht="13.5" customHeight="1">
      <c r="B25" s="493" t="s">
        <v>919</v>
      </c>
      <c r="C25" s="493" t="s">
        <v>76</v>
      </c>
      <c r="D25" s="494">
        <v>-4.3804255971561963</v>
      </c>
      <c r="E25" s="494">
        <v>-3.6183047798906034</v>
      </c>
      <c r="F25" s="494">
        <v>-3.1469580209513306</v>
      </c>
      <c r="G25" s="494">
        <v>-3.5276414814640287</v>
      </c>
      <c r="H25" s="494">
        <v>-2.665776779105459</v>
      </c>
      <c r="I25" s="494">
        <v>-2.5863664818210066</v>
      </c>
      <c r="J25" s="494">
        <v>-2.6423816896868546</v>
      </c>
      <c r="K25" s="494">
        <v>-2.4366840390496121</v>
      </c>
      <c r="L25" s="494">
        <v>-3.6293066354883967</v>
      </c>
      <c r="M25" s="494">
        <v>-3.0014784000379988</v>
      </c>
      <c r="N25" s="494">
        <v>-2.5251570214199051</v>
      </c>
      <c r="O25" s="494">
        <v>-2.5482186546434447</v>
      </c>
      <c r="P25" s="494">
        <v>-2.4508138284581431</v>
      </c>
      <c r="Q25" s="494">
        <v>-2.4543804562421077</v>
      </c>
      <c r="R25" s="494">
        <v>-2.4664843507526584</v>
      </c>
    </row>
    <row r="26" spans="2:18" ht="13.5" customHeight="1">
      <c r="B26" s="493" t="s">
        <v>57</v>
      </c>
      <c r="C26" s="493" t="s">
        <v>57</v>
      </c>
      <c r="D26" s="494">
        <v>-3.9750559859308336</v>
      </c>
      <c r="E26" s="494">
        <v>-3.3358403109749539</v>
      </c>
      <c r="F26" s="494">
        <v>-3.7263294060834027</v>
      </c>
      <c r="G26" s="494">
        <v>-3.7070507922964762</v>
      </c>
      <c r="H26" s="494">
        <v>-4.5373551799482801</v>
      </c>
      <c r="I26" s="494">
        <v>-3.9996422402824727</v>
      </c>
      <c r="J26" s="494">
        <v>-2.7669967002945923</v>
      </c>
      <c r="K26" s="494">
        <v>-1.0630564430687843</v>
      </c>
      <c r="L26" s="494">
        <v>-2.3262011962061893</v>
      </c>
      <c r="M26" s="494">
        <v>-2.4999999999999889</v>
      </c>
      <c r="N26" s="494">
        <v>-2.3999999999999964</v>
      </c>
      <c r="O26" s="494">
        <v>-2.3000000000000038</v>
      </c>
      <c r="P26" s="494">
        <v>-2.3000000000000154</v>
      </c>
      <c r="Q26" s="494">
        <v>-2.3000000000000012</v>
      </c>
      <c r="R26" s="494">
        <v>-2.2999999999999901</v>
      </c>
    </row>
    <row r="27" spans="2:18" ht="13.5" customHeight="1">
      <c r="B27" s="493" t="s">
        <v>77</v>
      </c>
      <c r="C27" s="493" t="s">
        <v>77</v>
      </c>
      <c r="D27" s="494">
        <v>-4.2555518258764726</v>
      </c>
      <c r="E27" s="494">
        <v>-6.5748121213008046</v>
      </c>
      <c r="F27" s="494">
        <v>-7.1769776654978701</v>
      </c>
      <c r="G27" s="494">
        <v>-5.0882982171077025</v>
      </c>
      <c r="H27" s="494">
        <v>-4.8484075662217307</v>
      </c>
      <c r="I27" s="494">
        <v>-4.1705167265549878</v>
      </c>
      <c r="J27" s="494">
        <v>-4.4825135981230497</v>
      </c>
      <c r="K27" s="494">
        <v>-3.493257293117539</v>
      </c>
      <c r="L27" s="494">
        <v>-3.7210927790867521</v>
      </c>
      <c r="M27" s="494">
        <v>-3.6539235341743463</v>
      </c>
      <c r="N27" s="494">
        <v>-3.2888050625240708</v>
      </c>
      <c r="O27" s="494">
        <v>-3.0156575727526995</v>
      </c>
      <c r="P27" s="494">
        <v>-2.9935834866843125</v>
      </c>
      <c r="Q27" s="494">
        <v>-2.9710407674272146</v>
      </c>
      <c r="R27" s="494">
        <v>-2.9582304517763425</v>
      </c>
    </row>
    <row r="28" spans="2:18" ht="13.5" customHeight="1">
      <c r="B28" s="493" t="s">
        <v>38</v>
      </c>
      <c r="C28" s="493" t="s">
        <v>38</v>
      </c>
      <c r="D28" s="494">
        <v>5.6344215435534828</v>
      </c>
      <c r="E28" s="494">
        <v>9.3870012427110225</v>
      </c>
      <c r="F28" s="494">
        <v>4.6471682485369401</v>
      </c>
      <c r="G28" s="494">
        <v>4.6775351075840303</v>
      </c>
      <c r="H28" s="494">
        <v>-1.0798534291396675</v>
      </c>
      <c r="I28" s="494">
        <v>-15.943331006245401</v>
      </c>
      <c r="J28" s="494">
        <v>-21.15995188230886</v>
      </c>
      <c r="K28" s="494">
        <v>-12.907559073055486</v>
      </c>
      <c r="L28" s="494">
        <v>-7.6947203001174564</v>
      </c>
      <c r="M28" s="494">
        <v>-9.8874894930276742</v>
      </c>
      <c r="N28" s="494">
        <v>-7.0199102332006715</v>
      </c>
      <c r="O28" s="494">
        <v>-5.617605209207519</v>
      </c>
      <c r="P28" s="494">
        <v>-6.599299419711528</v>
      </c>
      <c r="Q28" s="494">
        <v>-7.6511098146297991</v>
      </c>
      <c r="R28" s="494">
        <v>-7.9040065984557426</v>
      </c>
    </row>
    <row r="29" spans="2:18" ht="13.5" customHeight="1">
      <c r="B29" s="493" t="s">
        <v>78</v>
      </c>
      <c r="C29" s="493" t="s">
        <v>78</v>
      </c>
      <c r="D29" s="494">
        <v>-6.0126268951710218</v>
      </c>
      <c r="E29" s="494">
        <v>-6.7299922742065741</v>
      </c>
      <c r="F29" s="494">
        <v>-8.6308782081660134</v>
      </c>
      <c r="G29" s="494">
        <v>-8.3688006119275382</v>
      </c>
      <c r="H29" s="494">
        <v>-4.8521543792007602</v>
      </c>
      <c r="I29" s="494">
        <v>-5.2538382033379358</v>
      </c>
      <c r="J29" s="494">
        <v>-4.4156871838353444</v>
      </c>
      <c r="K29" s="494">
        <v>-5.7521303798406951</v>
      </c>
      <c r="L29" s="494">
        <v>-6.463894819968699</v>
      </c>
      <c r="M29" s="494">
        <v>-7.2414875192215789</v>
      </c>
      <c r="N29" s="494">
        <v>-8.7317031807314223</v>
      </c>
      <c r="O29" s="494">
        <v>-7.9718179918567884</v>
      </c>
      <c r="P29" s="494">
        <v>-7.8332732843078832</v>
      </c>
      <c r="Q29" s="494">
        <v>-7.646982529931531</v>
      </c>
      <c r="R29" s="494">
        <v>-7.680076339528501</v>
      </c>
    </row>
    <row r="30" spans="2:18" ht="13.5" customHeight="1">
      <c r="B30" s="493" t="s">
        <v>79</v>
      </c>
      <c r="C30" s="493" t="s">
        <v>79</v>
      </c>
      <c r="D30" s="494">
        <v>0.12219831144849884</v>
      </c>
      <c r="E30" s="494">
        <v>2.0135811325645885</v>
      </c>
      <c r="F30" s="494">
        <v>2.0512277943520139</v>
      </c>
      <c r="G30" s="494">
        <v>0.73504182994225509</v>
      </c>
      <c r="H30" s="494">
        <v>-0.2281920772031569</v>
      </c>
      <c r="I30" s="494">
        <v>-2.1227765630801643</v>
      </c>
      <c r="J30" s="494">
        <v>-2.2527940354474838</v>
      </c>
      <c r="K30" s="494">
        <v>-2.9352441003212362</v>
      </c>
      <c r="L30" s="494">
        <v>-2.1295486617371533</v>
      </c>
      <c r="M30" s="494">
        <v>-1.8849930363019332</v>
      </c>
      <c r="N30" s="494">
        <v>-1.3305844997040333</v>
      </c>
      <c r="O30" s="494">
        <v>-0.87212986775936496</v>
      </c>
      <c r="P30" s="494">
        <v>-0.8982945648253271</v>
      </c>
      <c r="Q30" s="494">
        <v>-0.91179807891910258</v>
      </c>
      <c r="R30" s="494">
        <v>-0.91583208194719223</v>
      </c>
    </row>
    <row r="31" spans="2:18" ht="13.5" customHeight="1">
      <c r="B31" s="493" t="s">
        <v>80</v>
      </c>
      <c r="C31" s="493" t="s">
        <v>80</v>
      </c>
      <c r="D31" s="494">
        <v>-2.3527533391948525</v>
      </c>
      <c r="E31" s="494">
        <v>-0.3177458620281125</v>
      </c>
      <c r="F31" s="494">
        <v>-0.30379892718625762</v>
      </c>
      <c r="G31" s="494">
        <v>0.19573104198755592</v>
      </c>
      <c r="H31" s="494">
        <v>0.86387480457182741</v>
      </c>
      <c r="I31" s="494">
        <v>0.6127334667407025</v>
      </c>
      <c r="J31" s="494">
        <v>-0.36902089423605372</v>
      </c>
      <c r="K31" s="494">
        <v>-0.36071748907988105</v>
      </c>
      <c r="L31" s="494">
        <v>-0.98720087766247389</v>
      </c>
      <c r="M31" s="494">
        <v>-1.2203037359146363</v>
      </c>
      <c r="N31" s="494">
        <v>-1.4035403150823582</v>
      </c>
      <c r="O31" s="494">
        <v>-1.5315392170579198</v>
      </c>
      <c r="P31" s="494">
        <v>-1.6407678314279968</v>
      </c>
      <c r="Q31" s="494">
        <v>-1.8681055223627654</v>
      </c>
      <c r="R31" s="494">
        <v>-1.8896258143012805</v>
      </c>
    </row>
    <row r="32" spans="2:18" ht="13.5" customHeight="1">
      <c r="B32" s="493" t="s">
        <v>81</v>
      </c>
      <c r="C32" s="493" t="s">
        <v>81</v>
      </c>
      <c r="D32" s="494">
        <v>-7.3421551836690799</v>
      </c>
      <c r="E32" s="494">
        <v>-4.8272176598786878</v>
      </c>
      <c r="F32" s="494">
        <v>-3.7117638076945925</v>
      </c>
      <c r="G32" s="494">
        <v>-4.1128725378275215</v>
      </c>
      <c r="H32" s="494">
        <v>-3.6834221677138852</v>
      </c>
      <c r="I32" s="494">
        <v>-2.7007362846786709</v>
      </c>
      <c r="J32" s="494">
        <v>-2.2356262784026493</v>
      </c>
      <c r="K32" s="494">
        <v>-1.4063395829157721</v>
      </c>
      <c r="L32" s="494">
        <v>-0.55938480094825682</v>
      </c>
      <c r="M32" s="494">
        <v>-2.1524239460356065</v>
      </c>
      <c r="N32" s="494">
        <v>-3.0530686017979369</v>
      </c>
      <c r="O32" s="494">
        <v>-3.1156876338080357</v>
      </c>
      <c r="P32" s="494">
        <v>-3.1252186010607552</v>
      </c>
      <c r="Q32" s="494">
        <v>-3.1379294644800262</v>
      </c>
      <c r="R32" s="494">
        <v>-3.1337668820844407</v>
      </c>
    </row>
    <row r="33" spans="2:29" ht="13.5" customHeight="1">
      <c r="B33" s="493" t="s">
        <v>37</v>
      </c>
      <c r="C33" s="493" t="s">
        <v>37</v>
      </c>
      <c r="D33" s="494">
        <v>6.7793478036682693</v>
      </c>
      <c r="E33" s="494">
        <v>7.3229050189799585</v>
      </c>
      <c r="F33" s="494">
        <v>10.522024021003745</v>
      </c>
      <c r="G33" s="494">
        <v>21.559754355079633</v>
      </c>
      <c r="H33" s="494">
        <v>14.342998411576113</v>
      </c>
      <c r="I33" s="494">
        <v>4.5149470732625812</v>
      </c>
      <c r="J33" s="494">
        <v>-5.3752887617376297</v>
      </c>
      <c r="K33" s="494">
        <v>-2.937590169842387</v>
      </c>
      <c r="L33" s="494">
        <v>5.2580835705924898</v>
      </c>
      <c r="M33" s="494">
        <v>6.1114042045917945</v>
      </c>
      <c r="N33" s="494">
        <v>6.5653423930860653</v>
      </c>
      <c r="O33" s="494">
        <v>6.3891766528307272</v>
      </c>
      <c r="P33" s="494">
        <v>6.7176481592019988</v>
      </c>
      <c r="Q33" s="494">
        <v>6.4204642736132094</v>
      </c>
      <c r="R33" s="494">
        <v>6.5413792484342119</v>
      </c>
    </row>
    <row r="34" spans="2:29" ht="13.5" customHeight="1">
      <c r="B34" s="493" t="s">
        <v>82</v>
      </c>
      <c r="C34" s="493" t="s">
        <v>82</v>
      </c>
      <c r="D34" s="494">
        <v>-6.3646173097054977</v>
      </c>
      <c r="E34" s="494">
        <v>-4.2623659620974568</v>
      </c>
      <c r="F34" s="494">
        <v>-2.4882318592778119</v>
      </c>
      <c r="G34" s="494">
        <v>-2.4820288393282066</v>
      </c>
      <c r="H34" s="494">
        <v>-1.7190161069973977</v>
      </c>
      <c r="I34" s="494">
        <v>-1.3791831701767849</v>
      </c>
      <c r="J34" s="494">
        <v>-2.3915815507599048</v>
      </c>
      <c r="K34" s="494">
        <v>-2.8296071116153056</v>
      </c>
      <c r="L34" s="494">
        <v>-2.8915620481647966</v>
      </c>
      <c r="M34" s="494">
        <v>-3.7978426570344594</v>
      </c>
      <c r="N34" s="494">
        <v>-4.1407714477735853</v>
      </c>
      <c r="O34" s="494">
        <v>-4.1850223715726163</v>
      </c>
      <c r="P34" s="494">
        <v>-4.2557476740006202</v>
      </c>
      <c r="Q34" s="494">
        <v>-4.1349203927995246</v>
      </c>
      <c r="R34" s="494">
        <v>-3.8513261630534839</v>
      </c>
    </row>
    <row r="35" spans="2:29" ht="13.5" customHeight="1">
      <c r="B35" s="493" t="s">
        <v>53</v>
      </c>
      <c r="C35" s="493" t="s">
        <v>53</v>
      </c>
      <c r="D35" s="494">
        <v>-3.1959142560822156</v>
      </c>
      <c r="E35" s="494">
        <v>1.4327324063585141</v>
      </c>
      <c r="F35" s="494">
        <v>0.38331659153249309</v>
      </c>
      <c r="G35" s="494">
        <v>-1.1638158297776782</v>
      </c>
      <c r="H35" s="494">
        <v>-1.0713394620929673</v>
      </c>
      <c r="I35" s="494">
        <v>-3.3858655228183507</v>
      </c>
      <c r="J35" s="494">
        <v>-3.6532660792631941</v>
      </c>
      <c r="K35" s="494">
        <v>-1.4649999084834864</v>
      </c>
      <c r="L35" s="494">
        <v>2.8208337224106459</v>
      </c>
      <c r="M35" s="494">
        <v>0.95788400727803913</v>
      </c>
      <c r="N35" s="494">
        <v>0.75796596663053484</v>
      </c>
      <c r="O35" s="494">
        <v>0.42196700500953532</v>
      </c>
      <c r="P35" s="494">
        <v>1.0331425278991442E-3</v>
      </c>
      <c r="Q35" s="494">
        <v>-0.236679889641456</v>
      </c>
      <c r="R35" s="494">
        <v>-0.35407005813123432</v>
      </c>
    </row>
    <row r="36" spans="2:29" ht="13.5" customHeight="1">
      <c r="B36" s="493" t="s">
        <v>36</v>
      </c>
      <c r="C36" s="493" t="s">
        <v>36</v>
      </c>
      <c r="D36" s="494">
        <v>4.3916300041378653</v>
      </c>
      <c r="E36" s="494">
        <v>11.553999664386005</v>
      </c>
      <c r="F36" s="494">
        <v>11.932976284612399</v>
      </c>
      <c r="G36" s="494">
        <v>5.6385046949159072</v>
      </c>
      <c r="H36" s="494">
        <v>-3.5419917187290961</v>
      </c>
      <c r="I36" s="494">
        <v>-15.838437477713549</v>
      </c>
      <c r="J36" s="494">
        <v>-17.203471753627738</v>
      </c>
      <c r="K36" s="494">
        <v>-9.236122155266882</v>
      </c>
      <c r="L36" s="494">
        <v>-4.6348155541295393</v>
      </c>
      <c r="M36" s="494">
        <v>-7.9355179066895918</v>
      </c>
      <c r="N36" s="494">
        <v>-5.6509707045588957</v>
      </c>
      <c r="O36" s="494">
        <v>-7.2115368890880296</v>
      </c>
      <c r="P36" s="494">
        <v>-6.7683930721161332</v>
      </c>
      <c r="Q36" s="494">
        <v>-6.4884237325375462</v>
      </c>
      <c r="R36" s="494">
        <v>-6.4421509238291108</v>
      </c>
    </row>
    <row r="37" spans="2:29" ht="13.5" customHeight="1">
      <c r="B37" s="493" t="s">
        <v>59</v>
      </c>
      <c r="C37" s="493" t="s">
        <v>59</v>
      </c>
      <c r="D37" s="494">
        <v>-5.0262923956585288</v>
      </c>
      <c r="E37" s="494">
        <v>-4.0767136994539062</v>
      </c>
      <c r="F37" s="494">
        <v>-4.4258008504874242</v>
      </c>
      <c r="G37" s="494">
        <v>-4.2676683916307931</v>
      </c>
      <c r="H37" s="494">
        <v>-4.263064130254544</v>
      </c>
      <c r="I37" s="494">
        <v>-4.7745875806782561</v>
      </c>
      <c r="J37" s="494">
        <v>-4.0683143384124101</v>
      </c>
      <c r="K37" s="494">
        <v>-4.3776461090799375</v>
      </c>
      <c r="L37" s="494">
        <v>-4.4403821678707285</v>
      </c>
      <c r="M37" s="494">
        <v>-5.0542616523529063</v>
      </c>
      <c r="N37" s="494">
        <v>-5.0551268154113638</v>
      </c>
      <c r="O37" s="494">
        <v>-4.9100448198648987</v>
      </c>
      <c r="P37" s="494">
        <v>-4.9507617441473428</v>
      </c>
      <c r="Q37" s="494">
        <v>-4.952446588025218</v>
      </c>
      <c r="R37" s="494">
        <v>-4.8782448585862133</v>
      </c>
    </row>
    <row r="38" spans="2:29" ht="13.5" customHeight="1">
      <c r="B38" s="493" t="s">
        <v>83</v>
      </c>
      <c r="C38" s="493" t="s">
        <v>83</v>
      </c>
      <c r="D38" s="494">
        <v>-6.9541329548083866</v>
      </c>
      <c r="E38" s="494">
        <v>-6.2358967994097885</v>
      </c>
      <c r="F38" s="494">
        <v>-5.5993824422731588</v>
      </c>
      <c r="G38" s="494">
        <v>-5.1853994813453745</v>
      </c>
      <c r="H38" s="494">
        <v>-6.2311455551608113</v>
      </c>
      <c r="I38" s="494">
        <v>-7.012643392552806</v>
      </c>
      <c r="J38" s="494">
        <v>-5.3778393973436245</v>
      </c>
      <c r="K38" s="494">
        <v>-5.5078314720440158</v>
      </c>
      <c r="L38" s="494">
        <v>-5.3013355930814621</v>
      </c>
      <c r="M38" s="494">
        <v>-4.5705521794396216</v>
      </c>
      <c r="N38" s="494">
        <v>-3.539814917815455</v>
      </c>
      <c r="O38" s="494">
        <v>-3.5293685185229449</v>
      </c>
      <c r="P38" s="494">
        <v>-3.5400000000000107</v>
      </c>
      <c r="Q38" s="494">
        <v>-3.5320864332704134</v>
      </c>
      <c r="R38" s="494">
        <v>-3.5341362049222789</v>
      </c>
    </row>
    <row r="39" spans="2:29" ht="13.5" customHeight="1">
      <c r="B39" s="493" t="s">
        <v>84</v>
      </c>
      <c r="C39" s="493" t="s">
        <v>84</v>
      </c>
      <c r="D39" s="494">
        <v>-1.2842586555142428</v>
      </c>
      <c r="E39" s="494">
        <v>-5.6966366392130841E-3</v>
      </c>
      <c r="F39" s="494">
        <v>-0.94651714035756251</v>
      </c>
      <c r="G39" s="494">
        <v>0.51555977972294176</v>
      </c>
      <c r="H39" s="494">
        <v>-0.80109636982679677</v>
      </c>
      <c r="I39" s="494">
        <v>0.13236429668309169</v>
      </c>
      <c r="J39" s="494">
        <v>0.56998549485330563</v>
      </c>
      <c r="K39" s="494">
        <v>-0.94747183834635573</v>
      </c>
      <c r="L39" s="494">
        <v>-0.25226046844228517</v>
      </c>
      <c r="M39" s="494">
        <v>-0.10879241447037909</v>
      </c>
      <c r="N39" s="494">
        <v>-0.67006075323637981</v>
      </c>
      <c r="O39" s="494">
        <v>-0.81086302004299893</v>
      </c>
      <c r="P39" s="494">
        <v>-0.98801307458126464</v>
      </c>
      <c r="Q39" s="494">
        <v>-1.1744227808728076</v>
      </c>
      <c r="R39" s="494">
        <v>-1.3023309062587078</v>
      </c>
    </row>
    <row r="40" spans="2:29" ht="13.5" customHeight="1">
      <c r="B40" s="493" t="s">
        <v>54</v>
      </c>
      <c r="C40" s="493" t="s">
        <v>54</v>
      </c>
      <c r="D40" s="494">
        <v>-3.4240232210645414</v>
      </c>
      <c r="E40" s="494">
        <v>-0.68680521500298197</v>
      </c>
      <c r="F40" s="494">
        <v>-1.8310829079382518</v>
      </c>
      <c r="G40" s="494">
        <v>-1.469313962528134</v>
      </c>
      <c r="H40" s="494">
        <v>-1.4299064623405646</v>
      </c>
      <c r="I40" s="494">
        <v>-1.2651560967915905</v>
      </c>
      <c r="J40" s="494">
        <v>-2.3282084526096782</v>
      </c>
      <c r="K40" s="494">
        <v>-2.3412135504642269</v>
      </c>
      <c r="L40" s="494">
        <v>-3.6277765563208915</v>
      </c>
      <c r="M40" s="494">
        <v>-3.139423602246731</v>
      </c>
      <c r="N40" s="494">
        <v>-3.4627838733606602</v>
      </c>
      <c r="O40" s="494">
        <v>-3.7231490011243555</v>
      </c>
      <c r="P40" s="494">
        <v>-3.5390806673968953</v>
      </c>
      <c r="Q40" s="494">
        <v>-3.0950360654348219</v>
      </c>
      <c r="R40" s="494">
        <v>-2.6193133087494567</v>
      </c>
    </row>
    <row r="41" spans="2:29" ht="13.5" customHeight="1">
      <c r="B41" s="493" t="s">
        <v>85</v>
      </c>
      <c r="C41" s="493" t="s">
        <v>85</v>
      </c>
      <c r="D41" s="494">
        <v>-5.7720137935379388</v>
      </c>
      <c r="E41" s="494">
        <v>-2.7615575800140157</v>
      </c>
      <c r="F41" s="494">
        <v>-4.3070645112834409</v>
      </c>
      <c r="G41" s="494">
        <v>-4.784336314955385</v>
      </c>
      <c r="H41" s="494">
        <v>-4.4599762753033385</v>
      </c>
      <c r="I41" s="494">
        <v>-1.1598251064728771</v>
      </c>
      <c r="J41" s="494">
        <v>-2.2287276283326634</v>
      </c>
      <c r="K41" s="494">
        <v>-2.1907980485735457</v>
      </c>
      <c r="L41" s="494">
        <v>-2.2547946731358466</v>
      </c>
      <c r="M41" s="494">
        <v>-2.3272194274601565</v>
      </c>
      <c r="N41" s="494">
        <v>-2.3115272227015131</v>
      </c>
      <c r="O41" s="494">
        <v>-2.2048178530041107</v>
      </c>
      <c r="P41" s="494">
        <v>-1.9978272657059624</v>
      </c>
      <c r="Q41" s="494">
        <v>-1.9919621332757522</v>
      </c>
      <c r="R41" s="494">
        <v>-1.9892463332216206</v>
      </c>
      <c r="T41" s="504"/>
      <c r="U41" s="505"/>
      <c r="V41" s="505"/>
      <c r="W41" s="505"/>
      <c r="X41" s="505"/>
      <c r="Y41" s="505"/>
      <c r="Z41" s="505"/>
      <c r="AA41" s="505"/>
      <c r="AB41" s="505"/>
      <c r="AC41" s="505"/>
    </row>
    <row r="42" spans="2:29" ht="13.5" customHeight="1">
      <c r="B42" s="493" t="s">
        <v>35</v>
      </c>
      <c r="C42" s="493" t="s">
        <v>35</v>
      </c>
      <c r="D42" s="494">
        <v>0.5507810081899418</v>
      </c>
      <c r="E42" s="494">
        <v>5.3157241865267029</v>
      </c>
      <c r="F42" s="494">
        <v>9.0055432458747813</v>
      </c>
      <c r="G42" s="494">
        <v>8.394936711262261</v>
      </c>
      <c r="H42" s="494">
        <v>1.9110348945009883</v>
      </c>
      <c r="I42" s="494">
        <v>-3.3632781723072656</v>
      </c>
      <c r="J42" s="494">
        <v>-2.0184763100545311</v>
      </c>
      <c r="K42" s="494">
        <v>-1.6303211826643955</v>
      </c>
      <c r="L42" s="494">
        <v>-1.7725640118084534</v>
      </c>
      <c r="M42" s="494">
        <v>-0.8417490887719824</v>
      </c>
      <c r="N42" s="494">
        <v>-1.6987293440802711</v>
      </c>
      <c r="O42" s="494">
        <v>-0.63853998328190198</v>
      </c>
      <c r="P42" s="494">
        <v>-0.16643384835379085</v>
      </c>
      <c r="Q42" s="494">
        <v>0.32820805378478085</v>
      </c>
      <c r="R42" s="494">
        <v>0.49360402287302918</v>
      </c>
    </row>
    <row r="43" spans="2:29" ht="13.5" customHeight="1">
      <c r="B43" s="493" t="s">
        <v>920</v>
      </c>
      <c r="C43" s="493" t="s">
        <v>86</v>
      </c>
      <c r="D43" s="494">
        <v>-1.0677180459294169</v>
      </c>
      <c r="E43" s="494">
        <v>-0.90397198135679713</v>
      </c>
      <c r="F43" s="494">
        <v>-2.7007026350373931</v>
      </c>
      <c r="G43" s="494">
        <v>-2.3226906134168921</v>
      </c>
      <c r="H43" s="494">
        <v>-3.4641646315094881</v>
      </c>
      <c r="I43" s="494">
        <v>-3.5762656602375098</v>
      </c>
      <c r="J43" s="494">
        <v>-3.8437690553357591</v>
      </c>
      <c r="K43" s="494">
        <v>-3.5033965381125141</v>
      </c>
      <c r="L43" s="494">
        <v>-2.7017738146352941</v>
      </c>
      <c r="M43" s="494">
        <v>-2.707274287930824</v>
      </c>
      <c r="N43" s="494">
        <v>-2.606262384914892</v>
      </c>
      <c r="O43" s="494">
        <v>-3.2009056044854196</v>
      </c>
      <c r="P43" s="494">
        <v>-3.4008206728808101</v>
      </c>
      <c r="Q43" s="494">
        <v>-3.6045447858048298</v>
      </c>
      <c r="R43" s="494">
        <v>-3.6000000521429891</v>
      </c>
    </row>
    <row r="44" spans="2:29" ht="13.5" customHeight="1">
      <c r="B44" s="493" t="s">
        <v>117</v>
      </c>
      <c r="C44" s="493" t="s">
        <v>117</v>
      </c>
      <c r="D44" s="494">
        <v>-4.7394912803004416</v>
      </c>
      <c r="E44" s="494">
        <v>-8.243967775216646</v>
      </c>
      <c r="F44" s="494">
        <v>-10.446538202204652</v>
      </c>
      <c r="G44" s="494">
        <v>-11.264581236858216</v>
      </c>
      <c r="H44" s="494">
        <v>-15.553233823858667</v>
      </c>
      <c r="I44" s="494">
        <v>-10.651569148057716</v>
      </c>
      <c r="J44" s="494">
        <v>-10.833985607764232</v>
      </c>
      <c r="K44" s="494">
        <v>-23.010368690820105</v>
      </c>
      <c r="L44" s="494">
        <v>-29.945179251564628</v>
      </c>
      <c r="M44" s="494">
        <v>-29.817651714241894</v>
      </c>
      <c r="N44" s="494">
        <v>-30.12542021828688</v>
      </c>
      <c r="O44" s="494">
        <v>-30.005417408706069</v>
      </c>
      <c r="P44" s="494">
        <v>-29.638601556237106</v>
      </c>
      <c r="Q44" s="494">
        <v>-29.928527658534954</v>
      </c>
      <c r="R44" s="494">
        <v>-29.879288406261946</v>
      </c>
    </row>
    <row r="45" spans="2:29" ht="6" customHeight="1">
      <c r="B45" s="495"/>
      <c r="C45" s="495"/>
      <c r="D45" s="494"/>
      <c r="E45" s="494"/>
      <c r="F45" s="494"/>
      <c r="G45" s="494"/>
      <c r="H45" s="494"/>
      <c r="I45" s="494"/>
      <c r="J45" s="494"/>
      <c r="K45" s="494"/>
      <c r="L45" s="494"/>
      <c r="M45" s="494"/>
      <c r="N45" s="494"/>
      <c r="O45" s="494"/>
      <c r="P45" s="494"/>
      <c r="Q45" s="494"/>
      <c r="R45" s="494"/>
    </row>
    <row r="46" spans="2:29" ht="15">
      <c r="B46" s="496" t="s">
        <v>87</v>
      </c>
      <c r="C46" s="523" t="s">
        <v>187</v>
      </c>
      <c r="D46" s="498">
        <v>-2.1000439832094169</v>
      </c>
      <c r="E46" s="498">
        <v>-0.93611788520895167</v>
      </c>
      <c r="F46" s="498">
        <v>-0.9345986434526492</v>
      </c>
      <c r="G46" s="498">
        <v>-1.4484055780483611</v>
      </c>
      <c r="H46" s="498">
        <v>-2.3998459029787873</v>
      </c>
      <c r="I46" s="498">
        <v>-4.3657841528457837</v>
      </c>
      <c r="J46" s="498">
        <v>-4.7617857255467104</v>
      </c>
      <c r="K46" s="498">
        <v>-4.2558113852876005</v>
      </c>
      <c r="L46" s="498">
        <v>-3.9665128180951523</v>
      </c>
      <c r="M46" s="498">
        <v>-4.8009111261284056</v>
      </c>
      <c r="N46" s="498">
        <v>-4.4172284270203361</v>
      </c>
      <c r="O46" s="498">
        <v>-4.3929634168731679</v>
      </c>
      <c r="P46" s="498">
        <v>-4.378539979800478</v>
      </c>
      <c r="Q46" s="498">
        <v>-4.3140396650649935</v>
      </c>
      <c r="R46" s="498">
        <v>-4.2651320052661559</v>
      </c>
      <c r="T46" s="524"/>
    </row>
    <row r="47" spans="2:29" ht="15">
      <c r="B47" s="25" t="s">
        <v>49</v>
      </c>
      <c r="C47" s="523" t="s">
        <v>198</v>
      </c>
      <c r="D47" s="498">
        <v>-2.1618483481244244</v>
      </c>
      <c r="E47" s="498">
        <v>-1.6200821200184288</v>
      </c>
      <c r="F47" s="498">
        <v>-1.5929790674070978</v>
      </c>
      <c r="G47" s="498">
        <v>-1.800420589746893</v>
      </c>
      <c r="H47" s="498">
        <v>-1.8781727607619514</v>
      </c>
      <c r="I47" s="498">
        <v>-3.2622353310338403</v>
      </c>
      <c r="J47" s="498">
        <v>-3.9473247043164248</v>
      </c>
      <c r="K47" s="498">
        <v>-4.1424635864225561</v>
      </c>
      <c r="L47" s="498">
        <v>-4.7058934362064795</v>
      </c>
      <c r="M47" s="498">
        <v>-5.641081977248775</v>
      </c>
      <c r="N47" s="498">
        <v>-5.1910023686869851</v>
      </c>
      <c r="O47" s="498">
        <v>-5.1135687122728726</v>
      </c>
      <c r="P47" s="498">
        <v>-5.1105399514554453</v>
      </c>
      <c r="Q47" s="498">
        <v>-5.0446142626568191</v>
      </c>
      <c r="R47" s="498">
        <v>-4.9905000542168292</v>
      </c>
      <c r="T47" s="524"/>
    </row>
    <row r="48" spans="2:29" ht="15">
      <c r="B48" s="25" t="s">
        <v>52</v>
      </c>
      <c r="C48" s="523" t="s">
        <v>199</v>
      </c>
      <c r="D48" s="498">
        <v>-3.7049054857843329</v>
      </c>
      <c r="E48" s="498">
        <v>-0.23693960110253634</v>
      </c>
      <c r="F48" s="498">
        <v>-0.71891950870389543</v>
      </c>
      <c r="G48" s="498">
        <v>-1.4832934028871498</v>
      </c>
      <c r="H48" s="498">
        <v>-1.4376917829357028</v>
      </c>
      <c r="I48" s="498">
        <v>-2.7115879388996431</v>
      </c>
      <c r="J48" s="498">
        <v>-2.8822982456204271</v>
      </c>
      <c r="K48" s="498">
        <v>-1.8571556717569175</v>
      </c>
      <c r="L48" s="498">
        <v>0.15469692780567321</v>
      </c>
      <c r="M48" s="498">
        <v>-0.84592744739564096</v>
      </c>
      <c r="N48" s="498">
        <v>-1.1814972217145869</v>
      </c>
      <c r="O48" s="498">
        <v>-1.4218968606091529</v>
      </c>
      <c r="P48" s="498">
        <v>-1.59555934071376</v>
      </c>
      <c r="Q48" s="498">
        <v>-1.6082346778658538</v>
      </c>
      <c r="R48" s="498">
        <v>-1.5535813698030103</v>
      </c>
      <c r="T48" s="524"/>
    </row>
    <row r="49" spans="2:20" ht="15">
      <c r="B49" s="25" t="s">
        <v>55</v>
      </c>
      <c r="C49" s="523" t="s">
        <v>200</v>
      </c>
      <c r="D49" s="498">
        <v>-2.8173040287294202</v>
      </c>
      <c r="E49" s="498">
        <v>-2.6406340851116066</v>
      </c>
      <c r="F49" s="498">
        <v>-2.8371596452416159</v>
      </c>
      <c r="G49" s="498">
        <v>-3.1312178552027836</v>
      </c>
      <c r="H49" s="498">
        <v>-4.7801166662319297</v>
      </c>
      <c r="I49" s="498">
        <v>-6.7756057015849755</v>
      </c>
      <c r="J49" s="498">
        <v>-6.1885239161103884</v>
      </c>
      <c r="K49" s="498">
        <v>-5.5830766105368772</v>
      </c>
      <c r="L49" s="498">
        <v>-4.8625284494442855</v>
      </c>
      <c r="M49" s="498">
        <v>-4.7913716335315755</v>
      </c>
      <c r="N49" s="498">
        <v>-4.2096182782826821</v>
      </c>
      <c r="O49" s="498">
        <v>-4.0739930454860236</v>
      </c>
      <c r="P49" s="498">
        <v>-3.8436018114810708</v>
      </c>
      <c r="Q49" s="498">
        <v>-3.6326290440497901</v>
      </c>
      <c r="R49" s="498">
        <v>-3.4069308766968387</v>
      </c>
      <c r="T49" s="524"/>
    </row>
    <row r="50" spans="2:20" ht="15">
      <c r="B50" s="25" t="s">
        <v>58</v>
      </c>
      <c r="C50" s="523" t="s">
        <v>201</v>
      </c>
      <c r="D50" s="498">
        <v>2.4073186221147416</v>
      </c>
      <c r="E50" s="498">
        <v>4.2776566664242557</v>
      </c>
      <c r="F50" s="498">
        <v>5.6292931258838728</v>
      </c>
      <c r="G50" s="498">
        <v>3.8897207939622982</v>
      </c>
      <c r="H50" s="498">
        <v>-1.5018262652361896</v>
      </c>
      <c r="I50" s="498">
        <v>-8.4794553169682505</v>
      </c>
      <c r="J50" s="498">
        <v>-9.4949348681410584</v>
      </c>
      <c r="K50" s="498">
        <v>-5.6906561899244998</v>
      </c>
      <c r="L50" s="498">
        <v>-3.4344019699791226</v>
      </c>
      <c r="M50" s="498">
        <v>-4.4391253096940844</v>
      </c>
      <c r="N50" s="498">
        <v>-3.7360782292656181</v>
      </c>
      <c r="O50" s="498">
        <v>-3.8355098757125101</v>
      </c>
      <c r="P50" s="498">
        <v>-3.6814841167424732</v>
      </c>
      <c r="Q50" s="498">
        <v>-3.5988961335523855</v>
      </c>
      <c r="R50" s="498">
        <v>-3.7426643782572473</v>
      </c>
      <c r="T50" s="524"/>
    </row>
    <row r="51" spans="2:20" ht="15">
      <c r="B51" s="525" t="s">
        <v>127</v>
      </c>
      <c r="C51" s="523" t="s">
        <v>214</v>
      </c>
      <c r="D51" s="498">
        <v>-2.3265931396741997</v>
      </c>
      <c r="E51" s="498">
        <v>-1.0798646006008248</v>
      </c>
      <c r="F51" s="498">
        <v>-1.213539293444307</v>
      </c>
      <c r="G51" s="498">
        <v>-1.8218962765179105</v>
      </c>
      <c r="H51" s="498">
        <v>-2.517111497163381</v>
      </c>
      <c r="I51" s="498">
        <v>-4.4383583266559983</v>
      </c>
      <c r="J51" s="498">
        <v>-4.8667255155039761</v>
      </c>
      <c r="K51" s="498">
        <v>-4.4306498105886849</v>
      </c>
      <c r="L51" s="498">
        <v>-4.3664483367926366</v>
      </c>
      <c r="M51" s="498">
        <v>-5.3509034799401451</v>
      </c>
      <c r="N51" s="498">
        <v>-4.9077811110941383</v>
      </c>
      <c r="O51" s="498">
        <v>-4.9135989962307827</v>
      </c>
      <c r="P51" s="498">
        <v>-4.891115863002387</v>
      </c>
      <c r="Q51" s="507">
        <v>-4.8061219622273619</v>
      </c>
      <c r="R51" s="507">
        <v>-4.7298100625853774</v>
      </c>
      <c r="T51" s="524"/>
    </row>
    <row r="52" spans="2:20" ht="15">
      <c r="B52" s="645" t="s">
        <v>921</v>
      </c>
      <c r="C52" s="645"/>
      <c r="D52" s="645"/>
      <c r="E52" s="645"/>
      <c r="F52" s="645"/>
      <c r="G52" s="645"/>
      <c r="H52" s="645"/>
      <c r="I52" s="645"/>
      <c r="J52" s="645"/>
      <c r="K52" s="645"/>
      <c r="L52" s="645"/>
      <c r="M52" s="645"/>
      <c r="N52" s="645"/>
      <c r="O52" s="645"/>
      <c r="P52" s="645"/>
      <c r="Q52" s="508"/>
      <c r="R52" s="508"/>
      <c r="T52" s="524"/>
    </row>
    <row r="53" spans="2:20" ht="15" customHeight="1">
      <c r="B53" s="652" t="s">
        <v>922</v>
      </c>
      <c r="C53" s="652"/>
      <c r="D53" s="652"/>
      <c r="E53" s="652"/>
      <c r="F53" s="652"/>
      <c r="G53" s="652"/>
      <c r="H53" s="652"/>
      <c r="I53" s="652"/>
      <c r="J53" s="652"/>
      <c r="K53" s="652"/>
      <c r="L53" s="652"/>
      <c r="M53" s="652"/>
      <c r="N53" s="652"/>
      <c r="O53" s="652"/>
      <c r="P53" s="652"/>
      <c r="Q53" s="652"/>
      <c r="T53" s="524"/>
    </row>
    <row r="54" spans="2:20" ht="15" customHeight="1">
      <c r="B54" s="656" t="s">
        <v>923</v>
      </c>
      <c r="C54" s="656"/>
      <c r="D54" s="656"/>
      <c r="E54" s="656"/>
      <c r="F54" s="656"/>
      <c r="G54" s="656"/>
      <c r="H54" s="656"/>
      <c r="I54" s="656"/>
      <c r="J54" s="656"/>
      <c r="K54" s="656"/>
      <c r="L54" s="656"/>
      <c r="M54" s="656"/>
      <c r="N54" s="656"/>
      <c r="O54" s="656"/>
      <c r="P54" s="656"/>
      <c r="Q54" s="656"/>
      <c r="R54" s="656"/>
      <c r="T54" s="524"/>
    </row>
    <row r="55" spans="2:20" ht="15" customHeight="1">
      <c r="B55" s="656" t="s">
        <v>924</v>
      </c>
      <c r="C55" s="656"/>
      <c r="D55" s="656"/>
      <c r="E55" s="656"/>
      <c r="F55" s="656"/>
      <c r="G55" s="656"/>
      <c r="H55" s="656"/>
      <c r="I55" s="656"/>
      <c r="J55" s="656"/>
      <c r="K55" s="656"/>
      <c r="L55" s="656"/>
      <c r="M55" s="656"/>
      <c r="N55" s="656"/>
      <c r="O55" s="656"/>
      <c r="P55" s="656"/>
      <c r="Q55" s="656"/>
      <c r="R55" s="656"/>
      <c r="T55" s="524"/>
    </row>
    <row r="56" spans="2:20" ht="73.5" customHeight="1">
      <c r="B56" s="656" t="s">
        <v>925</v>
      </c>
      <c r="C56" s="656"/>
      <c r="D56" s="656"/>
      <c r="E56" s="656"/>
      <c r="F56" s="656"/>
      <c r="G56" s="656"/>
      <c r="H56" s="656"/>
      <c r="I56" s="656"/>
      <c r="J56" s="656"/>
      <c r="K56" s="656"/>
      <c r="L56" s="656"/>
      <c r="M56" s="656"/>
      <c r="N56" s="656"/>
      <c r="O56" s="656"/>
      <c r="P56" s="656"/>
      <c r="Q56" s="656"/>
      <c r="R56" s="656"/>
      <c r="T56" s="524"/>
    </row>
  </sheetData>
  <mergeCells count="6">
    <mergeCell ref="B56:R56"/>
    <mergeCell ref="B2:R2"/>
    <mergeCell ref="B52:P52"/>
    <mergeCell ref="B53:Q53"/>
    <mergeCell ref="B54:R54"/>
    <mergeCell ref="B55:R55"/>
  </mergeCells>
  <conditionalFormatting sqref="B5:R24 B44:R44 C43:R43 B26:R42 C25:R25">
    <cfRule type="expression" dxfId="44" priority="5">
      <formula>MOD(ROW(),2)=0</formula>
    </cfRule>
  </conditionalFormatting>
  <conditionalFormatting sqref="B17">
    <cfRule type="expression" dxfId="43" priority="4">
      <formula>MOD(ROW(),2)=0</formula>
    </cfRule>
  </conditionalFormatting>
  <conditionalFormatting sqref="B25">
    <cfRule type="expression" dxfId="42" priority="1">
      <formula>MOD(ROW(),2)=0</formula>
    </cfRule>
  </conditionalFormatting>
  <conditionalFormatting sqref="B43">
    <cfRule type="expression" dxfId="41" priority="3">
      <formula>MOD(ROW(),2)=0</formula>
    </cfRule>
  </conditionalFormatting>
  <conditionalFormatting sqref="B43">
    <cfRule type="expression" dxfId="40" priority="2">
      <formula>MOD(ROW(),2)=0</formula>
    </cfRule>
  </conditionalFormatting>
  <pageMargins left="0.7" right="0.7" top="0.75" bottom="0.75" header="0.3" footer="0.3"/>
  <pageSetup scale="65"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3E5AA-B440-4D55-9D75-3E30E5B21769}">
  <sheetPr codeName="Sheet84">
    <tabColor rgb="FF92D050"/>
    <pageSetUpPr fitToPage="1"/>
  </sheetPr>
  <dimension ref="A2:AI55"/>
  <sheetViews>
    <sheetView showGridLines="0" zoomScale="85" zoomScaleNormal="85" workbookViewId="0">
      <pane xSplit="3" ySplit="4" topLeftCell="D26" activePane="bottomRight" state="frozen"/>
      <selection activeCell="N8" sqref="N8"/>
      <selection pane="topRight" activeCell="N8" sqref="N8"/>
      <selection pane="bottomLeft" activeCell="N8" sqref="N8"/>
      <selection pane="bottomRight" activeCell="B55" sqref="B55:R55"/>
    </sheetView>
  </sheetViews>
  <sheetFormatPr defaultColWidth="9.140625" defaultRowHeight="15" outlineLevelCol="1"/>
  <cols>
    <col min="1" max="1" width="6.7109375" style="486" customWidth="1"/>
    <col min="2" max="2" width="17.5703125" style="487" customWidth="1"/>
    <col min="3" max="3" width="20.5703125" style="487" hidden="1" customWidth="1" outlineLevel="1"/>
    <col min="4" max="4" width="8.140625" style="502" customWidth="1" collapsed="1"/>
    <col min="5" max="18" width="8.140625" style="502" customWidth="1"/>
    <col min="19" max="35" width="9.140625" style="486"/>
    <col min="36" max="16384" width="9.140625" style="487"/>
  </cols>
  <sheetData>
    <row r="2" spans="2:20">
      <c r="B2" s="653" t="str">
        <f>"Table A10. Emerging Market and Middle-Income Economies: General Government Primary Balance, "&amp;D4&amp;"–"&amp;RIGHT(R4,2)</f>
        <v>Table A10. Emerging Market and Middle-Income Economies: General Government Primary Balance, 2010–24</v>
      </c>
      <c r="C2" s="653"/>
      <c r="D2" s="653"/>
      <c r="E2" s="653"/>
      <c r="F2" s="653"/>
      <c r="G2" s="653"/>
      <c r="H2" s="653"/>
      <c r="I2" s="653"/>
      <c r="J2" s="653"/>
      <c r="K2" s="653"/>
      <c r="L2" s="653"/>
      <c r="M2" s="653"/>
      <c r="N2" s="653"/>
      <c r="O2" s="653"/>
      <c r="P2" s="653"/>
      <c r="Q2" s="653"/>
      <c r="R2" s="653"/>
      <c r="T2" s="522"/>
    </row>
    <row r="3" spans="2:20">
      <c r="B3" s="657" t="s">
        <v>196</v>
      </c>
      <c r="C3" s="658"/>
      <c r="D3" s="658"/>
      <c r="E3" s="658"/>
      <c r="F3" s="658"/>
      <c r="G3" s="658"/>
      <c r="H3" s="658"/>
      <c r="I3" s="658"/>
      <c r="J3" s="658"/>
      <c r="K3" s="658"/>
      <c r="L3" s="658"/>
      <c r="M3" s="658"/>
      <c r="N3" s="658"/>
      <c r="O3" s="658"/>
      <c r="P3" s="658"/>
      <c r="Q3" s="658"/>
      <c r="R3" s="658"/>
    </row>
    <row r="4" spans="2:20"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20" ht="13.5" customHeight="1">
      <c r="B5" s="493" t="s">
        <v>43</v>
      </c>
      <c r="C5" s="493" t="s">
        <v>43</v>
      </c>
      <c r="D5" s="494">
        <v>-0.50721490928169588</v>
      </c>
      <c r="E5" s="494">
        <v>-1.3347110836931937</v>
      </c>
      <c r="F5" s="494">
        <v>-5.3055658375283778</v>
      </c>
      <c r="G5" s="494">
        <v>-0.4503691156241928</v>
      </c>
      <c r="H5" s="494">
        <v>-7.4277886769673689</v>
      </c>
      <c r="I5" s="494">
        <v>-15.842731682986205</v>
      </c>
      <c r="J5" s="494">
        <v>-13.113363119183344</v>
      </c>
      <c r="K5" s="494">
        <v>-6.2700265137866307</v>
      </c>
      <c r="L5" s="494">
        <v>-5.5573362923502154</v>
      </c>
      <c r="M5" s="494">
        <v>-6.7779680617547733</v>
      </c>
      <c r="N5" s="494">
        <v>-2.7307416084242897</v>
      </c>
      <c r="O5" s="494">
        <v>-1.7486569529100962</v>
      </c>
      <c r="P5" s="494">
        <v>-0.35121762760526737</v>
      </c>
      <c r="Q5" s="494">
        <v>1.7656615568662775</v>
      </c>
      <c r="R5" s="494">
        <v>1.734921945625062</v>
      </c>
    </row>
    <row r="6" spans="2:20" ht="13.5" customHeight="1">
      <c r="B6" s="493" t="s">
        <v>125</v>
      </c>
      <c r="C6" s="493" t="s">
        <v>125</v>
      </c>
      <c r="D6" s="494">
        <v>4.5574500446766226</v>
      </c>
      <c r="E6" s="494">
        <v>8.9825350406977407</v>
      </c>
      <c r="F6" s="494">
        <v>4.9924268993028553</v>
      </c>
      <c r="G6" s="494">
        <v>0.44729061585398955</v>
      </c>
      <c r="H6" s="494">
        <v>-4.6766689259539627</v>
      </c>
      <c r="I6" s="494">
        <v>-1.1361355522827286</v>
      </c>
      <c r="J6" s="494">
        <v>-1.6778331305953975</v>
      </c>
      <c r="K6" s="494">
        <v>-2.9699291046068996</v>
      </c>
      <c r="L6" s="494">
        <v>6.9494254931767596</v>
      </c>
      <c r="M6" s="494">
        <v>5.2170633610078898</v>
      </c>
      <c r="N6" s="494">
        <v>5.4833468857240799</v>
      </c>
      <c r="O6" s="494">
        <v>5.4071184770960841</v>
      </c>
      <c r="P6" s="494">
        <v>5.0056955211702165</v>
      </c>
      <c r="Q6" s="494">
        <v>4.5257089679850431</v>
      </c>
      <c r="R6" s="494">
        <v>4.1701450500329056</v>
      </c>
    </row>
    <row r="7" spans="2:20" ht="13.5" customHeight="1">
      <c r="B7" s="493" t="s">
        <v>67</v>
      </c>
      <c r="C7" s="493" t="s">
        <v>67</v>
      </c>
      <c r="D7" s="494">
        <v>-0.58672917115886492</v>
      </c>
      <c r="E7" s="494">
        <v>-1.5865083258987063</v>
      </c>
      <c r="F7" s="494">
        <v>-1.6949163864848158</v>
      </c>
      <c r="G7" s="494">
        <v>-2.638659972103949</v>
      </c>
      <c r="H7" s="494">
        <v>-3.4990746030129998</v>
      </c>
      <c r="I7" s="494">
        <v>-4.4174955431511451</v>
      </c>
      <c r="J7" s="494">
        <v>-4.6982066057361553</v>
      </c>
      <c r="K7" s="494">
        <v>-4.2271808424209389</v>
      </c>
      <c r="L7" s="494">
        <v>-2.1680017507716736</v>
      </c>
      <c r="M7" s="494">
        <v>3.7087499401837157E-2</v>
      </c>
      <c r="N7" s="494">
        <v>1.1006143093835878</v>
      </c>
      <c r="O7" s="494">
        <v>1.1595059302032475</v>
      </c>
      <c r="P7" s="494">
        <v>1.2752312144993223</v>
      </c>
      <c r="Q7" s="494">
        <v>1.2812909411238522</v>
      </c>
      <c r="R7" s="494">
        <v>1.5816151391352264</v>
      </c>
    </row>
    <row r="8" spans="2:20" ht="13.5" customHeight="1">
      <c r="B8" s="493" t="s">
        <v>42</v>
      </c>
      <c r="C8" s="493" t="s">
        <v>42</v>
      </c>
      <c r="D8" s="494">
        <v>13.835671700651833</v>
      </c>
      <c r="E8" s="494">
        <v>10.934595374794858</v>
      </c>
      <c r="F8" s="494">
        <v>3.8128969540350748</v>
      </c>
      <c r="G8" s="494">
        <v>1.7489252384622387</v>
      </c>
      <c r="H8" s="494">
        <v>2.891434256124898</v>
      </c>
      <c r="I8" s="494">
        <v>-4.4431626442758354</v>
      </c>
      <c r="J8" s="494">
        <v>-0.72808826810370464</v>
      </c>
      <c r="K8" s="494">
        <v>-0.84578111839364334</v>
      </c>
      <c r="L8" s="494">
        <v>4.7533211887161748</v>
      </c>
      <c r="M8" s="494">
        <v>5.4350019592458292</v>
      </c>
      <c r="N8" s="494">
        <v>6.7952732706242038</v>
      </c>
      <c r="O8" s="494">
        <v>6.8789693960126188</v>
      </c>
      <c r="P8" s="494">
        <v>5.5672097197201671</v>
      </c>
      <c r="Q8" s="494">
        <v>4.5809164732667638</v>
      </c>
      <c r="R8" s="494">
        <v>3.4723956062453905</v>
      </c>
    </row>
    <row r="9" spans="2:20" ht="13.5" customHeight="1">
      <c r="B9" s="493" t="s">
        <v>126</v>
      </c>
      <c r="C9" s="493" t="s">
        <v>126</v>
      </c>
      <c r="D9" s="494">
        <v>-3.5354935900848186</v>
      </c>
      <c r="E9" s="494">
        <v>-1.7330085247603659</v>
      </c>
      <c r="F9" s="494">
        <v>1.7352394027866616</v>
      </c>
      <c r="G9" s="494">
        <v>4.2175701409807058E-3</v>
      </c>
      <c r="H9" s="494">
        <v>1.1273481996920536</v>
      </c>
      <c r="I9" s="494">
        <v>-1.2898554850407358</v>
      </c>
      <c r="J9" s="494">
        <v>0.30954293486598411</v>
      </c>
      <c r="K9" s="494">
        <v>1.6358158268159659</v>
      </c>
      <c r="L9" s="494">
        <v>4.3116192685002854</v>
      </c>
      <c r="M9" s="494">
        <v>0.25070794133921787</v>
      </c>
      <c r="N9" s="494">
        <v>0.51922323545140148</v>
      </c>
      <c r="O9" s="494">
        <v>1.9584986627042915</v>
      </c>
      <c r="P9" s="494">
        <v>1.6572741300542204</v>
      </c>
      <c r="Q9" s="494">
        <v>1.5033090362503787</v>
      </c>
      <c r="R9" s="494">
        <v>1.5571397767690622</v>
      </c>
    </row>
    <row r="10" spans="2:20" ht="13.5" customHeight="1">
      <c r="B10" s="493" t="s">
        <v>56</v>
      </c>
      <c r="C10" s="493" t="s">
        <v>56</v>
      </c>
      <c r="D10" s="494">
        <v>2.3099299902436807</v>
      </c>
      <c r="E10" s="494">
        <v>2.941063839547974</v>
      </c>
      <c r="F10" s="494">
        <v>1.9219699045027734</v>
      </c>
      <c r="G10" s="494">
        <v>1.7126471993082493</v>
      </c>
      <c r="H10" s="494">
        <v>3.4416914349959464E-2</v>
      </c>
      <c r="I10" s="494">
        <v>-1.8564599764080763</v>
      </c>
      <c r="J10" s="494">
        <v>-2.4992354857168455</v>
      </c>
      <c r="K10" s="494">
        <v>-1.7734817706995647</v>
      </c>
      <c r="L10" s="494">
        <v>-1.6755378733051471</v>
      </c>
      <c r="M10" s="494">
        <v>-1.8050975381706069</v>
      </c>
      <c r="N10" s="494">
        <v>-1.0303939691307373</v>
      </c>
      <c r="O10" s="494">
        <v>-0.47070807404598886</v>
      </c>
      <c r="P10" s="494">
        <v>8.1451248728485748E-2</v>
      </c>
      <c r="Q10" s="494">
        <v>0.57323258820648049</v>
      </c>
      <c r="R10" s="494">
        <v>1.0293443836312173</v>
      </c>
    </row>
    <row r="11" spans="2:20" ht="13.5" customHeight="1">
      <c r="B11" s="493" t="s">
        <v>68</v>
      </c>
      <c r="C11" s="493" t="s">
        <v>68</v>
      </c>
      <c r="D11" s="494">
        <v>-0.3106962369631619</v>
      </c>
      <c r="E11" s="494">
        <v>1.5182755505541687</v>
      </c>
      <c r="F11" s="494">
        <v>0.79093172424831348</v>
      </c>
      <c r="G11" s="494">
        <v>-0.38867993797693429</v>
      </c>
      <c r="H11" s="494">
        <v>-1.3467621528892073</v>
      </c>
      <c r="I11" s="494">
        <v>-1.8605658929204474</v>
      </c>
      <c r="J11" s="494">
        <v>-2.3682375537430476</v>
      </c>
      <c r="K11" s="494">
        <v>-2.2569437909259111</v>
      </c>
      <c r="L11" s="494">
        <v>-1.1548991402295818</v>
      </c>
      <c r="M11" s="494">
        <v>-1.3903354718647867</v>
      </c>
      <c r="N11" s="494">
        <v>-1.0158794930493864</v>
      </c>
      <c r="O11" s="494">
        <v>-0.56349738093720625</v>
      </c>
      <c r="P11" s="494">
        <v>-0.31097712505432068</v>
      </c>
      <c r="Q11" s="494">
        <v>-9.8366020160669226E-2</v>
      </c>
      <c r="R11" s="494">
        <v>0.10494636200810602</v>
      </c>
    </row>
    <row r="12" spans="2:20" ht="13.5" customHeight="1">
      <c r="B12" s="493" t="s">
        <v>50</v>
      </c>
      <c r="C12" s="493" t="s">
        <v>50</v>
      </c>
      <c r="D12" s="494">
        <v>8.9001828793792759E-2</v>
      </c>
      <c r="E12" s="494">
        <v>0.39280480205955565</v>
      </c>
      <c r="F12" s="494">
        <v>0.18657961701093764</v>
      </c>
      <c r="G12" s="494">
        <v>-0.31989929731950212</v>
      </c>
      <c r="H12" s="494">
        <v>-0.35353287454277199</v>
      </c>
      <c r="I12" s="494">
        <v>-2.2143550049616025</v>
      </c>
      <c r="J12" s="494">
        <v>-2.9464512916907588</v>
      </c>
      <c r="K12" s="494">
        <v>-2.9704201466648676</v>
      </c>
      <c r="L12" s="494">
        <v>-3.7690567703573583</v>
      </c>
      <c r="M12" s="494">
        <v>-4.9471094152524451</v>
      </c>
      <c r="N12" s="494">
        <v>-4.3013834554278425</v>
      </c>
      <c r="O12" s="494">
        <v>-4.1463464590672228</v>
      </c>
      <c r="P12" s="494">
        <v>-4.103419448292513</v>
      </c>
      <c r="Q12" s="494">
        <v>-3.9580677450520669</v>
      </c>
      <c r="R12" s="494">
        <v>-3.8428663226696873</v>
      </c>
    </row>
    <row r="13" spans="2:20" ht="13.5" customHeight="1">
      <c r="B13" s="493" t="s">
        <v>69</v>
      </c>
      <c r="C13" s="493" t="s">
        <v>69</v>
      </c>
      <c r="D13" s="494">
        <v>-1.6156543242683359</v>
      </c>
      <c r="E13" s="494">
        <v>-0.12317736023316581</v>
      </c>
      <c r="F13" s="494">
        <v>1.5594338338398308</v>
      </c>
      <c r="G13" s="494">
        <v>1.2372325523816363</v>
      </c>
      <c r="H13" s="494">
        <v>0.29220774611457812</v>
      </c>
      <c r="I13" s="494">
        <v>-0.75269793278270458</v>
      </c>
      <c r="J13" s="494">
        <v>0.67061890707005911</v>
      </c>
      <c r="K13" s="494">
        <v>0.25271448935194091</v>
      </c>
      <c r="L13" s="494">
        <v>0.54787302522935244</v>
      </c>
      <c r="M13" s="494">
        <v>8.030573530371167E-2</v>
      </c>
      <c r="N13" s="494">
        <v>1.5572115586301534</v>
      </c>
      <c r="O13" s="494">
        <v>1.7005740002387182</v>
      </c>
      <c r="P13" s="494">
        <v>1.379269679990927</v>
      </c>
      <c r="Q13" s="494">
        <v>1.3110882234182104</v>
      </c>
      <c r="R13" s="494">
        <v>1.6655102779371667</v>
      </c>
    </row>
    <row r="14" spans="2:20" ht="13.5" customHeight="1">
      <c r="B14" s="493" t="s">
        <v>70</v>
      </c>
      <c r="C14" s="493" t="s">
        <v>70</v>
      </c>
      <c r="D14" s="494">
        <v>-4.0575069194848439</v>
      </c>
      <c r="E14" s="494">
        <v>-5.1275138399899234</v>
      </c>
      <c r="F14" s="494">
        <v>-2.2518484036925757</v>
      </c>
      <c r="G14" s="494">
        <v>-2.1550703015507029</v>
      </c>
      <c r="H14" s="494">
        <v>-2.3461783218575922</v>
      </c>
      <c r="I14" s="494">
        <v>-0.14407448412324508</v>
      </c>
      <c r="J14" s="494">
        <v>2.0976877276395016</v>
      </c>
      <c r="K14" s="494">
        <v>3.4779342066590226</v>
      </c>
      <c r="L14" s="494">
        <v>2.473275990310396</v>
      </c>
      <c r="M14" s="494">
        <v>1.7745265486571644</v>
      </c>
      <c r="N14" s="494">
        <v>1.7539481764666232</v>
      </c>
      <c r="O14" s="494">
        <v>1.6348800746091265</v>
      </c>
      <c r="P14" s="494">
        <v>1.6919650388226799</v>
      </c>
      <c r="Q14" s="494">
        <v>1.8224113269777953</v>
      </c>
      <c r="R14" s="494">
        <v>1.895993531495187</v>
      </c>
    </row>
    <row r="15" spans="2:20" ht="13.5" customHeight="1">
      <c r="B15" s="493" t="s">
        <v>71</v>
      </c>
      <c r="C15" s="493" t="s">
        <v>71</v>
      </c>
      <c r="D15" s="494">
        <v>-0.92385265892716439</v>
      </c>
      <c r="E15" s="494">
        <v>-1.021821708238847</v>
      </c>
      <c r="F15" s="494">
        <v>-4.2041416041434534</v>
      </c>
      <c r="G15" s="494">
        <v>-1.2119335167290568</v>
      </c>
      <c r="H15" s="494">
        <v>-0.50451295552322728</v>
      </c>
      <c r="I15" s="494">
        <v>2.392077491578541</v>
      </c>
      <c r="J15" s="494">
        <v>8.3002468086570996E-2</v>
      </c>
      <c r="K15" s="494">
        <v>-0.15939639955874627</v>
      </c>
      <c r="L15" s="494">
        <v>0.37961787568926614</v>
      </c>
      <c r="M15" s="494">
        <v>0.16932228064545918</v>
      </c>
      <c r="N15" s="494">
        <v>3.6749245911826794E-2</v>
      </c>
      <c r="O15" s="494">
        <v>-5.1649589593735952E-2</v>
      </c>
      <c r="P15" s="494">
        <v>3.7047257689553373E-2</v>
      </c>
      <c r="Q15" s="494">
        <v>1.0783971680301273E-2</v>
      </c>
      <c r="R15" s="494">
        <v>8.4975323475270578E-2</v>
      </c>
    </row>
    <row r="16" spans="2:20" ht="13.5" customHeight="1">
      <c r="B16" s="493" t="s">
        <v>72</v>
      </c>
      <c r="C16" s="493" t="s">
        <v>72</v>
      </c>
      <c r="D16" s="494">
        <v>-0.76413384186377498</v>
      </c>
      <c r="E16" s="494">
        <v>0.50661116914762583</v>
      </c>
      <c r="F16" s="494">
        <v>-0.19550870738939893</v>
      </c>
      <c r="G16" s="494">
        <v>-3.5497775775471778</v>
      </c>
      <c r="H16" s="494">
        <v>-4.2177609133951162</v>
      </c>
      <c r="I16" s="494">
        <v>-4.6879388429014739</v>
      </c>
      <c r="J16" s="494">
        <v>-6.669882196604525</v>
      </c>
      <c r="K16" s="494">
        <v>-2.4151562066860905</v>
      </c>
      <c r="L16" s="494">
        <v>1.5408012328797307</v>
      </c>
      <c r="M16" s="494">
        <v>2.6593803019128943</v>
      </c>
      <c r="N16" s="494">
        <v>6.5416510431991846</v>
      </c>
      <c r="O16" s="494">
        <v>5.4575023180498059</v>
      </c>
      <c r="P16" s="494">
        <v>5.108805789434073</v>
      </c>
      <c r="Q16" s="494">
        <v>5.0150570235444238</v>
      </c>
      <c r="R16" s="494">
        <v>4.2627737592702486</v>
      </c>
    </row>
    <row r="17" spans="2:18" ht="13.5" customHeight="1">
      <c r="B17" s="493" t="s">
        <v>73</v>
      </c>
      <c r="C17" s="493" t="s">
        <v>157</v>
      </c>
      <c r="D17" s="494">
        <v>-3.1591751346206562</v>
      </c>
      <c r="E17" s="494">
        <v>-4.7561708483076952</v>
      </c>
      <c r="F17" s="494">
        <v>-4.9435988535260043</v>
      </c>
      <c r="G17" s="494">
        <v>-5.9119114168995912</v>
      </c>
      <c r="H17" s="494">
        <v>-4.2432083013830511</v>
      </c>
      <c r="I17" s="494">
        <v>-4.1203078145755549</v>
      </c>
      <c r="J17" s="494">
        <v>-4.3181147117442977</v>
      </c>
      <c r="K17" s="494">
        <v>-2.5082247838616718</v>
      </c>
      <c r="L17" s="494">
        <v>-0.4494028034434579</v>
      </c>
      <c r="M17" s="494">
        <v>0.96676456085834339</v>
      </c>
      <c r="N17" s="494">
        <v>1.7298377721408897</v>
      </c>
      <c r="O17" s="494">
        <v>1.9404429141493424</v>
      </c>
      <c r="P17" s="494">
        <v>2.0635020895577139</v>
      </c>
      <c r="Q17" s="494">
        <v>1.99541419104761</v>
      </c>
      <c r="R17" s="494">
        <v>2.0311016808479403</v>
      </c>
    </row>
    <row r="18" spans="2:18" ht="13.5" customHeight="1">
      <c r="B18" s="493" t="s">
        <v>74</v>
      </c>
      <c r="C18" s="493" t="s">
        <v>74</v>
      </c>
      <c r="D18" s="494">
        <v>-0.70273946000086174</v>
      </c>
      <c r="E18" s="494">
        <v>-1.7048509344906531</v>
      </c>
      <c r="F18" s="494">
        <v>1.804175828940862</v>
      </c>
      <c r="G18" s="494">
        <v>1.6396278989501369</v>
      </c>
      <c r="H18" s="494">
        <v>1.2000478847618961</v>
      </c>
      <c r="I18" s="494">
        <v>1.5133210727262436</v>
      </c>
      <c r="J18" s="494">
        <v>1.487309883626645</v>
      </c>
      <c r="K18" s="494">
        <v>0.50261573524991188</v>
      </c>
      <c r="L18" s="494">
        <v>6.7154324031267504E-2</v>
      </c>
      <c r="M18" s="494">
        <v>9.5530325775321334E-2</v>
      </c>
      <c r="N18" s="494">
        <v>0.13202349571016789</v>
      </c>
      <c r="O18" s="494">
        <v>7.8564680718279031E-2</v>
      </c>
      <c r="P18" s="494">
        <v>4.0618598931816199E-2</v>
      </c>
      <c r="Q18" s="494">
        <v>6.5530272851500676E-2</v>
      </c>
      <c r="R18" s="494">
        <v>5.5587227970848849E-2</v>
      </c>
    </row>
    <row r="19" spans="2:18" ht="13.5" customHeight="1">
      <c r="B19" s="493" t="s">
        <v>51</v>
      </c>
      <c r="C19" s="493" t="s">
        <v>51</v>
      </c>
      <c r="D19" s="494">
        <v>-4.4102743791205681</v>
      </c>
      <c r="E19" s="494">
        <v>-4.003211302686597</v>
      </c>
      <c r="F19" s="494">
        <v>-3.1906307415217805</v>
      </c>
      <c r="G19" s="494">
        <v>-2.439174185829553</v>
      </c>
      <c r="H19" s="494">
        <v>-2.5739956656902976</v>
      </c>
      <c r="I19" s="494">
        <v>-2.6815746881142504</v>
      </c>
      <c r="J19" s="494">
        <v>-2.521563371478527</v>
      </c>
      <c r="K19" s="494">
        <v>-2.2859840830820799</v>
      </c>
      <c r="L19" s="494">
        <v>-1.8495090772717628</v>
      </c>
      <c r="M19" s="494">
        <v>-1.9352534686041936</v>
      </c>
      <c r="N19" s="494">
        <v>-1.84686390234945</v>
      </c>
      <c r="O19" s="494">
        <v>-1.817292123233099</v>
      </c>
      <c r="P19" s="494">
        <v>-1.7230884536870545</v>
      </c>
      <c r="Q19" s="494">
        <v>-1.715146721816043</v>
      </c>
      <c r="R19" s="494">
        <v>-1.7003590569961824</v>
      </c>
    </row>
    <row r="20" spans="2:18" ht="13.5" customHeight="1">
      <c r="B20" s="493" t="s">
        <v>75</v>
      </c>
      <c r="C20" s="493" t="s">
        <v>75</v>
      </c>
      <c r="D20" s="494">
        <v>4.5413585017560341E-2</v>
      </c>
      <c r="E20" s="494">
        <v>0.48789120580993256</v>
      </c>
      <c r="F20" s="494">
        <v>-0.41979862703763809</v>
      </c>
      <c r="G20" s="494">
        <v>-1.0326742466820389</v>
      </c>
      <c r="H20" s="494">
        <v>-0.88318194325815313</v>
      </c>
      <c r="I20" s="494">
        <v>-1.2499985389585921</v>
      </c>
      <c r="J20" s="494">
        <v>-1.0125981286982939</v>
      </c>
      <c r="K20" s="494">
        <v>-0.9156329827355465</v>
      </c>
      <c r="L20" s="494">
        <v>-1.083236242322772E-2</v>
      </c>
      <c r="M20" s="494">
        <v>-0.25110819288743202</v>
      </c>
      <c r="N20" s="494">
        <v>-0.27471788160589661</v>
      </c>
      <c r="O20" s="494">
        <v>-0.30073647663806036</v>
      </c>
      <c r="P20" s="494">
        <v>-0.31171749630046675</v>
      </c>
      <c r="Q20" s="494">
        <v>-0.33202970724398811</v>
      </c>
      <c r="R20" s="494">
        <v>-0.36748083983327939</v>
      </c>
    </row>
    <row r="21" spans="2:18" ht="13.5" customHeight="1">
      <c r="B21" s="493" t="s">
        <v>104</v>
      </c>
      <c r="C21" s="493" t="s">
        <v>104</v>
      </c>
      <c r="D21" s="494">
        <v>2.6230095963560096</v>
      </c>
      <c r="E21" s="494">
        <v>0.70214415450039724</v>
      </c>
      <c r="F21" s="494">
        <v>-0.23767534699496687</v>
      </c>
      <c r="G21" s="494">
        <v>-0.81369845292933474</v>
      </c>
      <c r="H21" s="494">
        <v>-1.0514207952552079</v>
      </c>
      <c r="I21" s="494">
        <v>-1.6566462572018845</v>
      </c>
      <c r="J21" s="494">
        <v>-2.1560864237247492</v>
      </c>
      <c r="K21" s="494">
        <v>-1.6637411755698994</v>
      </c>
      <c r="L21" s="494">
        <v>-3.5097139458987106</v>
      </c>
      <c r="M21" s="494">
        <v>-3.4068056640598483</v>
      </c>
      <c r="N21" s="494">
        <v>-3.0665192777738994</v>
      </c>
      <c r="O21" s="494">
        <v>-3.0610327617399147</v>
      </c>
      <c r="P21" s="494">
        <v>-3.0838732123382004</v>
      </c>
      <c r="Q21" s="494">
        <v>-3.2220578367114192</v>
      </c>
      <c r="R21" s="494">
        <v>-3.2093041369767144</v>
      </c>
    </row>
    <row r="22" spans="2:18" ht="13.5" customHeight="1">
      <c r="B22" s="493" t="s">
        <v>41</v>
      </c>
      <c r="C22" s="493" t="s">
        <v>41</v>
      </c>
      <c r="D22" s="494">
        <v>1.8158648995157611</v>
      </c>
      <c r="E22" s="494">
        <v>5.7077839586139234</v>
      </c>
      <c r="F22" s="494">
        <v>3.7828717845591817</v>
      </c>
      <c r="G22" s="494">
        <v>4.4182763328853003</v>
      </c>
      <c r="H22" s="494">
        <v>2.0140019897703967</v>
      </c>
      <c r="I22" s="494">
        <v>-5.8840140657189028</v>
      </c>
      <c r="J22" s="494">
        <v>-4.6811374537001953</v>
      </c>
      <c r="K22" s="494">
        <v>-5.3432892789077568</v>
      </c>
      <c r="L22" s="494">
        <v>0.78147484593875838</v>
      </c>
      <c r="M22" s="494">
        <v>1.6208137375168006</v>
      </c>
      <c r="N22" s="494">
        <v>1.8342488298559028</v>
      </c>
      <c r="O22" s="494">
        <v>1.6959565848465845</v>
      </c>
      <c r="P22" s="494">
        <v>1.51068323530717</v>
      </c>
      <c r="Q22" s="494">
        <v>1.520157879004012</v>
      </c>
      <c r="R22" s="494">
        <v>1.5798634845657651</v>
      </c>
    </row>
    <row r="23" spans="2:18" ht="13.5" customHeight="1">
      <c r="B23" s="493" t="s">
        <v>40</v>
      </c>
      <c r="C23" s="493" t="s">
        <v>40</v>
      </c>
      <c r="D23" s="494">
        <v>16.879313524249611</v>
      </c>
      <c r="E23" s="494">
        <v>26.516119167754564</v>
      </c>
      <c r="F23" s="494">
        <v>25.429219123931272</v>
      </c>
      <c r="G23" s="494">
        <v>25.764694075297761</v>
      </c>
      <c r="H23" s="494">
        <v>12.67635439951971</v>
      </c>
      <c r="I23" s="494">
        <v>-7.4967395075377485</v>
      </c>
      <c r="J23" s="494">
        <v>-14.216739901530003</v>
      </c>
      <c r="K23" s="494">
        <v>-9.4694192400295005</v>
      </c>
      <c r="L23" s="494">
        <v>-1.5071082387529617</v>
      </c>
      <c r="M23" s="494">
        <v>-3.8642931840326411</v>
      </c>
      <c r="N23" s="494">
        <v>-6.0376849460188948</v>
      </c>
      <c r="O23" s="494">
        <v>-6.6590201644187799</v>
      </c>
      <c r="P23" s="494">
        <v>-7.2078297927301804</v>
      </c>
      <c r="Q23" s="494">
        <v>-7.6981934793970295</v>
      </c>
      <c r="R23" s="494">
        <v>-7.9538888964765757</v>
      </c>
    </row>
    <row r="24" spans="2:18" ht="13.5" customHeight="1">
      <c r="B24" s="493" t="s">
        <v>39</v>
      </c>
      <c r="C24" s="493" t="s">
        <v>39</v>
      </c>
      <c r="D24" s="494">
        <v>12.533994021179948</v>
      </c>
      <c r="E24" s="494">
        <v>-17.236626307603053</v>
      </c>
      <c r="F24" s="494">
        <v>28.556222328691224</v>
      </c>
      <c r="G24" s="494">
        <v>-5.10800916441395</v>
      </c>
      <c r="H24" s="494">
        <v>-73.800654335784387</v>
      </c>
      <c r="I24" s="494">
        <v>-130.95987409524744</v>
      </c>
      <c r="J24" s="494">
        <v>-113.32520404005466</v>
      </c>
      <c r="K24" s="494">
        <v>-42.961013650096639</v>
      </c>
      <c r="L24" s="494">
        <v>-7.3974704637616737</v>
      </c>
      <c r="M24" s="494">
        <v>-10.9238424966751</v>
      </c>
      <c r="N24" s="494">
        <v>-14.930499344820142</v>
      </c>
      <c r="O24" s="494">
        <v>-20.213490904382038</v>
      </c>
      <c r="P24" s="494">
        <v>-25.458217513174112</v>
      </c>
      <c r="Q24" s="494">
        <v>-26.264133692373221</v>
      </c>
      <c r="R24" s="494">
        <v>-27.121451233565647</v>
      </c>
    </row>
    <row r="25" spans="2:18" ht="13.5" customHeight="1">
      <c r="B25" s="493" t="s">
        <v>76</v>
      </c>
      <c r="C25" s="493" t="s">
        <v>76</v>
      </c>
      <c r="D25" s="494">
        <v>-2.9444373375708475</v>
      </c>
      <c r="E25" s="494">
        <v>-2.0132435186173461</v>
      </c>
      <c r="F25" s="494">
        <v>-2.1008631281053214</v>
      </c>
      <c r="G25" s="494">
        <v>-2.1707279457212261</v>
      </c>
      <c r="H25" s="494">
        <v>-0.91907848776180046</v>
      </c>
      <c r="I25" s="494">
        <v>-0.94766147558875935</v>
      </c>
      <c r="J25" s="494">
        <v>-0.77050460817378463</v>
      </c>
      <c r="K25" s="494">
        <v>-0.61572228534787532</v>
      </c>
      <c r="L25" s="494">
        <v>-2.0507437259615258</v>
      </c>
      <c r="M25" s="494">
        <v>-1.0197083864078196</v>
      </c>
      <c r="N25" s="494">
        <v>-0.69625453843697094</v>
      </c>
      <c r="O25" s="494">
        <v>-0.6605299152934142</v>
      </c>
      <c r="P25" s="494">
        <v>-0.5152958627607479</v>
      </c>
      <c r="Q25" s="494">
        <v>-0.46129785882489444</v>
      </c>
      <c r="R25" s="494">
        <v>-0.42580830181418661</v>
      </c>
    </row>
    <row r="26" spans="2:18" ht="13.5" customHeight="1">
      <c r="B26" s="493" t="s">
        <v>57</v>
      </c>
      <c r="C26" s="493" t="s">
        <v>57</v>
      </c>
      <c r="D26" s="494">
        <v>-0.8633571107164435</v>
      </c>
      <c r="E26" s="494">
        <v>-0.41275766574925354</v>
      </c>
      <c r="F26" s="494">
        <v>-0.6413417510592373</v>
      </c>
      <c r="G26" s="494">
        <v>-0.67153247995747289</v>
      </c>
      <c r="H26" s="494">
        <v>-1.5068566244590784</v>
      </c>
      <c r="I26" s="494">
        <v>-0.97601372496763072</v>
      </c>
      <c r="J26" s="494">
        <v>0.5540742141766366</v>
      </c>
      <c r="K26" s="494">
        <v>2.9785997579948593</v>
      </c>
      <c r="L26" s="494">
        <v>1.7874199100391175</v>
      </c>
      <c r="M26" s="494">
        <v>1.4575150792758387</v>
      </c>
      <c r="N26" s="494">
        <v>1.3629859400802067</v>
      </c>
      <c r="O26" s="494">
        <v>1.5306036986339835</v>
      </c>
      <c r="P26" s="494">
        <v>1.4635063813331657</v>
      </c>
      <c r="Q26" s="494">
        <v>1.3269186800104267</v>
      </c>
      <c r="R26" s="494">
        <v>1.2382886434240652</v>
      </c>
    </row>
    <row r="27" spans="2:18" ht="13.5" customHeight="1">
      <c r="B27" s="493" t="s">
        <v>77</v>
      </c>
      <c r="C27" s="493" t="s">
        <v>77</v>
      </c>
      <c r="D27" s="494">
        <v>-2.0193214786018547</v>
      </c>
      <c r="E27" s="494">
        <v>-4.3506185394786101</v>
      </c>
      <c r="F27" s="494">
        <v>-4.7319765391605664</v>
      </c>
      <c r="G27" s="494">
        <v>-2.5074421748858198</v>
      </c>
      <c r="H27" s="494">
        <v>-2.078409208797289</v>
      </c>
      <c r="I27" s="494">
        <v>-1.4082311857887544</v>
      </c>
      <c r="J27" s="494">
        <v>-1.8289926881414893</v>
      </c>
      <c r="K27" s="494">
        <v>-0.94664990120352077</v>
      </c>
      <c r="L27" s="494">
        <v>-1.2773315107692518</v>
      </c>
      <c r="M27" s="494">
        <v>-1.2375701404201804</v>
      </c>
      <c r="N27" s="494">
        <v>-0.88257261431338585</v>
      </c>
      <c r="O27" s="494">
        <v>-0.79413586659016588</v>
      </c>
      <c r="P27" s="494">
        <v>-0.8190788438526333</v>
      </c>
      <c r="Q27" s="494">
        <v>-0.76904319846631075</v>
      </c>
      <c r="R27" s="494">
        <v>-0.77202686584473279</v>
      </c>
    </row>
    <row r="28" spans="2:18" ht="13.5" customHeight="1">
      <c r="B28" s="493" t="s">
        <v>38</v>
      </c>
      <c r="C28" s="493" t="s">
        <v>38</v>
      </c>
      <c r="D28" s="494">
        <v>4.7395088237573564</v>
      </c>
      <c r="E28" s="494">
        <v>8.9159181722588663</v>
      </c>
      <c r="F28" s="494">
        <v>3.3409371732725028</v>
      </c>
      <c r="G28" s="494">
        <v>2.5677789295075368</v>
      </c>
      <c r="H28" s="494">
        <v>-2.12335121575672</v>
      </c>
      <c r="I28" s="494">
        <v>-16.127108058642616</v>
      </c>
      <c r="J28" s="494">
        <v>-21.643495237531798</v>
      </c>
      <c r="K28" s="494">
        <v>-12.32298291832468</v>
      </c>
      <c r="L28" s="494">
        <v>-6.7434002809988556</v>
      </c>
      <c r="M28" s="494">
        <v>-8.7024277113773856</v>
      </c>
      <c r="N28" s="494">
        <v>-5.8211713959539901</v>
      </c>
      <c r="O28" s="494">
        <v>-4.1235123225810248</v>
      </c>
      <c r="P28" s="494">
        <v>-4.6496612438897991</v>
      </c>
      <c r="Q28" s="494">
        <v>-5.0433247906108374</v>
      </c>
      <c r="R28" s="494">
        <v>-4.8821744264877065</v>
      </c>
    </row>
    <row r="29" spans="2:18" ht="13.5" customHeight="1">
      <c r="B29" s="493" t="s">
        <v>78</v>
      </c>
      <c r="C29" s="493" t="s">
        <v>78</v>
      </c>
      <c r="D29" s="494">
        <v>-1.6930454545087656</v>
      </c>
      <c r="E29" s="494">
        <v>-2.9103753247350141</v>
      </c>
      <c r="F29" s="494">
        <v>-4.1959693712119321</v>
      </c>
      <c r="G29" s="494">
        <v>-3.942006258739692</v>
      </c>
      <c r="H29" s="494">
        <v>-0.29191800723157096</v>
      </c>
      <c r="I29" s="494">
        <v>-0.50331190751488342</v>
      </c>
      <c r="J29" s="494">
        <v>-7.0516091601513883E-2</v>
      </c>
      <c r="K29" s="494">
        <v>-1.5333416138419234</v>
      </c>
      <c r="L29" s="494">
        <v>-2.1032116328377799</v>
      </c>
      <c r="M29" s="494">
        <v>-1.7469573611209894</v>
      </c>
      <c r="N29" s="494">
        <v>-2.1984524594921644</v>
      </c>
      <c r="O29" s="494">
        <v>-2.1128064645437155</v>
      </c>
      <c r="P29" s="494">
        <v>-2.0324245560685674</v>
      </c>
      <c r="Q29" s="494">
        <v>-2.0659690484657944</v>
      </c>
      <c r="R29" s="494">
        <v>-2.0164654605620709</v>
      </c>
    </row>
    <row r="30" spans="2:18" ht="13.5" customHeight="1">
      <c r="B30" s="493" t="s">
        <v>79</v>
      </c>
      <c r="C30" s="493" t="s">
        <v>79</v>
      </c>
      <c r="D30" s="494">
        <v>1.1660304610505652</v>
      </c>
      <c r="E30" s="494">
        <v>3.0396799168883151</v>
      </c>
      <c r="F30" s="494">
        <v>2.9666180634665342</v>
      </c>
      <c r="G30" s="494">
        <v>1.6885422089257005</v>
      </c>
      <c r="H30" s="494">
        <v>0.69500599660739149</v>
      </c>
      <c r="I30" s="494">
        <v>-1.2122847598014757</v>
      </c>
      <c r="J30" s="494">
        <v>-1.3150560717181892</v>
      </c>
      <c r="K30" s="494">
        <v>-1.9248521044684372</v>
      </c>
      <c r="L30" s="494">
        <v>-0.98886431946638376</v>
      </c>
      <c r="M30" s="494">
        <v>-0.58699034494906344</v>
      </c>
      <c r="N30" s="494">
        <v>4.5407004425636451E-2</v>
      </c>
      <c r="O30" s="494">
        <v>0.56139987819229742</v>
      </c>
      <c r="P30" s="494">
        <v>0.50336888497529131</v>
      </c>
      <c r="Q30" s="494">
        <v>0.47844416451747501</v>
      </c>
      <c r="R30" s="494">
        <v>0.47089442233333895</v>
      </c>
    </row>
    <row r="31" spans="2:18" ht="13.5" customHeight="1">
      <c r="B31" s="493" t="s">
        <v>80</v>
      </c>
      <c r="C31" s="493" t="s">
        <v>80</v>
      </c>
      <c r="D31" s="494">
        <v>0.6814401088516131</v>
      </c>
      <c r="E31" s="494">
        <v>2.2665292245292767</v>
      </c>
      <c r="F31" s="494">
        <v>2.3254374007186271</v>
      </c>
      <c r="G31" s="494">
        <v>2.6696286695897671</v>
      </c>
      <c r="H31" s="494">
        <v>3.1148390910293529</v>
      </c>
      <c r="I31" s="494">
        <v>2.6675161715694129</v>
      </c>
      <c r="J31" s="494">
        <v>1.4659446883947949</v>
      </c>
      <c r="K31" s="494">
        <v>1.344045783877077</v>
      </c>
      <c r="L31" s="494">
        <v>0.96917458006325707</v>
      </c>
      <c r="M31" s="494">
        <v>0.81405692460010859</v>
      </c>
      <c r="N31" s="494">
        <v>0.64863212269193593</v>
      </c>
      <c r="O31" s="494">
        <v>0.55516886728414738</v>
      </c>
      <c r="P31" s="494">
        <v>0.4768816583848306</v>
      </c>
      <c r="Q31" s="494">
        <v>0.27803535794383744</v>
      </c>
      <c r="R31" s="494">
        <v>0.28863257636836998</v>
      </c>
    </row>
    <row r="32" spans="2:18" ht="13.5" customHeight="1">
      <c r="B32" s="493" t="s">
        <v>81</v>
      </c>
      <c r="C32" s="493" t="s">
        <v>81</v>
      </c>
      <c r="D32" s="494">
        <v>-4.8527718545459528</v>
      </c>
      <c r="E32" s="494">
        <v>-2.2963652775528889</v>
      </c>
      <c r="F32" s="494">
        <v>-1.0542002306580824</v>
      </c>
      <c r="G32" s="494">
        <v>-1.6076451411691322</v>
      </c>
      <c r="H32" s="494">
        <v>-1.7286724830420301</v>
      </c>
      <c r="I32" s="494">
        <v>-0.94231418293997926</v>
      </c>
      <c r="J32" s="494">
        <v>-0.52858195070086067</v>
      </c>
      <c r="K32" s="494">
        <v>0.16617135899077712</v>
      </c>
      <c r="L32" s="494">
        <v>0.95472152172910807</v>
      </c>
      <c r="M32" s="494">
        <v>-0.6341626141532426</v>
      </c>
      <c r="N32" s="494">
        <v>-1.4966799879013579</v>
      </c>
      <c r="O32" s="494">
        <v>-1.5061543123968277</v>
      </c>
      <c r="P32" s="494">
        <v>-1.4905067957293403</v>
      </c>
      <c r="Q32" s="494">
        <v>-1.4810935751752843</v>
      </c>
      <c r="R32" s="494">
        <v>-1.4517159161617457</v>
      </c>
    </row>
    <row r="33" spans="2:28" ht="13.5" customHeight="1">
      <c r="B33" s="493" t="s">
        <v>37</v>
      </c>
      <c r="C33" s="493" t="s">
        <v>37</v>
      </c>
      <c r="D33" s="494">
        <v>7.9663978720116502</v>
      </c>
      <c r="E33" s="494">
        <v>8.7752500252186802</v>
      </c>
      <c r="F33" s="494">
        <v>11.97208680828866</v>
      </c>
      <c r="G33" s="494">
        <v>22.835728304751239</v>
      </c>
      <c r="H33" s="494">
        <v>15.515303242804181</v>
      </c>
      <c r="I33" s="494">
        <v>6.0027182700529771</v>
      </c>
      <c r="J33" s="494">
        <v>-3.8906018586677678</v>
      </c>
      <c r="K33" s="494">
        <v>-1.5902042170856521</v>
      </c>
      <c r="L33" s="494">
        <v>6.6569824251535321</v>
      </c>
      <c r="M33" s="494">
        <v>7.6400939172542728</v>
      </c>
      <c r="N33" s="494">
        <v>8.1326025396348474</v>
      </c>
      <c r="O33" s="494">
        <v>7.7850481427636726</v>
      </c>
      <c r="P33" s="494">
        <v>7.9643872840889394</v>
      </c>
      <c r="Q33" s="494">
        <v>7.5691171264278738</v>
      </c>
      <c r="R33" s="494">
        <v>7.5713217684594714</v>
      </c>
    </row>
    <row r="34" spans="2:28" ht="13.5" customHeight="1">
      <c r="B34" s="493" t="s">
        <v>82</v>
      </c>
      <c r="C34" s="493" t="s">
        <v>82</v>
      </c>
      <c r="D34" s="494">
        <v>-5.1000952206070265</v>
      </c>
      <c r="E34" s="494">
        <v>-2.8023970897896593</v>
      </c>
      <c r="F34" s="494">
        <v>-0.73149506293043676</v>
      </c>
      <c r="G34" s="494">
        <v>-0.81918460411821503</v>
      </c>
      <c r="H34" s="494">
        <v>-0.21663695155842255</v>
      </c>
      <c r="I34" s="494">
        <v>-0.14020268668210553</v>
      </c>
      <c r="J34" s="494">
        <v>-1.1297869832814289</v>
      </c>
      <c r="K34" s="494">
        <v>-1.6938285858169022</v>
      </c>
      <c r="L34" s="494">
        <v>-1.5361333126880479</v>
      </c>
      <c r="M34" s="494">
        <v>-2.3913197956544048</v>
      </c>
      <c r="N34" s="494">
        <v>-2.7340879486803455</v>
      </c>
      <c r="O34" s="494">
        <v>-2.6994365837211793</v>
      </c>
      <c r="P34" s="494">
        <v>-2.7516762592977457</v>
      </c>
      <c r="Q34" s="494">
        <v>-2.5610964459296106</v>
      </c>
      <c r="R34" s="494">
        <v>-2.2681361253200967</v>
      </c>
    </row>
    <row r="35" spans="2:28" ht="13.5" customHeight="1">
      <c r="B35" s="493" t="s">
        <v>53</v>
      </c>
      <c r="C35" s="493" t="s">
        <v>53</v>
      </c>
      <c r="D35" s="494">
        <v>-3.0807125386419081</v>
      </c>
      <c r="E35" s="494">
        <v>1.7096325755235193</v>
      </c>
      <c r="F35" s="494">
        <v>0.65667571527617397</v>
      </c>
      <c r="G35" s="494">
        <v>-0.82623805663721162</v>
      </c>
      <c r="H35" s="494">
        <v>-0.67770586605003014</v>
      </c>
      <c r="I35" s="494">
        <v>-3.1352935342584778</v>
      </c>
      <c r="J35" s="494">
        <v>-3.2204241756764187</v>
      </c>
      <c r="K35" s="494">
        <v>-0.95693608952351716</v>
      </c>
      <c r="L35" s="494">
        <v>3.3849768365554902</v>
      </c>
      <c r="M35" s="494">
        <v>1.3549250028011577</v>
      </c>
      <c r="N35" s="494">
        <v>1.2806738677785428</v>
      </c>
      <c r="O35" s="494">
        <v>1.1647405604889034</v>
      </c>
      <c r="P35" s="494">
        <v>0.80482544539619261</v>
      </c>
      <c r="Q35" s="494">
        <v>0.59360268388439108</v>
      </c>
      <c r="R35" s="494">
        <v>0.47824662557576536</v>
      </c>
    </row>
    <row r="36" spans="2:28" ht="13.5" customHeight="1">
      <c r="B36" s="493" t="s">
        <v>36</v>
      </c>
      <c r="C36" s="493" t="s">
        <v>36</v>
      </c>
      <c r="D36" s="494">
        <v>4.729506475173304</v>
      </c>
      <c r="E36" s="494">
        <v>11.617166450135716</v>
      </c>
      <c r="F36" s="494">
        <v>11.722751707783077</v>
      </c>
      <c r="G36" s="494">
        <v>5.1698138584806399</v>
      </c>
      <c r="H36" s="494">
        <v>-4.2476964254050698</v>
      </c>
      <c r="I36" s="494">
        <v>-17.857705996744428</v>
      </c>
      <c r="J36" s="494">
        <v>-20.16581010009164</v>
      </c>
      <c r="K36" s="494">
        <v>-11.097797297053647</v>
      </c>
      <c r="L36" s="494">
        <v>-5.0948891569291623</v>
      </c>
      <c r="M36" s="494">
        <v>-7.9870504047478059</v>
      </c>
      <c r="N36" s="494">
        <v>-5.5247051218725396</v>
      </c>
      <c r="O36" s="494">
        <v>-6.7944413257118086</v>
      </c>
      <c r="P36" s="494">
        <v>-6.1250626277179361</v>
      </c>
      <c r="Q36" s="494">
        <v>-5.573433267958511</v>
      </c>
      <c r="R36" s="494">
        <v>-5.2703354081906379</v>
      </c>
    </row>
    <row r="37" spans="2:28" ht="13.5" customHeight="1">
      <c r="B37" s="493" t="s">
        <v>59</v>
      </c>
      <c r="C37" s="493" t="s">
        <v>59</v>
      </c>
      <c r="D37" s="494">
        <v>-2.5576537679587417</v>
      </c>
      <c r="E37" s="494">
        <v>-1.5471018230264846</v>
      </c>
      <c r="F37" s="494">
        <v>-1.7468435408126137</v>
      </c>
      <c r="G37" s="494">
        <v>-1.3648244677860901</v>
      </c>
      <c r="H37" s="494">
        <v>-1.2563278230196495</v>
      </c>
      <c r="I37" s="494">
        <v>-1.5719197196560988</v>
      </c>
      <c r="J37" s="494">
        <v>-0.71181531683436339</v>
      </c>
      <c r="K37" s="494">
        <v>-0.8894929611150818</v>
      </c>
      <c r="L37" s="494">
        <v>-0.72941824074306416</v>
      </c>
      <c r="M37" s="494">
        <v>-1.0931617893108847</v>
      </c>
      <c r="N37" s="494">
        <v>-0.94810349209781442</v>
      </c>
      <c r="O37" s="494">
        <v>-0.66338983432197518</v>
      </c>
      <c r="P37" s="494">
        <v>-0.55555162756876109</v>
      </c>
      <c r="Q37" s="494">
        <v>-0.42772297657131625</v>
      </c>
      <c r="R37" s="494">
        <v>-0.23880446704089023</v>
      </c>
    </row>
    <row r="38" spans="2:28" ht="13.5" customHeight="1">
      <c r="B38" s="493" t="s">
        <v>83</v>
      </c>
      <c r="C38" s="493" t="s">
        <v>83</v>
      </c>
      <c r="D38" s="494">
        <v>-1.4566235732813111</v>
      </c>
      <c r="E38" s="494">
        <v>-1.2948556233971353</v>
      </c>
      <c r="F38" s="494">
        <v>-0.92145824150643407</v>
      </c>
      <c r="G38" s="494">
        <v>-0.55652944472679411</v>
      </c>
      <c r="H38" s="494">
        <v>-2.0193065422943839</v>
      </c>
      <c r="I38" s="494">
        <v>-2.1980579914143683</v>
      </c>
      <c r="J38" s="494">
        <v>-0.24717907956762686</v>
      </c>
      <c r="K38" s="494">
        <v>1.5558718694461305E-2</v>
      </c>
      <c r="L38" s="494">
        <v>0.63704631434828429</v>
      </c>
      <c r="M38" s="494">
        <v>1.4689597544684456</v>
      </c>
      <c r="N38" s="494">
        <v>2.408614654396632</v>
      </c>
      <c r="O38" s="494">
        <v>2.2730259961226253</v>
      </c>
      <c r="P38" s="494">
        <v>2.2723614132847292</v>
      </c>
      <c r="Q38" s="494">
        <v>2.2567426592352477</v>
      </c>
      <c r="R38" s="494">
        <v>2.2546928875833894</v>
      </c>
    </row>
    <row r="39" spans="2:28" ht="13.5" customHeight="1">
      <c r="B39" s="493" t="s">
        <v>84</v>
      </c>
      <c r="C39" s="493" t="s">
        <v>84</v>
      </c>
      <c r="D39" s="494">
        <v>-0.69868846471486512</v>
      </c>
      <c r="E39" s="494">
        <v>0.84815654192903955</v>
      </c>
      <c r="F39" s="494">
        <v>-8.6451017321590232E-2</v>
      </c>
      <c r="G39" s="494">
        <v>1.267061501961922</v>
      </c>
      <c r="H39" s="494">
        <v>-6.0629481142854096E-2</v>
      </c>
      <c r="I39" s="494">
        <v>0.71283345487227145</v>
      </c>
      <c r="J39" s="494">
        <v>0.97160644594962275</v>
      </c>
      <c r="K39" s="494">
        <v>-0.35987734225133383</v>
      </c>
      <c r="L39" s="494">
        <v>0.32103541373727973</v>
      </c>
      <c r="M39" s="494">
        <v>0.48012921325728325</v>
      </c>
      <c r="N39" s="494">
        <v>-4.457851571374094E-2</v>
      </c>
      <c r="O39" s="494">
        <v>-0.13850628905899162</v>
      </c>
      <c r="P39" s="494">
        <v>-0.23606309616658044</v>
      </c>
      <c r="Q39" s="494">
        <v>-0.33802705029286884</v>
      </c>
      <c r="R39" s="494">
        <v>-0.38779219518485852</v>
      </c>
    </row>
    <row r="40" spans="2:28">
      <c r="B40" s="493" t="s">
        <v>54</v>
      </c>
      <c r="C40" s="493" t="s">
        <v>54</v>
      </c>
      <c r="D40" s="494">
        <v>5.7753016350625394E-2</v>
      </c>
      <c r="E40" s="494">
        <v>1.8183358210514138</v>
      </c>
      <c r="F40" s="494">
        <v>0.6679111743742997</v>
      </c>
      <c r="G40" s="494">
        <v>0.82015566059984291</v>
      </c>
      <c r="H40" s="494">
        <v>0.5387279567381239</v>
      </c>
      <c r="I40" s="494">
        <v>0.58583316088832926</v>
      </c>
      <c r="J40" s="494">
        <v>-0.95588015567797258</v>
      </c>
      <c r="K40" s="494">
        <v>-1.0052733111841723</v>
      </c>
      <c r="L40" s="494">
        <v>-2.1057072411001929</v>
      </c>
      <c r="M40" s="494">
        <v>-1.1864068740910996</v>
      </c>
      <c r="N40" s="494">
        <v>-1.1347456715568842</v>
      </c>
      <c r="O40" s="494">
        <v>-1.1463107176495408</v>
      </c>
      <c r="P40" s="494">
        <v>-1.070465921476949</v>
      </c>
      <c r="Q40" s="494">
        <v>-0.79504981791279605</v>
      </c>
      <c r="R40" s="494">
        <v>-0.58013378147535777</v>
      </c>
    </row>
    <row r="41" spans="2:28">
      <c r="B41" s="493" t="s">
        <v>85</v>
      </c>
      <c r="C41" s="493" t="s">
        <v>85</v>
      </c>
      <c r="D41" s="494">
        <v>-4.1413967346893399</v>
      </c>
      <c r="E41" s="494">
        <v>-0.79231317755276764</v>
      </c>
      <c r="F41" s="494">
        <v>-2.3849034897189303</v>
      </c>
      <c r="G41" s="494">
        <v>-2.3341555202778053</v>
      </c>
      <c r="H41" s="494">
        <v>-1.1527097391485983</v>
      </c>
      <c r="I41" s="494">
        <v>3.0034739563484631</v>
      </c>
      <c r="J41" s="494">
        <v>1.8665493099749428</v>
      </c>
      <c r="K41" s="494">
        <v>1.5537106428315206</v>
      </c>
      <c r="L41" s="494">
        <v>1.1961976140636896</v>
      </c>
      <c r="M41" s="494">
        <v>1.5002174852336796</v>
      </c>
      <c r="N41" s="494">
        <v>1.0880185476787028</v>
      </c>
      <c r="O41" s="494">
        <v>1.1422597381533899</v>
      </c>
      <c r="P41" s="494">
        <v>1.2915931776840237</v>
      </c>
      <c r="Q41" s="494">
        <v>1.1145234687941843</v>
      </c>
      <c r="R41" s="494">
        <v>1.0881701196257567</v>
      </c>
      <c r="T41" s="504"/>
      <c r="U41" s="505"/>
      <c r="V41" s="505"/>
      <c r="W41" s="505"/>
      <c r="X41" s="505"/>
      <c r="Y41" s="505"/>
      <c r="Z41" s="505"/>
      <c r="AA41" s="505"/>
      <c r="AB41" s="505"/>
    </row>
    <row r="42" spans="2:28">
      <c r="B42" s="493" t="s">
        <v>35</v>
      </c>
      <c r="C42" s="493" t="s">
        <v>35</v>
      </c>
      <c r="D42" s="494">
        <v>0.87718532229460211</v>
      </c>
      <c r="E42" s="494">
        <v>5.4994742670192531</v>
      </c>
      <c r="F42" s="494">
        <v>9.3195510786321574</v>
      </c>
      <c r="G42" s="494">
        <v>8.8073502412677769</v>
      </c>
      <c r="H42" s="494">
        <v>2.1862572541230403</v>
      </c>
      <c r="I42" s="494">
        <v>-3.1511098008283627</v>
      </c>
      <c r="J42" s="494">
        <v>-1.8670389883167</v>
      </c>
      <c r="K42" s="494">
        <v>-1.4933014261816464</v>
      </c>
      <c r="L42" s="494">
        <v>-1.515425017461608</v>
      </c>
      <c r="M42" s="494">
        <v>-0.53974776212907594</v>
      </c>
      <c r="N42" s="494">
        <v>-1.3808569681631606</v>
      </c>
      <c r="O42" s="494">
        <v>-0.32809834653125686</v>
      </c>
      <c r="P42" s="494">
        <v>0.13674733538249828</v>
      </c>
      <c r="Q42" s="494">
        <v>0.62393476771458389</v>
      </c>
      <c r="R42" s="494">
        <v>0.78209225626364265</v>
      </c>
    </row>
    <row r="43" spans="2:28">
      <c r="B43" s="493" t="s">
        <v>926</v>
      </c>
      <c r="C43" s="493" t="s">
        <v>86</v>
      </c>
      <c r="D43" s="494">
        <v>1.8782828582657265</v>
      </c>
      <c r="E43" s="494">
        <v>1.9224787456392647</v>
      </c>
      <c r="F43" s="494">
        <v>-0.16836172543458572</v>
      </c>
      <c r="G43" s="494">
        <v>0.38698780361653801</v>
      </c>
      <c r="H43" s="494">
        <v>-0.61758349302713034</v>
      </c>
      <c r="I43" s="494">
        <v>-1.7927693024526844E-2</v>
      </c>
      <c r="J43" s="494">
        <v>-0.54134313142430279</v>
      </c>
      <c r="K43" s="494">
        <v>-0.21594764953712042</v>
      </c>
      <c r="L43" s="494">
        <v>0.71254414153057322</v>
      </c>
      <c r="M43" s="494">
        <v>0.78872469441363457</v>
      </c>
      <c r="N43" s="494">
        <v>0.66653382178719889</v>
      </c>
      <c r="O43" s="494">
        <v>2.4206997720733692E-2</v>
      </c>
      <c r="P43" s="494">
        <v>-4.6416389186199322E-2</v>
      </c>
      <c r="Q43" s="494">
        <v>-0.25926542678712644</v>
      </c>
      <c r="R43" s="494">
        <v>-0.29513026649519492</v>
      </c>
    </row>
    <row r="44" spans="2:28">
      <c r="B44" s="493" t="s">
        <v>117</v>
      </c>
      <c r="C44" s="493" t="s">
        <v>117</v>
      </c>
      <c r="D44" s="494">
        <v>-3.172705125221202</v>
      </c>
      <c r="E44" s="494">
        <v>-6.0787332239839698</v>
      </c>
      <c r="F44" s="494">
        <v>-6.9397664415304501</v>
      </c>
      <c r="G44" s="494">
        <v>-8.1471770702425843</v>
      </c>
      <c r="H44" s="494">
        <v>-11.873472207694498</v>
      </c>
      <c r="I44" s="494">
        <v>-9.0110195807126292</v>
      </c>
      <c r="J44" s="494">
        <v>-10.12633682838481</v>
      </c>
      <c r="K44" s="494">
        <v>-22.585969881131895</v>
      </c>
      <c r="L44" s="494">
        <v>-29.944577423688123</v>
      </c>
      <c r="M44" s="494">
        <v>-29.817602872751664</v>
      </c>
      <c r="N44" s="494">
        <v>-30.125373708404357</v>
      </c>
      <c r="O44" s="494">
        <v>-30.005369159594427</v>
      </c>
      <c r="P44" s="494">
        <v>-29.638553845607397</v>
      </c>
      <c r="Q44" s="494">
        <v>-29.928480127837364</v>
      </c>
      <c r="R44" s="494">
        <v>-29.879253997181422</v>
      </c>
    </row>
    <row r="45" spans="2:28" ht="6" customHeight="1">
      <c r="B45" s="506"/>
      <c r="C45" s="495"/>
      <c r="D45" s="494"/>
      <c r="E45" s="494"/>
      <c r="F45" s="494"/>
      <c r="G45" s="494"/>
      <c r="H45" s="494"/>
      <c r="I45" s="494"/>
      <c r="J45" s="494"/>
      <c r="K45" s="494"/>
      <c r="L45" s="494"/>
      <c r="M45" s="494"/>
      <c r="N45" s="494"/>
      <c r="O45" s="494"/>
      <c r="P45" s="494"/>
      <c r="Q45" s="494"/>
      <c r="R45" s="494"/>
    </row>
    <row r="46" spans="2:28">
      <c r="B46" s="496" t="s">
        <v>87</v>
      </c>
      <c r="C46" s="523" t="s">
        <v>187</v>
      </c>
      <c r="D46" s="498">
        <v>-0.35475727992007255</v>
      </c>
      <c r="E46" s="498">
        <v>0.79555314353913531</v>
      </c>
      <c r="F46" s="498">
        <v>0.64004305402339923</v>
      </c>
      <c r="G46" s="498">
        <v>0.12419812175383291</v>
      </c>
      <c r="H46" s="498">
        <v>-0.76217323502838819</v>
      </c>
      <c r="I46" s="498">
        <v>-2.5980508004167939</v>
      </c>
      <c r="J46" s="498">
        <v>-3.0098051205403169</v>
      </c>
      <c r="K46" s="498">
        <v>-2.3767685828693215</v>
      </c>
      <c r="L46" s="498">
        <v>-2.0775547890352666</v>
      </c>
      <c r="M46" s="498">
        <v>-2.7946261763205964</v>
      </c>
      <c r="N46" s="498">
        <v>-2.3584368696896343</v>
      </c>
      <c r="O46" s="498">
        <v>-2.2737242070121964</v>
      </c>
      <c r="P46" s="498">
        <v>-2.2320700346284568</v>
      </c>
      <c r="Q46" s="498">
        <v>-2.14648649800281</v>
      </c>
      <c r="R46" s="498">
        <v>-2.0747750724479577</v>
      </c>
    </row>
    <row r="47" spans="2:28">
      <c r="B47" s="25" t="s">
        <v>49</v>
      </c>
      <c r="C47" s="523" t="s">
        <v>198</v>
      </c>
      <c r="D47" s="498">
        <v>-0.84169862621420877</v>
      </c>
      <c r="E47" s="498">
        <v>-0.33647606656225471</v>
      </c>
      <c r="F47" s="498">
        <v>-0.38875518332811099</v>
      </c>
      <c r="G47" s="498">
        <v>-0.59602143805583085</v>
      </c>
      <c r="H47" s="498">
        <v>-0.64298717181268217</v>
      </c>
      <c r="I47" s="498">
        <v>-2.0298482832103311</v>
      </c>
      <c r="J47" s="498">
        <v>-2.5229545724904026</v>
      </c>
      <c r="K47" s="498">
        <v>-2.5308167243704003</v>
      </c>
      <c r="L47" s="498">
        <v>-3.0304584758695317</v>
      </c>
      <c r="M47" s="498">
        <v>-3.8790717517122397</v>
      </c>
      <c r="N47" s="498">
        <v>-3.4048876317155821</v>
      </c>
      <c r="O47" s="498">
        <v>-3.2952336637242601</v>
      </c>
      <c r="P47" s="498">
        <v>-3.251702661356398</v>
      </c>
      <c r="Q47" s="498">
        <v>-3.1514174938701678</v>
      </c>
      <c r="R47" s="498">
        <v>-3.0666272074726746</v>
      </c>
    </row>
    <row r="48" spans="2:28">
      <c r="B48" s="25" t="s">
        <v>52</v>
      </c>
      <c r="C48" s="523" t="s">
        <v>199</v>
      </c>
      <c r="D48" s="498">
        <v>-2.2715733579190518</v>
      </c>
      <c r="E48" s="498">
        <v>1.0073514240948014</v>
      </c>
      <c r="F48" s="498">
        <v>0.50036307145707415</v>
      </c>
      <c r="G48" s="498">
        <v>-0.26701397530439069</v>
      </c>
      <c r="H48" s="498">
        <v>-0.27975180035985031</v>
      </c>
      <c r="I48" s="498">
        <v>-1.5086809633391469</v>
      </c>
      <c r="J48" s="498">
        <v>-1.6980872186136151</v>
      </c>
      <c r="K48" s="498">
        <v>-0.80782328860295949</v>
      </c>
      <c r="L48" s="498">
        <v>1.3055766811550964</v>
      </c>
      <c r="M48" s="498">
        <v>0.32682982018156143</v>
      </c>
      <c r="N48" s="498">
        <v>0.12609315853946615</v>
      </c>
      <c r="O48" s="498">
        <v>5.44311478144935E-2</v>
      </c>
      <c r="P48" s="498">
        <v>-0.11069545994917454</v>
      </c>
      <c r="Q48" s="498">
        <v>-0.14591358608469185</v>
      </c>
      <c r="R48" s="498">
        <v>-0.13558941398903723</v>
      </c>
    </row>
    <row r="49" spans="2:18">
      <c r="B49" s="25" t="s">
        <v>55</v>
      </c>
      <c r="C49" s="523" t="s">
        <v>200</v>
      </c>
      <c r="D49" s="498">
        <v>0.54559129410638341</v>
      </c>
      <c r="E49" s="498">
        <v>0.94066049612450198</v>
      </c>
      <c r="F49" s="498">
        <v>0.31449791353914053</v>
      </c>
      <c r="G49" s="498">
        <v>2.9623983733800985E-2</v>
      </c>
      <c r="H49" s="498">
        <v>-1.2440790263681132</v>
      </c>
      <c r="I49" s="498">
        <v>-2.3422553533873627</v>
      </c>
      <c r="J49" s="498">
        <v>-2.2912964134154854</v>
      </c>
      <c r="K49" s="498">
        <v>-1.4668337155487072</v>
      </c>
      <c r="L49" s="498">
        <v>-1.0721842301964823</v>
      </c>
      <c r="M49" s="498">
        <v>-0.85531222328200673</v>
      </c>
      <c r="N49" s="498">
        <v>-0.17758827089442231</v>
      </c>
      <c r="O49" s="498">
        <v>0.18604353352435857</v>
      </c>
      <c r="P49" s="498">
        <v>0.43222035816697707</v>
      </c>
      <c r="Q49" s="498">
        <v>0.62666809597874751</v>
      </c>
      <c r="R49" s="498">
        <v>0.85196650569095889</v>
      </c>
    </row>
    <row r="50" spans="2:18">
      <c r="B50" s="25" t="s">
        <v>58</v>
      </c>
      <c r="C50" s="523" t="s">
        <v>201</v>
      </c>
      <c r="D50" s="498">
        <v>2.9205347493777505</v>
      </c>
      <c r="E50" s="498">
        <v>4.7540604746930386</v>
      </c>
      <c r="F50" s="498">
        <v>6.1289136791470993</v>
      </c>
      <c r="G50" s="498">
        <v>4.511594471213777</v>
      </c>
      <c r="H50" s="498">
        <v>-0.90827401583721989</v>
      </c>
      <c r="I50" s="498">
        <v>-8.0006554985142078</v>
      </c>
      <c r="J50" s="498">
        <v>-9.1227246961655375</v>
      </c>
      <c r="K50" s="498">
        <v>-5.4377379899600378</v>
      </c>
      <c r="L50" s="498">
        <v>-2.6679555583864825</v>
      </c>
      <c r="M50" s="498">
        <v>-3.2516644337840539</v>
      </c>
      <c r="N50" s="498">
        <v>-2.4230318699630748</v>
      </c>
      <c r="O50" s="498">
        <v>-2.5958988754078995</v>
      </c>
      <c r="P50" s="498">
        <v>-2.4024995628033774</v>
      </c>
      <c r="Q50" s="498">
        <v>-2.2097509196589913</v>
      </c>
      <c r="R50" s="498">
        <v>-2.1837504796410925</v>
      </c>
    </row>
    <row r="51" spans="2:18">
      <c r="B51" s="525" t="s">
        <v>127</v>
      </c>
      <c r="C51" s="523" t="s">
        <v>214</v>
      </c>
      <c r="D51" s="498">
        <v>-0.41670980653949119</v>
      </c>
      <c r="E51" s="498">
        <v>0.78908808108195316</v>
      </c>
      <c r="F51" s="498">
        <v>0.42137633877301539</v>
      </c>
      <c r="G51" s="498">
        <v>-0.21529247189564721</v>
      </c>
      <c r="H51" s="498">
        <v>-0.82991252562796403</v>
      </c>
      <c r="I51" s="498">
        <v>-2.6122227669666684</v>
      </c>
      <c r="J51" s="498">
        <v>-3.07526407949823</v>
      </c>
      <c r="K51" s="498">
        <v>-2.4314848462338858</v>
      </c>
      <c r="L51" s="498">
        <v>-2.3858301031719287</v>
      </c>
      <c r="M51" s="498">
        <v>-3.2739259094050155</v>
      </c>
      <c r="N51" s="498">
        <v>-2.7740493572279057</v>
      </c>
      <c r="O51" s="498">
        <v>-2.690356885757033</v>
      </c>
      <c r="P51" s="498">
        <v>-2.6343936073558263</v>
      </c>
      <c r="Q51" s="507">
        <v>-2.5291126680330591</v>
      </c>
      <c r="R51" s="507">
        <v>-2.438721063437459</v>
      </c>
    </row>
    <row r="52" spans="2:18" ht="14.25" customHeight="1">
      <c r="B52" s="645" t="s">
        <v>427</v>
      </c>
      <c r="C52" s="645"/>
      <c r="D52" s="645"/>
      <c r="E52" s="645"/>
      <c r="F52" s="645"/>
      <c r="G52" s="645"/>
      <c r="H52" s="645"/>
      <c r="I52" s="645"/>
      <c r="J52" s="645"/>
      <c r="K52" s="645"/>
      <c r="L52" s="645"/>
      <c r="M52" s="645"/>
      <c r="N52" s="645"/>
      <c r="O52" s="645"/>
      <c r="P52" s="645"/>
      <c r="Q52" s="508"/>
      <c r="R52" s="508"/>
    </row>
    <row r="53" spans="2:18" ht="24.75" customHeight="1">
      <c r="B53" s="652" t="s">
        <v>927</v>
      </c>
      <c r="C53" s="652"/>
      <c r="D53" s="652"/>
      <c r="E53" s="652"/>
      <c r="F53" s="652"/>
      <c r="G53" s="652"/>
      <c r="H53" s="652"/>
      <c r="I53" s="652"/>
      <c r="J53" s="652"/>
      <c r="K53" s="652"/>
      <c r="L53" s="652"/>
      <c r="M53" s="652"/>
      <c r="N53" s="652"/>
      <c r="O53" s="652"/>
      <c r="P53" s="652"/>
      <c r="Q53" s="652"/>
      <c r="R53" s="652"/>
    </row>
    <row r="54" spans="2:18">
      <c r="B54" s="656" t="s">
        <v>923</v>
      </c>
      <c r="C54" s="656"/>
      <c r="D54" s="656"/>
      <c r="E54" s="656"/>
      <c r="F54" s="656"/>
      <c r="G54" s="656"/>
      <c r="H54" s="656"/>
      <c r="I54" s="656"/>
      <c r="J54" s="656"/>
      <c r="K54" s="656"/>
      <c r="L54" s="656"/>
      <c r="M54" s="656"/>
      <c r="N54" s="656"/>
      <c r="O54" s="656"/>
      <c r="P54" s="656"/>
      <c r="Q54" s="656"/>
      <c r="R54" s="656"/>
    </row>
    <row r="55" spans="2:18" ht="72" customHeight="1">
      <c r="B55" s="656" t="s">
        <v>928</v>
      </c>
      <c r="C55" s="656"/>
      <c r="D55" s="656"/>
      <c r="E55" s="656"/>
      <c r="F55" s="656"/>
      <c r="G55" s="656"/>
      <c r="H55" s="656"/>
      <c r="I55" s="656"/>
      <c r="J55" s="656"/>
      <c r="K55" s="656"/>
      <c r="L55" s="656"/>
      <c r="M55" s="656"/>
      <c r="N55" s="656"/>
      <c r="O55" s="656"/>
      <c r="P55" s="656"/>
      <c r="Q55" s="656"/>
      <c r="R55" s="656"/>
    </row>
  </sheetData>
  <mergeCells count="6">
    <mergeCell ref="B55:R55"/>
    <mergeCell ref="B2:R2"/>
    <mergeCell ref="B3:R3"/>
    <mergeCell ref="B52:P52"/>
    <mergeCell ref="B53:R53"/>
    <mergeCell ref="B54:R54"/>
  </mergeCells>
  <conditionalFormatting sqref="B5:R42 B44:R44 C43:R43">
    <cfRule type="expression" dxfId="39" priority="3">
      <formula>MOD(ROW(),2)=0</formula>
    </cfRule>
  </conditionalFormatting>
  <conditionalFormatting sqref="B17">
    <cfRule type="expression" dxfId="38" priority="2">
      <formula>MOD(ROW(),2)=0</formula>
    </cfRule>
  </conditionalFormatting>
  <conditionalFormatting sqref="B43">
    <cfRule type="expression" dxfId="37" priority="1">
      <formula>MOD(ROW(),2)=0</formula>
    </cfRule>
  </conditionalFormatting>
  <pageMargins left="0.7" right="0.7" top="0.75" bottom="0.75" header="0.3" footer="0.3"/>
  <pageSetup scale="65"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6CAB-6C38-46D8-9A09-D3B45EE34AE2}">
  <sheetPr codeName="Sheet85">
    <tabColor rgb="FF92D050"/>
    <pageSetUpPr fitToPage="1"/>
  </sheetPr>
  <dimension ref="A2:AI56"/>
  <sheetViews>
    <sheetView showGridLines="0" zoomScale="90" zoomScaleNormal="90" workbookViewId="0">
      <pane xSplit="3" ySplit="4" topLeftCell="D29" activePane="bottomRight" state="frozen"/>
      <selection activeCell="N8" sqref="N8"/>
      <selection pane="topRight" activeCell="N8" sqref="N8"/>
      <selection pane="bottomLeft" activeCell="N8" sqref="N8"/>
      <selection pane="bottomRight" activeCell="M59" sqref="M59"/>
    </sheetView>
  </sheetViews>
  <sheetFormatPr defaultColWidth="9.140625" defaultRowHeight="15" outlineLevelCol="1"/>
  <cols>
    <col min="1" max="1" width="6.7109375" style="486" customWidth="1"/>
    <col min="2" max="2" width="19.42578125" style="487" customWidth="1"/>
    <col min="3" max="3" width="1.7109375" style="487" hidden="1" customWidth="1" outlineLevel="1"/>
    <col min="4" max="4" width="8.140625" style="502" customWidth="1" collapsed="1"/>
    <col min="5" max="17" width="8.140625" style="502" customWidth="1"/>
    <col min="18" max="18" width="9.42578125" style="502" customWidth="1"/>
    <col min="19" max="19" width="4.42578125" style="502" customWidth="1"/>
    <col min="20" max="34" width="9.140625" style="486"/>
    <col min="35" max="16384" width="9.140625" style="487"/>
  </cols>
  <sheetData>
    <row r="2" spans="2:28">
      <c r="B2" s="653" t="str">
        <f>"Table A11. Emerging Market and Middle-Income Economies: General Government Cyclically Adjusted Balance, "&amp;D4&amp;"–"&amp;RIGHT(R4,2)</f>
        <v>Table A11. Emerging Market and Middle-Income Economies: General Government Cyclically Adjusted Balance, 2010–24</v>
      </c>
      <c r="C2" s="653"/>
      <c r="D2" s="653"/>
      <c r="E2" s="653"/>
      <c r="F2" s="653"/>
      <c r="G2" s="653"/>
      <c r="H2" s="653"/>
      <c r="I2" s="653"/>
      <c r="J2" s="653"/>
      <c r="K2" s="653"/>
      <c r="L2" s="653"/>
      <c r="M2" s="653"/>
      <c r="N2" s="653"/>
      <c r="O2" s="653"/>
      <c r="P2" s="653"/>
      <c r="Q2" s="653"/>
      <c r="R2" s="653"/>
      <c r="S2" s="526"/>
      <c r="T2" s="522"/>
    </row>
    <row r="3" spans="2:28">
      <c r="B3" s="657" t="s">
        <v>202</v>
      </c>
      <c r="C3" s="658"/>
      <c r="D3" s="658"/>
      <c r="E3" s="658"/>
      <c r="F3" s="658"/>
      <c r="G3" s="658"/>
      <c r="H3" s="658"/>
      <c r="I3" s="658"/>
      <c r="J3" s="658"/>
      <c r="K3" s="658"/>
      <c r="L3" s="658"/>
      <c r="M3" s="658"/>
      <c r="N3" s="658"/>
      <c r="O3" s="658"/>
      <c r="P3" s="658"/>
      <c r="Q3" s="658"/>
      <c r="R3" s="658"/>
      <c r="S3" s="526"/>
    </row>
    <row r="4" spans="2:2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c r="S4" s="520"/>
    </row>
    <row r="5" spans="2:28" ht="13.5" customHeight="1">
      <c r="B5" s="493" t="s">
        <v>43</v>
      </c>
      <c r="C5" s="493" t="s">
        <v>43</v>
      </c>
      <c r="D5" s="494">
        <v>-4.5500501850237383</v>
      </c>
      <c r="E5" s="494">
        <v>0.27199281619500559</v>
      </c>
      <c r="F5" s="494">
        <v>-2.7728859051428048</v>
      </c>
      <c r="G5" s="494">
        <v>2.0378843917076717</v>
      </c>
      <c r="H5" s="494">
        <v>-9.3311683311715274</v>
      </c>
      <c r="I5" s="494">
        <v>-18.444815134004351</v>
      </c>
      <c r="J5" s="494">
        <v>-15.664704902082391</v>
      </c>
      <c r="K5" s="494">
        <v>-10.82328713354603</v>
      </c>
      <c r="L5" s="494">
        <v>-8.0965845771535871</v>
      </c>
      <c r="M5" s="494">
        <v>-15.17589721461353</v>
      </c>
      <c r="N5" s="494">
        <v>-8.0068387665394045</v>
      </c>
      <c r="O5" s="494">
        <v>-5.7804849910337381</v>
      </c>
      <c r="P5" s="494">
        <v>-1.6520335588820405</v>
      </c>
      <c r="Q5" s="494">
        <v>3.0264907929231013</v>
      </c>
      <c r="R5" s="494">
        <v>5.9670486473885544</v>
      </c>
      <c r="S5" s="494"/>
    </row>
    <row r="6" spans="2:28" ht="13.5" customHeight="1">
      <c r="B6" s="493" t="s">
        <v>125</v>
      </c>
      <c r="C6" s="493" t="s">
        <v>125</v>
      </c>
      <c r="D6" s="494">
        <v>4.2801573936324351</v>
      </c>
      <c r="E6" s="494">
        <v>5.0944408108218635</v>
      </c>
      <c r="F6" s="494">
        <v>1.0675287864854701</v>
      </c>
      <c r="G6" s="494">
        <v>-1.4109707305501937</v>
      </c>
      <c r="H6" s="494">
        <v>-5.0909113639942376</v>
      </c>
      <c r="I6" s="494">
        <v>0.51657638264968742</v>
      </c>
      <c r="J6" s="494">
        <v>-1.9426428016882542</v>
      </c>
      <c r="K6" s="494">
        <v>-4.3869346689728337</v>
      </c>
      <c r="L6" s="494">
        <v>1.8363624808398842</v>
      </c>
      <c r="M6" s="494">
        <v>-0.48402450006542164</v>
      </c>
      <c r="N6" s="494">
        <v>-0.78514380038783149</v>
      </c>
      <c r="O6" s="494">
        <v>-0.27973802706432566</v>
      </c>
      <c r="P6" s="494">
        <v>-4.7974832041673056E-2</v>
      </c>
      <c r="Q6" s="494">
        <v>6.6019115714844534E-2</v>
      </c>
      <c r="R6" s="494">
        <v>0.13601867686464572</v>
      </c>
      <c r="S6" s="494"/>
    </row>
    <row r="7" spans="2:28" ht="13.5" customHeight="1">
      <c r="B7" s="493" t="s">
        <v>67</v>
      </c>
      <c r="C7" s="493" t="s">
        <v>67</v>
      </c>
      <c r="D7" s="494">
        <v>-1.4166609752984669</v>
      </c>
      <c r="E7" s="494">
        <v>-3.8374438354388527</v>
      </c>
      <c r="F7" s="494">
        <v>-3.0987346474292785</v>
      </c>
      <c r="G7" s="494">
        <v>-3.8376394814676487</v>
      </c>
      <c r="H7" s="494">
        <v>-3.661310198204859</v>
      </c>
      <c r="I7" s="494">
        <v>-6.3542756268604377</v>
      </c>
      <c r="J7" s="494">
        <v>-5.9484863160277976</v>
      </c>
      <c r="K7" s="494">
        <v>-6.662175688604262</v>
      </c>
      <c r="L7" s="494">
        <v>-3.4956280066433911</v>
      </c>
      <c r="M7" s="494">
        <v>-7.7385896667367463E-2</v>
      </c>
      <c r="N7" s="494">
        <v>1.0030164551007226</v>
      </c>
      <c r="O7" s="494">
        <v>0.62302189232052496</v>
      </c>
      <c r="P7" s="494">
        <v>0.42499849358712433</v>
      </c>
      <c r="Q7" s="494">
        <v>4.1102958089585383E-2</v>
      </c>
      <c r="R7" s="494">
        <v>-0.10504510395141255</v>
      </c>
      <c r="S7" s="494"/>
      <c r="T7" s="504"/>
      <c r="U7" s="505"/>
      <c r="V7" s="505"/>
      <c r="W7" s="505"/>
      <c r="X7" s="505"/>
      <c r="Y7" s="505"/>
      <c r="Z7" s="505"/>
      <c r="AA7" s="505"/>
      <c r="AB7" s="505"/>
    </row>
    <row r="8" spans="2:28" ht="13.5" customHeight="1">
      <c r="B8" s="493" t="s">
        <v>42</v>
      </c>
      <c r="C8" s="493" t="s">
        <v>42</v>
      </c>
      <c r="D8" s="494" t="s">
        <v>60</v>
      </c>
      <c r="E8" s="494" t="s">
        <v>60</v>
      </c>
      <c r="F8" s="494" t="s">
        <v>60</v>
      </c>
      <c r="G8" s="494" t="s">
        <v>60</v>
      </c>
      <c r="H8" s="494" t="s">
        <v>60</v>
      </c>
      <c r="I8" s="494" t="s">
        <v>60</v>
      </c>
      <c r="J8" s="494" t="s">
        <v>60</v>
      </c>
      <c r="K8" s="494" t="s">
        <v>60</v>
      </c>
      <c r="L8" s="494" t="s">
        <v>60</v>
      </c>
      <c r="M8" s="494" t="s">
        <v>60</v>
      </c>
      <c r="N8" s="494" t="s">
        <v>60</v>
      </c>
      <c r="O8" s="494" t="s">
        <v>60</v>
      </c>
      <c r="P8" s="494" t="s">
        <v>60</v>
      </c>
      <c r="Q8" s="494" t="s">
        <v>60</v>
      </c>
      <c r="R8" s="494" t="s">
        <v>60</v>
      </c>
      <c r="S8" s="494"/>
    </row>
    <row r="9" spans="2:28" ht="13.5" customHeight="1">
      <c r="B9" s="493" t="s">
        <v>126</v>
      </c>
      <c r="C9" s="493" t="s">
        <v>126</v>
      </c>
      <c r="D9" s="494">
        <v>-4.1465165882562625</v>
      </c>
      <c r="E9" s="494">
        <v>-3.6062494094443287</v>
      </c>
      <c r="F9" s="494">
        <v>-0.16521933172713116</v>
      </c>
      <c r="G9" s="494">
        <v>-1.4525323921948374</v>
      </c>
      <c r="H9" s="494">
        <v>-0.83043554976287171</v>
      </c>
      <c r="I9" s="494">
        <v>-2.4748681262670957</v>
      </c>
      <c r="J9" s="494">
        <v>-0.22559597522675331</v>
      </c>
      <c r="K9" s="494">
        <v>0.30784235810779131</v>
      </c>
      <c r="L9" s="494">
        <v>2.2857749260172997</v>
      </c>
      <c r="M9" s="494">
        <v>-2.0297524755668532</v>
      </c>
      <c r="N9" s="494">
        <v>-1.8450475238170696</v>
      </c>
      <c r="O9" s="494">
        <v>-0.39698615227931117</v>
      </c>
      <c r="P9" s="494">
        <v>-0.63421303063074186</v>
      </c>
      <c r="Q9" s="494">
        <v>-0.75959519709555645</v>
      </c>
      <c r="R9" s="494">
        <v>-0.73439140030850592</v>
      </c>
      <c r="S9" s="494"/>
    </row>
    <row r="10" spans="2:28" ht="13.5" customHeight="1">
      <c r="B10" s="493" t="s">
        <v>56</v>
      </c>
      <c r="C10" s="493" t="s">
        <v>56</v>
      </c>
      <c r="D10" s="494">
        <v>-3.717682046350216</v>
      </c>
      <c r="E10" s="494">
        <v>-3.9562231504363421</v>
      </c>
      <c r="F10" s="494">
        <v>-3.7819234642557138</v>
      </c>
      <c r="G10" s="494">
        <v>-4.3940560384405014</v>
      </c>
      <c r="H10" s="494">
        <v>-6.8504386097632946</v>
      </c>
      <c r="I10" s="494">
        <v>-10.146902803475413</v>
      </c>
      <c r="J10" s="494">
        <v>-7.4685266905024559</v>
      </c>
      <c r="K10" s="494">
        <v>-6.5089342483284183</v>
      </c>
      <c r="L10" s="494">
        <v>-5.5541984768479153</v>
      </c>
      <c r="M10" s="494">
        <v>-6.2890486603303239</v>
      </c>
      <c r="N10" s="494">
        <v>-6.3382261336946799</v>
      </c>
      <c r="O10" s="494">
        <v>-6.597756862520221</v>
      </c>
      <c r="P10" s="494">
        <v>-6.4246074684846004</v>
      </c>
      <c r="Q10" s="494">
        <v>-6.1881236675719</v>
      </c>
      <c r="R10" s="494">
        <v>-5.8334412767496939</v>
      </c>
      <c r="S10" s="494"/>
    </row>
    <row r="11" spans="2:28" ht="13.5" customHeight="1">
      <c r="B11" s="493" t="s">
        <v>128</v>
      </c>
      <c r="C11" s="493" t="s">
        <v>68</v>
      </c>
      <c r="D11" s="494">
        <v>-1.9037974248473315</v>
      </c>
      <c r="E11" s="494">
        <v>-1.0032462882475892</v>
      </c>
      <c r="F11" s="494">
        <v>-0.37216489227650051</v>
      </c>
      <c r="G11" s="494">
        <v>-0.51974387497829455</v>
      </c>
      <c r="H11" s="494">
        <v>-0.49705483679153412</v>
      </c>
      <c r="I11" s="494">
        <v>0.466836419226618</v>
      </c>
      <c r="J11" s="494">
        <v>-0.95384992495153254</v>
      </c>
      <c r="K11" s="494">
        <v>-1.9755275799004441</v>
      </c>
      <c r="L11" s="494">
        <v>-1.4632086255535037</v>
      </c>
      <c r="M11" s="494">
        <v>-1.6157736236279723</v>
      </c>
      <c r="N11" s="494">
        <v>-1.4189952346838641</v>
      </c>
      <c r="O11" s="494">
        <v>-1.2172174836468235</v>
      </c>
      <c r="P11" s="494">
        <v>-1.0160519805004407</v>
      </c>
      <c r="Q11" s="494">
        <v>-0.81496013084135421</v>
      </c>
      <c r="R11" s="494">
        <v>-0.61502974463712179</v>
      </c>
      <c r="S11" s="494"/>
    </row>
    <row r="12" spans="2:28" ht="13.5" customHeight="1">
      <c r="B12" s="493" t="s">
        <v>50</v>
      </c>
      <c r="C12" s="493" t="s">
        <v>50</v>
      </c>
      <c r="D12" s="494">
        <v>-0.40348106307660225</v>
      </c>
      <c r="E12" s="494">
        <v>-6.8211488623752717E-2</v>
      </c>
      <c r="F12" s="494">
        <v>-9.2841226681226699E-2</v>
      </c>
      <c r="G12" s="494">
        <v>-0.48932712566052616</v>
      </c>
      <c r="H12" s="494">
        <v>-0.46685313463312667</v>
      </c>
      <c r="I12" s="494">
        <v>-2.460249555838935</v>
      </c>
      <c r="J12" s="494">
        <v>-3.5714500763125816</v>
      </c>
      <c r="K12" s="494">
        <v>-3.9371408279464948</v>
      </c>
      <c r="L12" s="494">
        <v>-4.8347068088339453</v>
      </c>
      <c r="M12" s="494">
        <v>-6.1182337954784618</v>
      </c>
      <c r="N12" s="494">
        <v>-5.5062130550150332</v>
      </c>
      <c r="O12" s="494">
        <v>-5.4201040219629704</v>
      </c>
      <c r="P12" s="494">
        <v>-5.4026162718046109</v>
      </c>
      <c r="Q12" s="494">
        <v>-5.2929927025822359</v>
      </c>
      <c r="R12" s="494">
        <v>-5.2056925874751201</v>
      </c>
      <c r="S12" s="494"/>
    </row>
    <row r="13" spans="2:28" ht="13.5" customHeight="1">
      <c r="B13" s="493" t="s">
        <v>69</v>
      </c>
      <c r="C13" s="493" t="s">
        <v>69</v>
      </c>
      <c r="D13" s="494">
        <v>-2.6755180053621817</v>
      </c>
      <c r="E13" s="494">
        <v>-2.2339039245490957</v>
      </c>
      <c r="F13" s="494">
        <v>-1.4643596397957953E-2</v>
      </c>
      <c r="G13" s="494">
        <v>-1.1549319577272492</v>
      </c>
      <c r="H13" s="494">
        <v>-2.2433111524580638</v>
      </c>
      <c r="I13" s="494">
        <v>-3.7380688977869143</v>
      </c>
      <c r="J13" s="494">
        <v>-2.4319412595409826</v>
      </c>
      <c r="K13" s="494">
        <v>-2.086210177819694</v>
      </c>
      <c r="L13" s="494">
        <v>-1.4896495988390557</v>
      </c>
      <c r="M13" s="494">
        <v>-1.9923223472980904</v>
      </c>
      <c r="N13" s="494">
        <v>-0.53641991410741985</v>
      </c>
      <c r="O13" s="494">
        <v>-0.41089972854029638</v>
      </c>
      <c r="P13" s="494">
        <v>-0.71450966343782474</v>
      </c>
      <c r="Q13" s="494">
        <v>-0.76621642062929873</v>
      </c>
      <c r="R13" s="494">
        <v>-0.409191511549718</v>
      </c>
      <c r="S13" s="494"/>
    </row>
    <row r="14" spans="2:28" ht="13.5" customHeight="1">
      <c r="B14" s="493" t="s">
        <v>70</v>
      </c>
      <c r="C14" s="493" t="s">
        <v>70</v>
      </c>
      <c r="D14" s="494">
        <v>-5.0914044476805804</v>
      </c>
      <c r="E14" s="494">
        <v>-6.7693569515426946</v>
      </c>
      <c r="F14" s="494">
        <v>-3.543834170628505</v>
      </c>
      <c r="G14" s="494">
        <v>-3.2073683819845997</v>
      </c>
      <c r="H14" s="494">
        <v>-3.2470426405933659</v>
      </c>
      <c r="I14" s="494">
        <v>-2.0470547232596159</v>
      </c>
      <c r="J14" s="494">
        <v>-0.29429561316630398</v>
      </c>
      <c r="K14" s="494">
        <v>0.80538399954925788</v>
      </c>
      <c r="L14" s="494">
        <v>0.22809122698546122</v>
      </c>
      <c r="M14" s="494">
        <v>-0.2462057005709947</v>
      </c>
      <c r="N14" s="494">
        <v>1.3075696996217078E-3</v>
      </c>
      <c r="O14" s="494">
        <v>7.7040439556120013E-2</v>
      </c>
      <c r="P14" s="494">
        <v>0.23544624538511977</v>
      </c>
      <c r="Q14" s="494">
        <v>0.32133444270426881</v>
      </c>
      <c r="R14" s="494">
        <v>0.42125111249050468</v>
      </c>
      <c r="S14" s="494"/>
    </row>
    <row r="15" spans="2:28" ht="13.5" customHeight="1">
      <c r="B15" s="493" t="s">
        <v>71</v>
      </c>
      <c r="C15" s="493" t="s">
        <v>71</v>
      </c>
      <c r="D15" s="494">
        <v>-3.214582423876204</v>
      </c>
      <c r="E15" s="494">
        <v>-3.1166498272670444</v>
      </c>
      <c r="F15" s="494">
        <v>-6.2566768187471116</v>
      </c>
      <c r="G15" s="494">
        <v>-3.1346580493497549</v>
      </c>
      <c r="H15" s="494">
        <v>-2.8773352258888498</v>
      </c>
      <c r="I15" s="494">
        <v>-0.28581362904192065</v>
      </c>
      <c r="J15" s="494">
        <v>-2.9750421344479929</v>
      </c>
      <c r="K15" s="494">
        <v>-3.1243919754989693</v>
      </c>
      <c r="L15" s="494">
        <v>-3.1922213097239394</v>
      </c>
      <c r="M15" s="494">
        <v>-3.2211379615068663</v>
      </c>
      <c r="N15" s="494">
        <v>-3.3654462339541</v>
      </c>
      <c r="O15" s="494">
        <v>-3.4394805957740844</v>
      </c>
      <c r="P15" s="494">
        <v>-3.363333863142163</v>
      </c>
      <c r="Q15" s="494">
        <v>-3.4620855837692552</v>
      </c>
      <c r="R15" s="494">
        <v>-3.41713301682443</v>
      </c>
      <c r="S15" s="494"/>
    </row>
    <row r="16" spans="2:28" ht="13.5" customHeight="1">
      <c r="B16" s="493" t="s">
        <v>72</v>
      </c>
      <c r="C16" s="493" t="s">
        <v>72</v>
      </c>
      <c r="D16" s="494">
        <v>-1.1176277503320855</v>
      </c>
      <c r="E16" s="494">
        <v>-0.57980614369548722</v>
      </c>
      <c r="F16" s="494">
        <v>-1.7008069468652545</v>
      </c>
      <c r="G16" s="494">
        <v>-5.7930384650349964</v>
      </c>
      <c r="H16" s="494">
        <v>-6.3577931420902551</v>
      </c>
      <c r="I16" s="494">
        <v>-6.8525087650570677</v>
      </c>
      <c r="J16" s="494">
        <v>-7.6821829971485496</v>
      </c>
      <c r="K16" s="494">
        <v>-4.0921126830248475</v>
      </c>
      <c r="L16" s="494">
        <v>-1.2554665246505663</v>
      </c>
      <c r="M16" s="494">
        <v>0.71839449931958621</v>
      </c>
      <c r="N16" s="494">
        <v>4.7604706457573318</v>
      </c>
      <c r="O16" s="494">
        <v>4.1711253426501775</v>
      </c>
      <c r="P16" s="494">
        <v>3.862071796886394</v>
      </c>
      <c r="Q16" s="494">
        <v>3.7633604591361962</v>
      </c>
      <c r="R16" s="494">
        <v>2.9775503591486023</v>
      </c>
      <c r="S16" s="494"/>
    </row>
    <row r="17" spans="2:35" ht="13.5" customHeight="1">
      <c r="B17" s="493" t="s">
        <v>129</v>
      </c>
      <c r="C17" s="493" t="s">
        <v>157</v>
      </c>
      <c r="D17" s="494">
        <v>-8.5852998201494444</v>
      </c>
      <c r="E17" s="494">
        <v>-9.6421753516742399</v>
      </c>
      <c r="F17" s="494">
        <v>-9.9581274298151925</v>
      </c>
      <c r="G17" s="494">
        <v>-13.038825690785174</v>
      </c>
      <c r="H17" s="494">
        <v>-11.351972338043746</v>
      </c>
      <c r="I17" s="494">
        <v>-11.48734490370626</v>
      </c>
      <c r="J17" s="494">
        <v>-12.12247470395055</v>
      </c>
      <c r="K17" s="494">
        <v>-10.681002456253619</v>
      </c>
      <c r="L17" s="494">
        <v>-9.6502543894883672</v>
      </c>
      <c r="M17" s="494">
        <v>-8.6348803905729223</v>
      </c>
      <c r="N17" s="494">
        <v>-6.681208423846936</v>
      </c>
      <c r="O17" s="494">
        <v>-5.2455082427312503</v>
      </c>
      <c r="P17" s="494">
        <v>-4.16802614943518</v>
      </c>
      <c r="Q17" s="494">
        <v>-3.89650574700056</v>
      </c>
      <c r="R17" s="494">
        <v>-4.0089350689745613</v>
      </c>
      <c r="S17" s="494"/>
    </row>
    <row r="18" spans="2:35" ht="13.5" customHeight="1">
      <c r="B18" s="493" t="s">
        <v>74</v>
      </c>
      <c r="C18" s="493" t="s">
        <v>74</v>
      </c>
      <c r="D18" s="494">
        <v>-3.1118865500046176</v>
      </c>
      <c r="E18" s="494">
        <v>-4.2874198474377785</v>
      </c>
      <c r="F18" s="494">
        <v>0.12061981833010424</v>
      </c>
      <c r="G18" s="494">
        <v>-0.24896616766532492</v>
      </c>
      <c r="H18" s="494">
        <v>-1.2748661483871331</v>
      </c>
      <c r="I18" s="494">
        <v>-1.1464459249407188</v>
      </c>
      <c r="J18" s="494">
        <v>-0.78373435058403207</v>
      </c>
      <c r="K18" s="494">
        <v>-1.9802844279218719</v>
      </c>
      <c r="L18" s="494">
        <v>-2.8814042849188599</v>
      </c>
      <c r="M18" s="494">
        <v>-2.6265062341087386</v>
      </c>
      <c r="N18" s="494">
        <v>-2.7165586818004148</v>
      </c>
      <c r="O18" s="494">
        <v>-2.4228463488992751</v>
      </c>
      <c r="P18" s="494">
        <v>-2.2108280942000529</v>
      </c>
      <c r="Q18" s="494">
        <v>-1.9782322559461509</v>
      </c>
      <c r="R18" s="494">
        <v>-2.0306406983173391</v>
      </c>
      <c r="S18" s="494"/>
      <c r="U18" s="527"/>
      <c r="V18" s="527"/>
      <c r="W18" s="527"/>
      <c r="X18" s="527"/>
      <c r="Y18" s="527"/>
      <c r="Z18" s="527"/>
      <c r="AA18" s="527"/>
      <c r="AB18" s="527"/>
      <c r="AC18" s="527"/>
      <c r="AD18" s="527"/>
      <c r="AE18" s="527"/>
      <c r="AF18" s="527"/>
      <c r="AG18" s="527"/>
      <c r="AH18" s="527"/>
      <c r="AI18" s="527"/>
    </row>
    <row r="19" spans="2:35" ht="13.5" customHeight="1">
      <c r="B19" s="493" t="s">
        <v>51</v>
      </c>
      <c r="C19" s="493" t="s">
        <v>51</v>
      </c>
      <c r="D19" s="494">
        <v>-9.0324192885726529</v>
      </c>
      <c r="E19" s="494">
        <v>-8.6115596938542573</v>
      </c>
      <c r="F19" s="494">
        <v>-7.4747125987436558</v>
      </c>
      <c r="G19" s="494">
        <v>-6.8222920861540342</v>
      </c>
      <c r="H19" s="494">
        <v>-6.913563028243483</v>
      </c>
      <c r="I19" s="494">
        <v>-7.188954285394944</v>
      </c>
      <c r="J19" s="494">
        <v>-7.2978974591546413</v>
      </c>
      <c r="K19" s="494">
        <v>-6.7453959644577122</v>
      </c>
      <c r="L19" s="494">
        <v>-6.6063544409139796</v>
      </c>
      <c r="M19" s="494">
        <v>-6.9009826073809579</v>
      </c>
      <c r="N19" s="494">
        <v>-6.654006192416781</v>
      </c>
      <c r="O19" s="494">
        <v>-6.469269322380593</v>
      </c>
      <c r="P19" s="494">
        <v>-6.2864724903308744</v>
      </c>
      <c r="Q19" s="494">
        <v>-6.1931315946335479</v>
      </c>
      <c r="R19" s="494">
        <v>-6.1030040054286889</v>
      </c>
      <c r="S19" s="494"/>
    </row>
    <row r="20" spans="2:35" ht="13.5" customHeight="1">
      <c r="B20" s="493" t="s">
        <v>75</v>
      </c>
      <c r="C20" s="493" t="s">
        <v>75</v>
      </c>
      <c r="D20" s="494">
        <v>-1.4510126085281749</v>
      </c>
      <c r="E20" s="494">
        <v>-0.97404517265461765</v>
      </c>
      <c r="F20" s="494">
        <v>-1.9350321079992572</v>
      </c>
      <c r="G20" s="494">
        <v>-2.5474733213964371</v>
      </c>
      <c r="H20" s="494">
        <v>-2.3421452233710953</v>
      </c>
      <c r="I20" s="494">
        <v>-2.6645673570981576</v>
      </c>
      <c r="J20" s="494">
        <v>-2.4637641082679225</v>
      </c>
      <c r="K20" s="494">
        <v>-2.4225037502966957</v>
      </c>
      <c r="L20" s="494">
        <v>-1.690152608956152</v>
      </c>
      <c r="M20" s="494">
        <v>-1.8138799961128091</v>
      </c>
      <c r="N20" s="494">
        <v>-1.8226224488256355</v>
      </c>
      <c r="O20" s="494">
        <v>-1.8400490810287111</v>
      </c>
      <c r="P20" s="494">
        <v>-1.8543852055904901</v>
      </c>
      <c r="Q20" s="494">
        <v>-1.854761820825759</v>
      </c>
      <c r="R20" s="494">
        <v>-1.8468856584608431</v>
      </c>
      <c r="S20" s="494"/>
    </row>
    <row r="21" spans="2:35" ht="13.5" customHeight="1">
      <c r="B21" s="493" t="s">
        <v>104</v>
      </c>
      <c r="C21" s="493" t="s">
        <v>104</v>
      </c>
      <c r="D21" s="494" t="s">
        <v>60</v>
      </c>
      <c r="E21" s="494" t="s">
        <v>60</v>
      </c>
      <c r="F21" s="494" t="s">
        <v>60</v>
      </c>
      <c r="G21" s="494" t="s">
        <v>60</v>
      </c>
      <c r="H21" s="494" t="s">
        <v>60</v>
      </c>
      <c r="I21" s="494" t="s">
        <v>60</v>
      </c>
      <c r="J21" s="494" t="s">
        <v>60</v>
      </c>
      <c r="K21" s="494" t="s">
        <v>60</v>
      </c>
      <c r="L21" s="494" t="s">
        <v>60</v>
      </c>
      <c r="M21" s="494" t="s">
        <v>60</v>
      </c>
      <c r="N21" s="494" t="s">
        <v>60</v>
      </c>
      <c r="O21" s="494" t="s">
        <v>60</v>
      </c>
      <c r="P21" s="494" t="s">
        <v>60</v>
      </c>
      <c r="Q21" s="494" t="s">
        <v>60</v>
      </c>
      <c r="R21" s="494" t="s">
        <v>60</v>
      </c>
      <c r="S21" s="494"/>
    </row>
    <row r="22" spans="2:35" ht="13.5" customHeight="1">
      <c r="B22" s="493" t="s">
        <v>41</v>
      </c>
      <c r="C22" s="493" t="s">
        <v>41</v>
      </c>
      <c r="D22" s="494" t="s">
        <v>60</v>
      </c>
      <c r="E22" s="494" t="s">
        <v>60</v>
      </c>
      <c r="F22" s="494" t="s">
        <v>60</v>
      </c>
      <c r="G22" s="494" t="s">
        <v>60</v>
      </c>
      <c r="H22" s="494" t="s">
        <v>60</v>
      </c>
      <c r="I22" s="494" t="s">
        <v>60</v>
      </c>
      <c r="J22" s="494" t="s">
        <v>60</v>
      </c>
      <c r="K22" s="494" t="s">
        <v>60</v>
      </c>
      <c r="L22" s="494" t="s">
        <v>60</v>
      </c>
      <c r="M22" s="494" t="s">
        <v>60</v>
      </c>
      <c r="N22" s="494" t="s">
        <v>60</v>
      </c>
      <c r="O22" s="494" t="s">
        <v>60</v>
      </c>
      <c r="P22" s="494" t="s">
        <v>60</v>
      </c>
      <c r="Q22" s="494" t="s">
        <v>60</v>
      </c>
      <c r="R22" s="494" t="s">
        <v>60</v>
      </c>
      <c r="S22" s="494"/>
    </row>
    <row r="23" spans="2:35" ht="13.5" customHeight="1">
      <c r="B23" s="493" t="s">
        <v>40</v>
      </c>
      <c r="C23" s="493" t="s">
        <v>40</v>
      </c>
      <c r="D23" s="494" t="s">
        <v>60</v>
      </c>
      <c r="E23" s="494" t="s">
        <v>60</v>
      </c>
      <c r="F23" s="494" t="s">
        <v>60</v>
      </c>
      <c r="G23" s="494" t="s">
        <v>60</v>
      </c>
      <c r="H23" s="494" t="s">
        <v>60</v>
      </c>
      <c r="I23" s="494" t="s">
        <v>60</v>
      </c>
      <c r="J23" s="494" t="s">
        <v>60</v>
      </c>
      <c r="K23" s="494" t="s">
        <v>60</v>
      </c>
      <c r="L23" s="494" t="s">
        <v>60</v>
      </c>
      <c r="M23" s="494" t="s">
        <v>60</v>
      </c>
      <c r="N23" s="494" t="s">
        <v>60</v>
      </c>
      <c r="O23" s="494" t="s">
        <v>60</v>
      </c>
      <c r="P23" s="494" t="s">
        <v>60</v>
      </c>
      <c r="Q23" s="494" t="s">
        <v>60</v>
      </c>
      <c r="R23" s="494" t="s">
        <v>60</v>
      </c>
      <c r="S23" s="494"/>
    </row>
    <row r="24" spans="2:35" ht="13.5" customHeight="1">
      <c r="B24" s="493" t="s">
        <v>39</v>
      </c>
      <c r="C24" s="493" t="s">
        <v>39</v>
      </c>
      <c r="D24" s="494" t="s">
        <v>60</v>
      </c>
      <c r="E24" s="494" t="s">
        <v>60</v>
      </c>
      <c r="F24" s="494" t="s">
        <v>60</v>
      </c>
      <c r="G24" s="494" t="s">
        <v>60</v>
      </c>
      <c r="H24" s="494" t="s">
        <v>60</v>
      </c>
      <c r="I24" s="494" t="s">
        <v>60</v>
      </c>
      <c r="J24" s="494" t="s">
        <v>60</v>
      </c>
      <c r="K24" s="494" t="s">
        <v>60</v>
      </c>
      <c r="L24" s="494" t="s">
        <v>60</v>
      </c>
      <c r="M24" s="494" t="s">
        <v>60</v>
      </c>
      <c r="N24" s="494" t="s">
        <v>60</v>
      </c>
      <c r="O24" s="494" t="s">
        <v>60</v>
      </c>
      <c r="P24" s="494" t="s">
        <v>60</v>
      </c>
      <c r="Q24" s="494" t="s">
        <v>60</v>
      </c>
      <c r="R24" s="494" t="s">
        <v>60</v>
      </c>
      <c r="S24" s="494"/>
    </row>
    <row r="25" spans="2:35" ht="13.5" customHeight="1">
      <c r="B25" s="493" t="s">
        <v>76</v>
      </c>
      <c r="C25" s="493" t="s">
        <v>76</v>
      </c>
      <c r="D25" s="494">
        <v>-4.0622748111550342</v>
      </c>
      <c r="E25" s="494">
        <v>-2.9135487861486919</v>
      </c>
      <c r="F25" s="494">
        <v>-3.1480744345148972</v>
      </c>
      <c r="G25" s="494">
        <v>-3.0049655147024361</v>
      </c>
      <c r="H25" s="494">
        <v>-2.4296819716674531</v>
      </c>
      <c r="I25" s="494">
        <v>-2.7736479370696765</v>
      </c>
      <c r="J25" s="494">
        <v>-2.6840838016804804</v>
      </c>
      <c r="K25" s="494">
        <v>-2.580275055573928</v>
      </c>
      <c r="L25" s="494">
        <v>-4.4981371480669852</v>
      </c>
      <c r="M25" s="494">
        <v>-2.5870099095489625</v>
      </c>
      <c r="N25" s="494">
        <v>-2.5529259297665483</v>
      </c>
      <c r="O25" s="494">
        <v>-2.5719800400481021</v>
      </c>
      <c r="P25" s="494">
        <v>-2.4706026638428935</v>
      </c>
      <c r="Q25" s="494">
        <v>-2.4588946760688435</v>
      </c>
      <c r="R25" s="494">
        <v>-2.4709974166104769</v>
      </c>
      <c r="S25" s="494"/>
    </row>
    <row r="26" spans="2:35" ht="13.5" customHeight="1">
      <c r="B26" s="493" t="s">
        <v>57</v>
      </c>
      <c r="C26" s="493" t="s">
        <v>57</v>
      </c>
      <c r="D26" s="494">
        <v>-3.6700778353280077</v>
      </c>
      <c r="E26" s="494">
        <v>-3.2846756521607392</v>
      </c>
      <c r="F26" s="494">
        <v>-3.8985415063115396</v>
      </c>
      <c r="G26" s="494">
        <v>-3.6738810840406186</v>
      </c>
      <c r="H26" s="494">
        <v>-4.5597974500690412</v>
      </c>
      <c r="I26" s="494">
        <v>-4.3461738692877887</v>
      </c>
      <c r="J26" s="494">
        <v>-4.215507028603998</v>
      </c>
      <c r="K26" s="494">
        <v>-2.6991486348454998</v>
      </c>
      <c r="L26" s="494">
        <v>-2.4160703661482557</v>
      </c>
      <c r="M26" s="494">
        <v>-2.4534664815391354</v>
      </c>
      <c r="N26" s="494">
        <v>-2.277187054715883</v>
      </c>
      <c r="O26" s="494">
        <v>-2.1790947182950156</v>
      </c>
      <c r="P26" s="494">
        <v>-2.2262330758931053</v>
      </c>
      <c r="Q26" s="494">
        <v>-2.268391448595712</v>
      </c>
      <c r="R26" s="494">
        <v>-2.2951319515582314</v>
      </c>
      <c r="S26" s="494"/>
    </row>
    <row r="27" spans="2:35" ht="13.5" customHeight="1">
      <c r="B27" s="493" t="s">
        <v>77</v>
      </c>
      <c r="C27" s="493" t="s">
        <v>77</v>
      </c>
      <c r="D27" s="494">
        <v>-4.2687117474065213</v>
      </c>
      <c r="E27" s="494">
        <v>-6.8998817756792246</v>
      </c>
      <c r="F27" s="494">
        <v>-7.6887569711037553</v>
      </c>
      <c r="G27" s="494">
        <v>-5.8825878861719199</v>
      </c>
      <c r="H27" s="494">
        <v>-6.3235531189194072</v>
      </c>
      <c r="I27" s="494">
        <v>-4.6414908668692139</v>
      </c>
      <c r="J27" s="494">
        <v>-4.8149507336790691</v>
      </c>
      <c r="K27" s="494">
        <v>-4.1944543172926094</v>
      </c>
      <c r="L27" s="494">
        <v>-4.0501912789044292</v>
      </c>
      <c r="M27" s="494">
        <v>-3.8976439337395941</v>
      </c>
      <c r="N27" s="494">
        <v>-3.386578939825744</v>
      </c>
      <c r="O27" s="494">
        <v>-3.4228528916599767</v>
      </c>
      <c r="P27" s="494">
        <v>-3.7146527727209153</v>
      </c>
      <c r="Q27" s="494">
        <v>-4.0069161142715002</v>
      </c>
      <c r="R27" s="494">
        <v>-4.315121507368846</v>
      </c>
      <c r="S27" s="494"/>
    </row>
    <row r="28" spans="2:35" ht="13.5" customHeight="1">
      <c r="B28" s="493" t="s">
        <v>38</v>
      </c>
      <c r="C28" s="493" t="s">
        <v>38</v>
      </c>
      <c r="D28" s="494" t="s">
        <v>60</v>
      </c>
      <c r="E28" s="494" t="s">
        <v>60</v>
      </c>
      <c r="F28" s="494" t="s">
        <v>60</v>
      </c>
      <c r="G28" s="494" t="s">
        <v>60</v>
      </c>
      <c r="H28" s="494" t="s">
        <v>60</v>
      </c>
      <c r="I28" s="494" t="s">
        <v>60</v>
      </c>
      <c r="J28" s="494" t="s">
        <v>60</v>
      </c>
      <c r="K28" s="494" t="s">
        <v>60</v>
      </c>
      <c r="L28" s="494" t="s">
        <v>60</v>
      </c>
      <c r="M28" s="494" t="s">
        <v>60</v>
      </c>
      <c r="N28" s="494" t="s">
        <v>60</v>
      </c>
      <c r="O28" s="494" t="s">
        <v>60</v>
      </c>
      <c r="P28" s="494" t="s">
        <v>60</v>
      </c>
      <c r="Q28" s="494" t="s">
        <v>60</v>
      </c>
      <c r="R28" s="494" t="s">
        <v>60</v>
      </c>
      <c r="S28" s="494"/>
    </row>
    <row r="29" spans="2:35" ht="13.5" customHeight="1">
      <c r="B29" s="493" t="s">
        <v>78</v>
      </c>
      <c r="C29" s="493" t="s">
        <v>78</v>
      </c>
      <c r="D29" s="494" t="s">
        <v>60</v>
      </c>
      <c r="E29" s="494" t="s">
        <v>60</v>
      </c>
      <c r="F29" s="494" t="s">
        <v>60</v>
      </c>
      <c r="G29" s="494" t="s">
        <v>60</v>
      </c>
      <c r="H29" s="494" t="s">
        <v>60</v>
      </c>
      <c r="I29" s="494" t="s">
        <v>60</v>
      </c>
      <c r="J29" s="494" t="s">
        <v>60</v>
      </c>
      <c r="K29" s="494" t="s">
        <v>60</v>
      </c>
      <c r="L29" s="494" t="s">
        <v>60</v>
      </c>
      <c r="M29" s="494" t="s">
        <v>60</v>
      </c>
      <c r="N29" s="494" t="s">
        <v>60</v>
      </c>
      <c r="O29" s="494" t="s">
        <v>60</v>
      </c>
      <c r="P29" s="494" t="s">
        <v>60</v>
      </c>
      <c r="Q29" s="494" t="s">
        <v>60</v>
      </c>
      <c r="R29" s="494" t="s">
        <v>60</v>
      </c>
      <c r="S29" s="494"/>
    </row>
    <row r="30" spans="2:35" ht="13.5" customHeight="1">
      <c r="B30" s="493" t="s">
        <v>130</v>
      </c>
      <c r="C30" s="493" t="s">
        <v>79</v>
      </c>
      <c r="D30" s="494">
        <v>-7.7727001323529582E-2</v>
      </c>
      <c r="E30" s="494">
        <v>1.1522394195869179</v>
      </c>
      <c r="F30" s="494">
        <v>1.3312903294262264</v>
      </c>
      <c r="G30" s="494">
        <v>0.13051814296246464</v>
      </c>
      <c r="H30" s="494">
        <v>-0.1182959350330874</v>
      </c>
      <c r="I30" s="494">
        <v>-1.5503222012082294</v>
      </c>
      <c r="J30" s="494">
        <v>-1.854924524313998</v>
      </c>
      <c r="K30" s="494">
        <v>-2.1319895877814616</v>
      </c>
      <c r="L30" s="494">
        <v>-1.9008686115188196</v>
      </c>
      <c r="M30" s="494">
        <v>-1.6778994714759921</v>
      </c>
      <c r="N30" s="494">
        <v>-1.2743025483906918</v>
      </c>
      <c r="O30" s="494">
        <v>-0.8682563605586282</v>
      </c>
      <c r="P30" s="494">
        <v>-0.93462481512047191</v>
      </c>
      <c r="Q30" s="494">
        <v>-0.99743032756797556</v>
      </c>
      <c r="R30" s="494">
        <v>-1.0257558810280283</v>
      </c>
      <c r="S30" s="494"/>
    </row>
    <row r="31" spans="2:35" ht="13.5" customHeight="1">
      <c r="B31" s="493" t="s">
        <v>80</v>
      </c>
      <c r="C31" s="493" t="s">
        <v>80</v>
      </c>
      <c r="D31" s="494">
        <v>-2.5021342614137829</v>
      </c>
      <c r="E31" s="494">
        <v>2.234217235814541E-2</v>
      </c>
      <c r="F31" s="494">
        <v>-0.32636855435509671</v>
      </c>
      <c r="G31" s="494">
        <v>9.5119863419164202E-2</v>
      </c>
      <c r="H31" s="494">
        <v>0.62490879542573496</v>
      </c>
      <c r="I31" s="494">
        <v>0.62936717256600183</v>
      </c>
      <c r="J31" s="494">
        <v>-0.39204664346649792</v>
      </c>
      <c r="K31" s="494">
        <v>-0.36295748795112737</v>
      </c>
      <c r="L31" s="494">
        <v>-1.0167356203809008</v>
      </c>
      <c r="M31" s="494">
        <v>-1.223199446287341</v>
      </c>
      <c r="N31" s="494">
        <v>-1.4072592124444714</v>
      </c>
      <c r="O31" s="494">
        <v>-1.5389438765503045</v>
      </c>
      <c r="P31" s="494">
        <v>-1.6472524135433324</v>
      </c>
      <c r="Q31" s="494">
        <v>-1.8728439740212888</v>
      </c>
      <c r="R31" s="494">
        <v>-1.8964111080230655</v>
      </c>
      <c r="S31" s="494"/>
    </row>
    <row r="32" spans="2:35" ht="13.5" customHeight="1">
      <c r="B32" s="493" t="s">
        <v>81</v>
      </c>
      <c r="C32" s="493" t="s">
        <v>81</v>
      </c>
      <c r="D32" s="494">
        <v>-7.0271281150606919</v>
      </c>
      <c r="E32" s="494">
        <v>-5.2618248710916857</v>
      </c>
      <c r="F32" s="494">
        <v>-3.5219148837292096</v>
      </c>
      <c r="G32" s="494">
        <v>-3.5141798311571257</v>
      </c>
      <c r="H32" s="494">
        <v>-3.1749668125247639</v>
      </c>
      <c r="I32" s="494">
        <v>-2.4235429985288026</v>
      </c>
      <c r="J32" s="494">
        <v>-2.2091789440813128</v>
      </c>
      <c r="K32" s="494">
        <v>-1.7682228725854903</v>
      </c>
      <c r="L32" s="494">
        <v>-1.6211034959202051</v>
      </c>
      <c r="M32" s="494">
        <v>-2.431496481473447</v>
      </c>
      <c r="N32" s="494">
        <v>-3.1603729326149104</v>
      </c>
      <c r="O32" s="494">
        <v>-3.0797491809886597</v>
      </c>
      <c r="P32" s="494">
        <v>-2.9844953694810599</v>
      </c>
      <c r="Q32" s="494">
        <v>-2.944569276888469</v>
      </c>
      <c r="R32" s="494">
        <v>-2.8786252597251254</v>
      </c>
      <c r="S32" s="494"/>
    </row>
    <row r="33" spans="2:19" ht="13.5" customHeight="1">
      <c r="B33" s="493" t="s">
        <v>37</v>
      </c>
      <c r="C33" s="493" t="s">
        <v>37</v>
      </c>
      <c r="D33" s="494" t="s">
        <v>60</v>
      </c>
      <c r="E33" s="494" t="s">
        <v>60</v>
      </c>
      <c r="F33" s="494" t="s">
        <v>60</v>
      </c>
      <c r="G33" s="494" t="s">
        <v>60</v>
      </c>
      <c r="H33" s="494" t="s">
        <v>60</v>
      </c>
      <c r="I33" s="494" t="s">
        <v>60</v>
      </c>
      <c r="J33" s="494" t="s">
        <v>60</v>
      </c>
      <c r="K33" s="494" t="s">
        <v>60</v>
      </c>
      <c r="L33" s="494" t="s">
        <v>60</v>
      </c>
      <c r="M33" s="494" t="s">
        <v>60</v>
      </c>
      <c r="N33" s="494" t="s">
        <v>60</v>
      </c>
      <c r="O33" s="494" t="s">
        <v>60</v>
      </c>
      <c r="P33" s="494" t="s">
        <v>60</v>
      </c>
      <c r="Q33" s="494" t="s">
        <v>60</v>
      </c>
      <c r="R33" s="494" t="s">
        <v>60</v>
      </c>
      <c r="S33" s="494"/>
    </row>
    <row r="34" spans="2:19" ht="13.5" customHeight="1">
      <c r="B34" s="493" t="s">
        <v>82</v>
      </c>
      <c r="C34" s="493" t="s">
        <v>82</v>
      </c>
      <c r="D34" s="494">
        <v>-5.6705200605189034</v>
      </c>
      <c r="E34" s="494">
        <v>-3.244336791944844</v>
      </c>
      <c r="F34" s="494">
        <v>-1.2781938443423175</v>
      </c>
      <c r="G34" s="494">
        <v>-1.53642650111615</v>
      </c>
      <c r="H34" s="494">
        <v>-0.84570711756025374</v>
      </c>
      <c r="I34" s="494">
        <v>-0.67944096751491045</v>
      </c>
      <c r="J34" s="494">
        <v>-2.1366946256721446</v>
      </c>
      <c r="K34" s="494">
        <v>-3.5363333374986157</v>
      </c>
      <c r="L34" s="494">
        <v>-3.75329898979605</v>
      </c>
      <c r="M34" s="494">
        <v>-4.4714561838969535</v>
      </c>
      <c r="N34" s="494">
        <v>-4.574913362048207</v>
      </c>
      <c r="O34" s="494">
        <v>-4.4143702906695799</v>
      </c>
      <c r="P34" s="494">
        <v>-4.3193738545231097</v>
      </c>
      <c r="Q34" s="494">
        <v>-4.0829373778130904</v>
      </c>
      <c r="R34" s="494">
        <v>-3.6858039816006634</v>
      </c>
      <c r="S34" s="494"/>
    </row>
    <row r="35" spans="2:19" ht="13.5" customHeight="1">
      <c r="B35" s="493" t="s">
        <v>53</v>
      </c>
      <c r="C35" s="493" t="s">
        <v>53</v>
      </c>
      <c r="D35" s="494">
        <v>-2.8534130039362648</v>
      </c>
      <c r="E35" s="494">
        <v>1.4542517074621835</v>
      </c>
      <c r="F35" s="494">
        <v>0.22279194287658749</v>
      </c>
      <c r="G35" s="494">
        <v>-1.3196846043072046</v>
      </c>
      <c r="H35" s="494">
        <v>6.1497044378175991E-2</v>
      </c>
      <c r="I35" s="494">
        <v>-2.9845537990328719</v>
      </c>
      <c r="J35" s="494">
        <v>-3.3818369678404432</v>
      </c>
      <c r="K35" s="494">
        <v>-1.1485756617174334</v>
      </c>
      <c r="L35" s="494">
        <v>2.8208337224105788</v>
      </c>
      <c r="M35" s="494">
        <v>0.91091077327068271</v>
      </c>
      <c r="N35" s="494">
        <v>0.66339032669362863</v>
      </c>
      <c r="O35" s="494">
        <v>0.30152938191919515</v>
      </c>
      <c r="P35" s="494">
        <v>-7.2822644173904993E-2</v>
      </c>
      <c r="Q35" s="494">
        <v>-0.28650017007512407</v>
      </c>
      <c r="R35" s="494">
        <v>-0.35407005813118131</v>
      </c>
      <c r="S35" s="494"/>
    </row>
    <row r="36" spans="2:19" ht="13.5" customHeight="1">
      <c r="B36" s="493" t="s">
        <v>36</v>
      </c>
      <c r="C36" s="493" t="s">
        <v>36</v>
      </c>
      <c r="D36" s="494" t="s">
        <v>60</v>
      </c>
      <c r="E36" s="494" t="s">
        <v>60</v>
      </c>
      <c r="F36" s="494" t="s">
        <v>60</v>
      </c>
      <c r="G36" s="494" t="s">
        <v>60</v>
      </c>
      <c r="H36" s="494" t="s">
        <v>60</v>
      </c>
      <c r="I36" s="494" t="s">
        <v>60</v>
      </c>
      <c r="J36" s="494" t="s">
        <v>60</v>
      </c>
      <c r="K36" s="494" t="s">
        <v>60</v>
      </c>
      <c r="L36" s="494" t="s">
        <v>60</v>
      </c>
      <c r="M36" s="494" t="s">
        <v>60</v>
      </c>
      <c r="N36" s="494" t="s">
        <v>60</v>
      </c>
      <c r="O36" s="494" t="s">
        <v>60</v>
      </c>
      <c r="P36" s="494" t="s">
        <v>60</v>
      </c>
      <c r="Q36" s="494" t="s">
        <v>60</v>
      </c>
      <c r="R36" s="494" t="s">
        <v>60</v>
      </c>
      <c r="S36" s="494"/>
    </row>
    <row r="37" spans="2:19" ht="13.5" customHeight="1">
      <c r="B37" s="493" t="s">
        <v>59</v>
      </c>
      <c r="C37" s="493" t="s">
        <v>59</v>
      </c>
      <c r="D37" s="494">
        <v>-3.7483145790244881</v>
      </c>
      <c r="E37" s="494">
        <v>-3.7376413258935135</v>
      </c>
      <c r="F37" s="494">
        <v>-4.1792196673363442</v>
      </c>
      <c r="G37" s="494">
        <v>-4.1544360991030445</v>
      </c>
      <c r="H37" s="494">
        <v>-4.1091455300276625</v>
      </c>
      <c r="I37" s="494">
        <v>-4.1535108152367908</v>
      </c>
      <c r="J37" s="494">
        <v>-3.7937680112599534</v>
      </c>
      <c r="K37" s="494">
        <v>-3.7447440774161733</v>
      </c>
      <c r="L37" s="494">
        <v>-3.6934467138384468</v>
      </c>
      <c r="M37" s="494">
        <v>-4.0709432534084682</v>
      </c>
      <c r="N37" s="494">
        <v>-3.9253773325347243</v>
      </c>
      <c r="O37" s="494">
        <v>-3.8827446160335279</v>
      </c>
      <c r="P37" s="494">
        <v>-4.1104070391390346</v>
      </c>
      <c r="Q37" s="494">
        <v>-4.1187966380264518</v>
      </c>
      <c r="R37" s="494">
        <v>-4.0478306572596683</v>
      </c>
      <c r="S37" s="494"/>
    </row>
    <row r="38" spans="2:19" ht="13.5" customHeight="1">
      <c r="B38" s="493" t="s">
        <v>83</v>
      </c>
      <c r="C38" s="493" t="s">
        <v>83</v>
      </c>
      <c r="D38" s="494" t="s">
        <v>60</v>
      </c>
      <c r="E38" s="494" t="s">
        <v>60</v>
      </c>
      <c r="F38" s="494" t="s">
        <v>60</v>
      </c>
      <c r="G38" s="494" t="s">
        <v>60</v>
      </c>
      <c r="H38" s="494" t="s">
        <v>60</v>
      </c>
      <c r="I38" s="494" t="s">
        <v>60</v>
      </c>
      <c r="J38" s="494" t="s">
        <v>60</v>
      </c>
      <c r="K38" s="494" t="s">
        <v>60</v>
      </c>
      <c r="L38" s="494" t="s">
        <v>60</v>
      </c>
      <c r="M38" s="494" t="s">
        <v>60</v>
      </c>
      <c r="N38" s="494" t="s">
        <v>60</v>
      </c>
      <c r="O38" s="494" t="s">
        <v>60</v>
      </c>
      <c r="P38" s="494" t="s">
        <v>60</v>
      </c>
      <c r="Q38" s="494" t="s">
        <v>60</v>
      </c>
      <c r="R38" s="494" t="s">
        <v>60</v>
      </c>
      <c r="S38" s="494"/>
    </row>
    <row r="39" spans="2:19" ht="13.5" customHeight="1">
      <c r="B39" s="493" t="s">
        <v>84</v>
      </c>
      <c r="C39" s="493" t="s">
        <v>84</v>
      </c>
      <c r="D39" s="494">
        <v>-1.4297130287406614</v>
      </c>
      <c r="E39" s="494">
        <v>1.2525215679757394E-2</v>
      </c>
      <c r="F39" s="494">
        <v>-0.65066032711296162</v>
      </c>
      <c r="G39" s="494">
        <v>0.29115802854477463</v>
      </c>
      <c r="H39" s="494">
        <v>-0.40699543856864306</v>
      </c>
      <c r="I39" s="494">
        <v>0.54477602784945944</v>
      </c>
      <c r="J39" s="494">
        <v>0.91343004994590826</v>
      </c>
      <c r="K39" s="494">
        <v>-0.73092019670854169</v>
      </c>
      <c r="L39" s="494">
        <v>-0.20375359075915037</v>
      </c>
      <c r="M39" s="494">
        <v>-3.8896469289243937E-2</v>
      </c>
      <c r="N39" s="494">
        <v>-0.66319470148425586</v>
      </c>
      <c r="O39" s="494">
        <v>-0.78053280186832241</v>
      </c>
      <c r="P39" s="494">
        <v>-0.96934077532998975</v>
      </c>
      <c r="Q39" s="494">
        <v>-1.1542842536154883</v>
      </c>
      <c r="R39" s="494">
        <v>-1.3074502120242106</v>
      </c>
      <c r="S39" s="494"/>
    </row>
    <row r="40" spans="2:19">
      <c r="B40" s="493" t="s">
        <v>54</v>
      </c>
      <c r="C40" s="493" t="s">
        <v>54</v>
      </c>
      <c r="D40" s="494">
        <v>-2.2431656427870479</v>
      </c>
      <c r="E40" s="494">
        <v>-1.6316046764801053</v>
      </c>
      <c r="F40" s="494">
        <v>-1.8742981777572241</v>
      </c>
      <c r="G40" s="494">
        <v>-2.2720100892873973</v>
      </c>
      <c r="H40" s="494">
        <v>-1.6689012554343408</v>
      </c>
      <c r="I40" s="494">
        <v>-1.5711446907532167</v>
      </c>
      <c r="J40" s="494">
        <v>-2.126047961991071</v>
      </c>
      <c r="K40" s="494">
        <v>-3.5648579165988794</v>
      </c>
      <c r="L40" s="494">
        <v>-4.4804649283600648</v>
      </c>
      <c r="M40" s="494">
        <v>-1.8950037385658924</v>
      </c>
      <c r="N40" s="494">
        <v>-2.5629427446881037</v>
      </c>
      <c r="O40" s="494">
        <v>-3.1640622424263203</v>
      </c>
      <c r="P40" s="494">
        <v>-3.1444474694555873</v>
      </c>
      <c r="Q40" s="494">
        <v>-2.8640485217591154</v>
      </c>
      <c r="R40" s="494">
        <v>-2.4211435825549974</v>
      </c>
      <c r="S40" s="494"/>
    </row>
    <row r="41" spans="2:19">
      <c r="B41" s="493" t="s">
        <v>85</v>
      </c>
      <c r="C41" s="493" t="s">
        <v>85</v>
      </c>
      <c r="D41" s="494">
        <v>-2.7261363744402352</v>
      </c>
      <c r="E41" s="494">
        <v>-3.1583839407045002</v>
      </c>
      <c r="F41" s="494">
        <v>-4.4940306661294009</v>
      </c>
      <c r="G41" s="494">
        <v>-4.6231688789501586</v>
      </c>
      <c r="H41" s="494">
        <v>-3.2836543571756991</v>
      </c>
      <c r="I41" s="494">
        <v>1.890606377989041</v>
      </c>
      <c r="J41" s="494">
        <v>-1.1521078343487181</v>
      </c>
      <c r="K41" s="494">
        <v>-1.5203138010225652</v>
      </c>
      <c r="L41" s="494">
        <v>-1.9793798294809297</v>
      </c>
      <c r="M41" s="494">
        <v>-2.1530135852110446</v>
      </c>
      <c r="N41" s="494">
        <v>-2.2350756693505476</v>
      </c>
      <c r="O41" s="494">
        <v>-2.1532955870110118</v>
      </c>
      <c r="P41" s="494">
        <v>-1.9895954474035957</v>
      </c>
      <c r="Q41" s="494">
        <v>-1.9797478722160577</v>
      </c>
      <c r="R41" s="494">
        <v>-1.9906330517061908</v>
      </c>
      <c r="S41" s="494"/>
    </row>
    <row r="42" spans="2:19">
      <c r="B42" s="493" t="s">
        <v>35</v>
      </c>
      <c r="C42" s="493" t="s">
        <v>35</v>
      </c>
      <c r="D42" s="494" t="s">
        <v>60</v>
      </c>
      <c r="E42" s="494" t="s">
        <v>60</v>
      </c>
      <c r="F42" s="494" t="s">
        <v>60</v>
      </c>
      <c r="G42" s="494" t="s">
        <v>60</v>
      </c>
      <c r="H42" s="494" t="s">
        <v>60</v>
      </c>
      <c r="I42" s="494" t="s">
        <v>60</v>
      </c>
      <c r="J42" s="494" t="s">
        <v>60</v>
      </c>
      <c r="K42" s="494" t="s">
        <v>60</v>
      </c>
      <c r="L42" s="494" t="s">
        <v>60</v>
      </c>
      <c r="M42" s="494" t="s">
        <v>60</v>
      </c>
      <c r="N42" s="494" t="s">
        <v>60</v>
      </c>
      <c r="O42" s="494" t="s">
        <v>60</v>
      </c>
      <c r="P42" s="494" t="s">
        <v>60</v>
      </c>
      <c r="Q42" s="494" t="s">
        <v>60</v>
      </c>
      <c r="R42" s="494" t="s">
        <v>60</v>
      </c>
      <c r="S42" s="494"/>
    </row>
    <row r="43" spans="2:19">
      <c r="B43" s="493" t="s">
        <v>920</v>
      </c>
      <c r="C43" s="493" t="s">
        <v>86</v>
      </c>
      <c r="D43" s="494">
        <v>-2.1150422253719907</v>
      </c>
      <c r="E43" s="494">
        <v>-2.1141106774179916</v>
      </c>
      <c r="F43" s="494">
        <v>-3.6176822822947403</v>
      </c>
      <c r="G43" s="494">
        <v>-3.3476766804326168</v>
      </c>
      <c r="H43" s="494">
        <v>-4.3539537351339783</v>
      </c>
      <c r="I43" s="494">
        <v>-3.6269181471416134</v>
      </c>
      <c r="J43" s="494">
        <v>-3.5910394107762462</v>
      </c>
      <c r="K43" s="494">
        <v>-3.2999318224792171</v>
      </c>
      <c r="L43" s="494">
        <v>-2.5336879922245559</v>
      </c>
      <c r="M43" s="494">
        <v>-2.5047985034351794</v>
      </c>
      <c r="N43" s="494">
        <v>-2.468115700565336</v>
      </c>
      <c r="O43" s="494">
        <v>-3.079795624924992</v>
      </c>
      <c r="P43" s="494">
        <v>-3.2970792444238786</v>
      </c>
      <c r="Q43" s="494">
        <v>-3.5653484727328606</v>
      </c>
      <c r="R43" s="494">
        <v>-3.6253844156576758</v>
      </c>
      <c r="S43" s="494"/>
    </row>
    <row r="44" spans="2:19">
      <c r="B44" s="493" t="s">
        <v>117</v>
      </c>
      <c r="C44" s="493" t="s">
        <v>117</v>
      </c>
      <c r="D44" s="494" t="s">
        <v>60</v>
      </c>
      <c r="E44" s="494" t="s">
        <v>60</v>
      </c>
      <c r="F44" s="494" t="s">
        <v>60</v>
      </c>
      <c r="G44" s="494" t="s">
        <v>60</v>
      </c>
      <c r="H44" s="494" t="s">
        <v>60</v>
      </c>
      <c r="I44" s="494" t="s">
        <v>60</v>
      </c>
      <c r="J44" s="494" t="s">
        <v>60</v>
      </c>
      <c r="K44" s="494" t="s">
        <v>60</v>
      </c>
      <c r="L44" s="494" t="s">
        <v>60</v>
      </c>
      <c r="M44" s="494" t="s">
        <v>60</v>
      </c>
      <c r="N44" s="494" t="s">
        <v>60</v>
      </c>
      <c r="O44" s="494" t="s">
        <v>60</v>
      </c>
      <c r="P44" s="494" t="s">
        <v>60</v>
      </c>
      <c r="Q44" s="494" t="s">
        <v>60</v>
      </c>
      <c r="R44" s="494" t="s">
        <v>60</v>
      </c>
      <c r="S44" s="494"/>
    </row>
    <row r="45" spans="2:19" ht="6" customHeight="1">
      <c r="B45" s="495"/>
      <c r="C45" s="495"/>
      <c r="D45" s="494"/>
      <c r="E45" s="494"/>
      <c r="F45" s="494"/>
      <c r="G45" s="494"/>
      <c r="H45" s="494"/>
      <c r="I45" s="494"/>
      <c r="J45" s="494"/>
      <c r="K45" s="494"/>
      <c r="L45" s="494"/>
      <c r="M45" s="494"/>
      <c r="N45" s="494"/>
      <c r="O45" s="494"/>
      <c r="P45" s="494"/>
      <c r="Q45" s="494"/>
      <c r="R45" s="494"/>
      <c r="S45" s="494"/>
    </row>
    <row r="46" spans="2:19">
      <c r="B46" s="496" t="s">
        <v>87</v>
      </c>
      <c r="C46" s="523" t="s">
        <v>187</v>
      </c>
      <c r="D46" s="498">
        <v>-2.8050218729490526</v>
      </c>
      <c r="E46" s="498">
        <v>-1.9874448739624011</v>
      </c>
      <c r="F46" s="498">
        <v>-1.900636283693381</v>
      </c>
      <c r="G46" s="498">
        <v>-2.217462598903416</v>
      </c>
      <c r="H46" s="498">
        <v>-2.3993895996150654</v>
      </c>
      <c r="I46" s="498">
        <v>-3.7452015205762907</v>
      </c>
      <c r="J46" s="498">
        <v>-4.1462949001687335</v>
      </c>
      <c r="K46" s="498">
        <v>-4.039472872745077</v>
      </c>
      <c r="L46" s="498">
        <v>-3.9830615592176781</v>
      </c>
      <c r="M46" s="498">
        <v>-4.7755981605351217</v>
      </c>
      <c r="N46" s="498">
        <v>-4.4098928612554555</v>
      </c>
      <c r="O46" s="498">
        <v>-4.3865668275263809</v>
      </c>
      <c r="P46" s="498">
        <v>-4.366940945962793</v>
      </c>
      <c r="Q46" s="498">
        <v>-4.2993153199175138</v>
      </c>
      <c r="R46" s="498">
        <v>-4.2264614962871967</v>
      </c>
      <c r="S46" s="494"/>
    </row>
    <row r="47" spans="2:19">
      <c r="B47" s="25" t="s">
        <v>49</v>
      </c>
      <c r="C47" s="523" t="s">
        <v>198</v>
      </c>
      <c r="D47" s="498">
        <v>-2.2360911551060294</v>
      </c>
      <c r="E47" s="498">
        <v>-1.5992356076690855</v>
      </c>
      <c r="F47" s="498">
        <v>-1.4268316685226721</v>
      </c>
      <c r="G47" s="498">
        <v>-1.5270681002503639</v>
      </c>
      <c r="H47" s="498">
        <v>-1.5047678571391809</v>
      </c>
      <c r="I47" s="498">
        <v>-2.9899816784704938</v>
      </c>
      <c r="J47" s="498">
        <v>-3.8528430652798864</v>
      </c>
      <c r="K47" s="498">
        <v>-4.1082508810024585</v>
      </c>
      <c r="L47" s="498">
        <v>-4.7227523918387355</v>
      </c>
      <c r="M47" s="498">
        <v>-5.6774178427176381</v>
      </c>
      <c r="N47" s="498">
        <v>-5.2176271127952738</v>
      </c>
      <c r="O47" s="498">
        <v>-5.1403310677270264</v>
      </c>
      <c r="P47" s="498">
        <v>-5.1116595968889715</v>
      </c>
      <c r="Q47" s="498">
        <v>-5.0318213429681142</v>
      </c>
      <c r="R47" s="498">
        <v>-4.9636723214024823</v>
      </c>
      <c r="S47" s="494"/>
    </row>
    <row r="48" spans="2:19">
      <c r="B48" s="25" t="s">
        <v>52</v>
      </c>
      <c r="C48" s="523" t="s">
        <v>199</v>
      </c>
      <c r="D48" s="498">
        <v>-3.4899885479971662</v>
      </c>
      <c r="E48" s="498">
        <v>-0.87486691310777664</v>
      </c>
      <c r="F48" s="498">
        <v>-0.99260659061187551</v>
      </c>
      <c r="G48" s="498">
        <v>-1.9273823521033404</v>
      </c>
      <c r="H48" s="498">
        <v>-1.0196818120375526</v>
      </c>
      <c r="I48" s="498">
        <v>-2.1598344308974942</v>
      </c>
      <c r="J48" s="498">
        <v>-2.5092373511795132</v>
      </c>
      <c r="K48" s="498">
        <v>-1.9440538050971687</v>
      </c>
      <c r="L48" s="498">
        <v>-0.30864797574564107</v>
      </c>
      <c r="M48" s="498">
        <v>-0.91980795146475502</v>
      </c>
      <c r="N48" s="498">
        <v>-1.34074160012704</v>
      </c>
      <c r="O48" s="498">
        <v>-1.6158554249516253</v>
      </c>
      <c r="P48" s="498">
        <v>-1.7534453476163785</v>
      </c>
      <c r="Q48" s="498">
        <v>-1.7618960846621174</v>
      </c>
      <c r="R48" s="498">
        <v>-1.6646266183350689</v>
      </c>
      <c r="S48" s="494"/>
    </row>
    <row r="49" spans="2:30">
      <c r="B49" s="25" t="s">
        <v>55</v>
      </c>
      <c r="C49" s="523" t="s">
        <v>200</v>
      </c>
      <c r="D49" s="498">
        <v>-3.1465920298491215</v>
      </c>
      <c r="E49" s="498">
        <v>-3.286231779869925</v>
      </c>
      <c r="F49" s="498">
        <v>-3.091352553530947</v>
      </c>
      <c r="G49" s="498">
        <v>-3.5521918835773447</v>
      </c>
      <c r="H49" s="498">
        <v>-4.9563135692315736</v>
      </c>
      <c r="I49" s="498">
        <v>-6.4950623500078786</v>
      </c>
      <c r="J49" s="498">
        <v>-5.4508588486979388</v>
      </c>
      <c r="K49" s="498">
        <v>-4.7812780274787805</v>
      </c>
      <c r="L49" s="498">
        <v>-3.6413614061129556</v>
      </c>
      <c r="M49" s="498">
        <v>-3.6069912530176729</v>
      </c>
      <c r="N49" s="498">
        <v>-3.2276956944559831</v>
      </c>
      <c r="O49" s="498">
        <v>-3.3076875391360039</v>
      </c>
      <c r="P49" s="498">
        <v>-3.2767418161414379</v>
      </c>
      <c r="Q49" s="498">
        <v>-3.2290455799683628</v>
      </c>
      <c r="R49" s="498">
        <v>-3.0971800212704395</v>
      </c>
      <c r="S49" s="494"/>
    </row>
    <row r="50" spans="2:30">
      <c r="B50" s="25" t="s">
        <v>58</v>
      </c>
      <c r="C50" s="523" t="s">
        <v>201</v>
      </c>
      <c r="D50" s="498">
        <v>-6.5946357479002868</v>
      </c>
      <c r="E50" s="498">
        <v>-6.4208909421854719</v>
      </c>
      <c r="F50" s="498">
        <v>-7.6742364523565545</v>
      </c>
      <c r="G50" s="498">
        <v>-7.6960349135009753</v>
      </c>
      <c r="H50" s="498">
        <v>-9.8526452929188952</v>
      </c>
      <c r="I50" s="498">
        <v>-11.877397983296273</v>
      </c>
      <c r="J50" s="498">
        <v>-11.602818146925051</v>
      </c>
      <c r="K50" s="498">
        <v>-9.2502349299595998</v>
      </c>
      <c r="L50" s="498">
        <v>-7.9221384125431351</v>
      </c>
      <c r="M50" s="498">
        <v>-9.3691113707686036</v>
      </c>
      <c r="N50" s="498">
        <v>-6.3418035757724525</v>
      </c>
      <c r="O50" s="498">
        <v>-4.9980913550097856</v>
      </c>
      <c r="P50" s="498">
        <v>-3.4436596100713879</v>
      </c>
      <c r="Q50" s="498">
        <v>-2.2616497822586723</v>
      </c>
      <c r="R50" s="498">
        <v>-1.8295813622039667</v>
      </c>
      <c r="S50" s="494"/>
      <c r="T50" s="245"/>
      <c r="U50" s="245"/>
      <c r="V50" s="245"/>
      <c r="W50" s="245"/>
      <c r="X50" s="245"/>
      <c r="Y50" s="245"/>
      <c r="Z50" s="245"/>
      <c r="AA50" s="541"/>
      <c r="AB50" s="541"/>
      <c r="AC50" s="541"/>
      <c r="AD50" s="2"/>
    </row>
    <row r="51" spans="2:30">
      <c r="B51" s="525" t="s">
        <v>127</v>
      </c>
      <c r="C51" s="528" t="s">
        <v>214</v>
      </c>
      <c r="D51" s="507">
        <v>-2.6176191799875124</v>
      </c>
      <c r="E51" s="507">
        <v>-1.8414197987546694</v>
      </c>
      <c r="F51" s="507">
        <v>-1.8170803938683457</v>
      </c>
      <c r="G51" s="507">
        <v>-2.155503174789863</v>
      </c>
      <c r="H51" s="507">
        <v>-2.280991611269616</v>
      </c>
      <c r="I51" s="507">
        <v>-3.8866274446246623</v>
      </c>
      <c r="J51" s="507">
        <v>-4.3219022381655723</v>
      </c>
      <c r="K51" s="507">
        <v>-4.2454057240457548</v>
      </c>
      <c r="L51" s="507">
        <v>-4.2460125103839239</v>
      </c>
      <c r="M51" s="507">
        <v>-5.1137513256652802</v>
      </c>
      <c r="N51" s="507">
        <v>-4.7554897117964146</v>
      </c>
      <c r="O51" s="507">
        <v>-4.7635809060023133</v>
      </c>
      <c r="P51" s="507">
        <v>-4.7685977280976868</v>
      </c>
      <c r="Q51" s="507">
        <v>-4.7072503508019263</v>
      </c>
      <c r="R51" s="507">
        <v>-4.6313850850844069</v>
      </c>
      <c r="S51" s="529"/>
    </row>
    <row r="52" spans="2:30">
      <c r="B52" s="645" t="s">
        <v>427</v>
      </c>
      <c r="C52" s="645"/>
      <c r="D52" s="645"/>
      <c r="E52" s="645"/>
      <c r="F52" s="645"/>
      <c r="G52" s="645"/>
      <c r="H52" s="645"/>
      <c r="I52" s="645"/>
      <c r="J52" s="645"/>
      <c r="K52" s="645"/>
      <c r="L52" s="645"/>
      <c r="M52" s="645"/>
      <c r="N52" s="645"/>
      <c r="O52" s="645"/>
      <c r="P52" s="645"/>
      <c r="Q52" s="508"/>
      <c r="R52" s="508"/>
    </row>
    <row r="53" spans="2:30" ht="14.25" customHeight="1">
      <c r="B53" s="652" t="s">
        <v>922</v>
      </c>
      <c r="C53" s="652"/>
      <c r="D53" s="652"/>
      <c r="E53" s="652"/>
      <c r="F53" s="652"/>
      <c r="G53" s="652"/>
      <c r="H53" s="652"/>
      <c r="I53" s="652"/>
      <c r="J53" s="652"/>
      <c r="K53" s="652"/>
      <c r="L53" s="652"/>
      <c r="M53" s="652"/>
      <c r="N53" s="652"/>
      <c r="O53" s="652"/>
      <c r="P53" s="652"/>
      <c r="Q53" s="652"/>
      <c r="R53" s="652"/>
    </row>
    <row r="54" spans="2:30" ht="14.25" customHeight="1">
      <c r="B54" s="656" t="s">
        <v>929</v>
      </c>
      <c r="C54" s="656"/>
      <c r="D54" s="656"/>
      <c r="E54" s="656"/>
      <c r="F54" s="656"/>
      <c r="G54" s="656"/>
      <c r="H54" s="656"/>
      <c r="I54" s="656"/>
      <c r="J54" s="656"/>
      <c r="K54" s="656"/>
      <c r="L54" s="656"/>
      <c r="M54" s="656"/>
      <c r="N54" s="656"/>
      <c r="O54" s="656"/>
      <c r="P54" s="656"/>
      <c r="Q54" s="656"/>
      <c r="R54" s="656"/>
    </row>
    <row r="55" spans="2:30">
      <c r="B55" s="656" t="s">
        <v>930</v>
      </c>
      <c r="C55" s="656"/>
      <c r="D55" s="656"/>
      <c r="E55" s="656"/>
      <c r="F55" s="656"/>
      <c r="G55" s="656"/>
      <c r="H55" s="656"/>
      <c r="I55" s="656"/>
      <c r="J55" s="656"/>
      <c r="K55" s="656"/>
      <c r="L55" s="656"/>
      <c r="M55" s="656"/>
      <c r="N55" s="656"/>
      <c r="O55" s="656"/>
      <c r="P55" s="656"/>
      <c r="Q55" s="656"/>
      <c r="R55" s="656"/>
    </row>
    <row r="56" spans="2:30" ht="59.25" customHeight="1">
      <c r="B56" s="656" t="s">
        <v>931</v>
      </c>
      <c r="C56" s="656"/>
      <c r="D56" s="656"/>
      <c r="E56" s="656"/>
      <c r="F56" s="656"/>
      <c r="G56" s="656"/>
      <c r="H56" s="656"/>
      <c r="I56" s="656"/>
      <c r="J56" s="656"/>
      <c r="K56" s="656"/>
      <c r="L56" s="656"/>
      <c r="M56" s="656"/>
      <c r="N56" s="656"/>
      <c r="O56" s="656"/>
      <c r="P56" s="656"/>
      <c r="Q56" s="656"/>
      <c r="R56" s="656"/>
    </row>
  </sheetData>
  <mergeCells count="7">
    <mergeCell ref="B56:R56"/>
    <mergeCell ref="B2:R2"/>
    <mergeCell ref="B3:R3"/>
    <mergeCell ref="B52:P52"/>
    <mergeCell ref="B53:R53"/>
    <mergeCell ref="B54:R54"/>
    <mergeCell ref="B55:R55"/>
  </mergeCells>
  <conditionalFormatting sqref="B5:R42 B44:R44 C43:R43">
    <cfRule type="expression" dxfId="36" priority="4">
      <formula>MOD(ROW(),2)=0</formula>
    </cfRule>
  </conditionalFormatting>
  <conditionalFormatting sqref="B17">
    <cfRule type="expression" dxfId="35" priority="3">
      <formula>MOD(ROW(),2)=0</formula>
    </cfRule>
  </conditionalFormatting>
  <conditionalFormatting sqref="B43">
    <cfRule type="expression" dxfId="34" priority="2">
      <formula>MOD(ROW(),2)=0</formula>
    </cfRule>
  </conditionalFormatting>
  <conditionalFormatting sqref="B43">
    <cfRule type="expression" dxfId="33" priority="1">
      <formula>MOD(ROW(),2)=0</formula>
    </cfRule>
  </conditionalFormatting>
  <pageMargins left="0.7" right="0.7" top="0.75" bottom="0.75" header="0.3" footer="0.3"/>
  <pageSetup scale="1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A3B23-E551-4F7B-9026-9825FC46475F}">
  <sheetPr codeName="Sheet86">
    <tabColor rgb="FF92D050"/>
    <pageSetUpPr fitToPage="1"/>
  </sheetPr>
  <dimension ref="A2:AJ56"/>
  <sheetViews>
    <sheetView showGridLines="0" zoomScale="85" zoomScaleNormal="85" workbookViewId="0">
      <pane xSplit="3" ySplit="4" topLeftCell="D29" activePane="bottomRight" state="frozen"/>
      <selection activeCell="N8" sqref="N8"/>
      <selection pane="topRight" activeCell="N8" sqref="N8"/>
      <selection pane="bottomLeft" activeCell="N8" sqref="N8"/>
      <selection pane="bottomRight" activeCell="B56" sqref="B56:R56"/>
    </sheetView>
  </sheetViews>
  <sheetFormatPr defaultColWidth="9.140625" defaultRowHeight="15" outlineLevelCol="1"/>
  <cols>
    <col min="1" max="1" width="6.7109375" style="486" customWidth="1"/>
    <col min="2" max="2" width="23.42578125" style="487" customWidth="1"/>
    <col min="3" max="3" width="15.42578125" style="487" hidden="1" customWidth="1" outlineLevel="1"/>
    <col min="4" max="4" width="8.42578125" style="502" customWidth="1" collapsed="1"/>
    <col min="5" max="18" width="8.42578125" style="502" customWidth="1"/>
    <col min="19" max="19" width="2.7109375" style="502" customWidth="1"/>
    <col min="20" max="36" width="9.140625" style="486"/>
    <col min="37" max="16384" width="9.140625" style="487"/>
  </cols>
  <sheetData>
    <row r="2" spans="2:28">
      <c r="B2" s="653" t="str">
        <f>"Table A12. Emerging Market and Middle-Income Economies: General Government Cyclically Adjusted Primary Balance, "&amp;D4&amp;"–"&amp;RIGHT(R4,2)</f>
        <v>Table A12. Emerging Market and Middle-Income Economies: General Government Cyclically Adjusted Primary Balance, 2010–24</v>
      </c>
      <c r="C2" s="653"/>
      <c r="D2" s="653"/>
      <c r="E2" s="653"/>
      <c r="F2" s="653"/>
      <c r="G2" s="653"/>
      <c r="H2" s="653"/>
      <c r="I2" s="653"/>
      <c r="J2" s="653"/>
      <c r="K2" s="653"/>
      <c r="L2" s="653"/>
      <c r="M2" s="653"/>
      <c r="N2" s="653"/>
      <c r="O2" s="653"/>
      <c r="P2" s="653"/>
      <c r="Q2" s="653"/>
      <c r="R2" s="653"/>
      <c r="S2" s="526"/>
      <c r="T2" s="522"/>
    </row>
    <row r="3" spans="2:28">
      <c r="B3" s="657" t="s">
        <v>202</v>
      </c>
      <c r="C3" s="658"/>
      <c r="D3" s="658"/>
      <c r="E3" s="658"/>
      <c r="F3" s="658"/>
      <c r="G3" s="658"/>
      <c r="H3" s="658"/>
      <c r="I3" s="658"/>
      <c r="J3" s="658"/>
      <c r="K3" s="658"/>
      <c r="L3" s="658"/>
      <c r="M3" s="658"/>
      <c r="N3" s="658"/>
      <c r="O3" s="658"/>
      <c r="P3" s="658"/>
      <c r="Q3" s="658"/>
      <c r="R3" s="658"/>
      <c r="S3" s="526"/>
    </row>
    <row r="4" spans="2:2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c r="S4" s="520"/>
    </row>
    <row r="5" spans="2:28" ht="13.5" customHeight="1">
      <c r="B5" s="493" t="s">
        <v>43</v>
      </c>
      <c r="C5" s="493" t="s">
        <v>43</v>
      </c>
      <c r="D5" s="494">
        <v>-5.2421616840014025</v>
      </c>
      <c r="E5" s="494">
        <v>-1.7070015373773415</v>
      </c>
      <c r="F5" s="494">
        <v>-4.1756577124833019</v>
      </c>
      <c r="G5" s="494">
        <v>1.9622337530326075</v>
      </c>
      <c r="H5" s="494">
        <v>-9.5122342581922226</v>
      </c>
      <c r="I5" s="494">
        <v>-19.170942926418707</v>
      </c>
      <c r="J5" s="494">
        <v>-15.749738231986687</v>
      </c>
      <c r="K5" s="494">
        <v>-10.37990987643802</v>
      </c>
      <c r="L5" s="494">
        <v>-8.5626013639877563</v>
      </c>
      <c r="M5" s="494">
        <v>-15.450977738464825</v>
      </c>
      <c r="N5" s="494">
        <v>-8.1528641891224982</v>
      </c>
      <c r="O5" s="494">
        <v>-5.9134523099871981</v>
      </c>
      <c r="P5" s="494">
        <v>-1.7615806735091259</v>
      </c>
      <c r="Q5" s="494">
        <v>3.0562487337263926</v>
      </c>
      <c r="R5" s="494">
        <v>5.7596312358963484</v>
      </c>
      <c r="S5" s="494"/>
    </row>
    <row r="6" spans="2:28" ht="13.5" customHeight="1">
      <c r="B6" s="493" t="s">
        <v>125</v>
      </c>
      <c r="C6" s="493" t="s">
        <v>125</v>
      </c>
      <c r="D6" s="494">
        <v>5.4037313535092029</v>
      </c>
      <c r="E6" s="494">
        <v>6.1065302301284028</v>
      </c>
      <c r="F6" s="494">
        <v>2.0330505102093799</v>
      </c>
      <c r="G6" s="494">
        <v>-0.62813351863731026</v>
      </c>
      <c r="H6" s="494">
        <v>-4.0714179152460854</v>
      </c>
      <c r="I6" s="494">
        <v>1.9809319900125608</v>
      </c>
      <c r="J6" s="494">
        <v>0.45488826433167362</v>
      </c>
      <c r="K6" s="494">
        <v>-1.3949008457920653</v>
      </c>
      <c r="L6" s="494">
        <v>6.5781577509248628</v>
      </c>
      <c r="M6" s="494">
        <v>4.8768976702972928</v>
      </c>
      <c r="N6" s="494">
        <v>5.0909673391680652</v>
      </c>
      <c r="O6" s="494">
        <v>5.2526461055707454</v>
      </c>
      <c r="P6" s="494">
        <v>5.0706535312709438</v>
      </c>
      <c r="Q6" s="494">
        <v>4.736458465857007</v>
      </c>
      <c r="R6" s="494">
        <v>4.4478890090170369</v>
      </c>
      <c r="S6" s="494"/>
    </row>
    <row r="7" spans="2:28" ht="13.5" customHeight="1">
      <c r="B7" s="493" t="s">
        <v>67</v>
      </c>
      <c r="C7" s="493" t="s">
        <v>67</v>
      </c>
      <c r="D7" s="494">
        <v>-0.56135133759093736</v>
      </c>
      <c r="E7" s="494">
        <v>-2.6428291129501131</v>
      </c>
      <c r="F7" s="494">
        <v>-1.7739717316865515</v>
      </c>
      <c r="G7" s="494">
        <v>-3.2139579722629041</v>
      </c>
      <c r="H7" s="494">
        <v>-2.9206385807457655</v>
      </c>
      <c r="I7" s="494">
        <v>-4.7574809384108923</v>
      </c>
      <c r="J7" s="494">
        <v>-4.0860052720896478</v>
      </c>
      <c r="K7" s="494">
        <v>-4.1941760956801639</v>
      </c>
      <c r="L7" s="494">
        <v>-0.64699692341141557</v>
      </c>
      <c r="M7" s="494">
        <v>2.4577689001041176</v>
      </c>
      <c r="N7" s="494">
        <v>3.395853434835268</v>
      </c>
      <c r="O7" s="494">
        <v>3.0473959583385621</v>
      </c>
      <c r="P7" s="494">
        <v>2.7180398014512099</v>
      </c>
      <c r="Q7" s="494">
        <v>2.1925253200858883</v>
      </c>
      <c r="R7" s="494">
        <v>1.9969929751027922</v>
      </c>
      <c r="S7" s="494"/>
      <c r="T7" s="504"/>
      <c r="U7" s="505"/>
      <c r="V7" s="505"/>
      <c r="W7" s="505"/>
      <c r="X7" s="505"/>
      <c r="Y7" s="505"/>
      <c r="Z7" s="505"/>
      <c r="AA7" s="505"/>
      <c r="AB7" s="505"/>
    </row>
    <row r="8" spans="2:28" ht="13.5" customHeight="1">
      <c r="B8" s="493" t="s">
        <v>42</v>
      </c>
      <c r="C8" s="493" t="s">
        <v>42</v>
      </c>
      <c r="D8" s="494" t="s">
        <v>60</v>
      </c>
      <c r="E8" s="494" t="s">
        <v>60</v>
      </c>
      <c r="F8" s="494" t="s">
        <v>60</v>
      </c>
      <c r="G8" s="494" t="s">
        <v>60</v>
      </c>
      <c r="H8" s="494" t="s">
        <v>60</v>
      </c>
      <c r="I8" s="494" t="s">
        <v>60</v>
      </c>
      <c r="J8" s="494" t="s">
        <v>60</v>
      </c>
      <c r="K8" s="494" t="s">
        <v>60</v>
      </c>
      <c r="L8" s="494" t="s">
        <v>60</v>
      </c>
      <c r="M8" s="494" t="s">
        <v>60</v>
      </c>
      <c r="N8" s="494" t="s">
        <v>60</v>
      </c>
      <c r="O8" s="494" t="s">
        <v>60</v>
      </c>
      <c r="P8" s="494" t="s">
        <v>60</v>
      </c>
      <c r="Q8" s="494" t="s">
        <v>60</v>
      </c>
      <c r="R8" s="494" t="s">
        <v>60</v>
      </c>
      <c r="S8" s="494"/>
    </row>
    <row r="9" spans="2:28" ht="13.5" customHeight="1">
      <c r="B9" s="493" t="s">
        <v>126</v>
      </c>
      <c r="C9" s="493" t="s">
        <v>126</v>
      </c>
      <c r="D9" s="494">
        <v>-3.4961532725122964</v>
      </c>
      <c r="E9" s="494">
        <v>-2.5115989846997047</v>
      </c>
      <c r="F9" s="494">
        <v>1.2287024740964061</v>
      </c>
      <c r="G9" s="494">
        <v>-0.45520964500201022</v>
      </c>
      <c r="H9" s="494">
        <v>0.23000152378485195</v>
      </c>
      <c r="I9" s="494">
        <v>-0.82067018231237288</v>
      </c>
      <c r="J9" s="494">
        <v>1.6736644626929313</v>
      </c>
      <c r="K9" s="494">
        <v>2.2476304018707509</v>
      </c>
      <c r="L9" s="494">
        <v>4.2626865114908608</v>
      </c>
      <c r="M9" s="494">
        <v>0.19181311924623967</v>
      </c>
      <c r="N9" s="494">
        <v>0.38142570492377137</v>
      </c>
      <c r="O9" s="494">
        <v>1.8293195532108384</v>
      </c>
      <c r="P9" s="494">
        <v>1.5882260664442513</v>
      </c>
      <c r="Q9" s="494">
        <v>1.4611311791613442</v>
      </c>
      <c r="R9" s="494">
        <v>1.4880324123391577</v>
      </c>
      <c r="S9" s="494"/>
    </row>
    <row r="10" spans="2:28" ht="13.5" customHeight="1">
      <c r="B10" s="493" t="s">
        <v>56</v>
      </c>
      <c r="C10" s="493" t="s">
        <v>56</v>
      </c>
      <c r="D10" s="494">
        <v>1.476443259973103</v>
      </c>
      <c r="E10" s="494">
        <v>1.6869649975540297</v>
      </c>
      <c r="F10" s="494">
        <v>0.83403940308731173</v>
      </c>
      <c r="G10" s="494">
        <v>0.50861555981189022</v>
      </c>
      <c r="H10" s="494">
        <v>-1.2356607420441288</v>
      </c>
      <c r="I10" s="494">
        <v>-1.8017598149711804</v>
      </c>
      <c r="J10" s="494">
        <v>-1.2418232424217062</v>
      </c>
      <c r="K10" s="494">
        <v>-0.6280916814613845</v>
      </c>
      <c r="L10" s="494">
        <v>-0.58819019247486448</v>
      </c>
      <c r="M10" s="494">
        <v>-0.91566533753671464</v>
      </c>
      <c r="N10" s="494">
        <v>-0.51653049082306135</v>
      </c>
      <c r="O10" s="494">
        <v>-0.18509858738873275</v>
      </c>
      <c r="P10" s="494">
        <v>0.18952014373664219</v>
      </c>
      <c r="Q10" s="494">
        <v>0.58833012637722004</v>
      </c>
      <c r="R10" s="494">
        <v>1.0444419218018381</v>
      </c>
      <c r="S10" s="494"/>
    </row>
    <row r="11" spans="2:28" ht="13.5" customHeight="1">
      <c r="B11" s="493" t="s">
        <v>128</v>
      </c>
      <c r="C11" s="493" t="s">
        <v>68</v>
      </c>
      <c r="D11" s="494">
        <v>-1.854098793853437</v>
      </c>
      <c r="E11" s="494">
        <v>-0.90618275794796133</v>
      </c>
      <c r="F11" s="494">
        <v>-0.26131912731202428</v>
      </c>
      <c r="G11" s="494">
        <v>-0.4381637518937051</v>
      </c>
      <c r="H11" s="494">
        <v>-0.35431497214670177</v>
      </c>
      <c r="I11" s="494">
        <v>0.68189094454242771</v>
      </c>
      <c r="J11" s="494">
        <v>-0.67438375633641912</v>
      </c>
      <c r="K11" s="494">
        <v>-1.6233623998483537</v>
      </c>
      <c r="L11" s="494">
        <v>-1.0965144363204773</v>
      </c>
      <c r="M11" s="494">
        <v>-1.1587728858247566</v>
      </c>
      <c r="N11" s="494">
        <v>-0.89268263074064824</v>
      </c>
      <c r="O11" s="494">
        <v>-0.64606018617210847</v>
      </c>
      <c r="P11" s="494">
        <v>-0.39394507094285935</v>
      </c>
      <c r="Q11" s="494">
        <v>-0.1799396676384733</v>
      </c>
      <c r="R11" s="494">
        <v>-7.1429081131804354E-3</v>
      </c>
      <c r="S11" s="494"/>
    </row>
    <row r="12" spans="2:28" ht="13.5" customHeight="1">
      <c r="B12" s="493" t="s">
        <v>50</v>
      </c>
      <c r="C12" s="493" t="s">
        <v>50</v>
      </c>
      <c r="D12" s="494">
        <v>4.6327035033136718E-2</v>
      </c>
      <c r="E12" s="494">
        <v>0.42176752100586534</v>
      </c>
      <c r="F12" s="494">
        <v>0.39077037936506903</v>
      </c>
      <c r="G12" s="494">
        <v>1.6591961674090046E-2</v>
      </c>
      <c r="H12" s="494">
        <v>7.9049916273726692E-2</v>
      </c>
      <c r="I12" s="494">
        <v>-1.893802324065248</v>
      </c>
      <c r="J12" s="494">
        <v>-2.8170050129016322</v>
      </c>
      <c r="K12" s="494">
        <v>-3.0066252637506388</v>
      </c>
      <c r="L12" s="494">
        <v>-3.7963841912947487</v>
      </c>
      <c r="M12" s="494">
        <v>-5.0008787585504528</v>
      </c>
      <c r="N12" s="494">
        <v>-4.3241075034326437</v>
      </c>
      <c r="O12" s="494">
        <v>-4.1687082186504378</v>
      </c>
      <c r="P12" s="494">
        <v>-4.0897608940983021</v>
      </c>
      <c r="Q12" s="494">
        <v>-3.9269033977970018</v>
      </c>
      <c r="R12" s="494">
        <v>-3.7934843632648567</v>
      </c>
      <c r="S12" s="494"/>
    </row>
    <row r="13" spans="2:28" ht="13.5" customHeight="1">
      <c r="B13" s="493" t="s">
        <v>69</v>
      </c>
      <c r="C13" s="493" t="s">
        <v>69</v>
      </c>
      <c r="D13" s="494">
        <v>-1.0162103150863315</v>
      </c>
      <c r="E13" s="494">
        <v>-0.34900856818551879</v>
      </c>
      <c r="F13" s="494">
        <v>1.4670250756604915</v>
      </c>
      <c r="G13" s="494">
        <v>0.95059624709823243</v>
      </c>
      <c r="H13" s="494">
        <v>-0.1578718874719359</v>
      </c>
      <c r="I13" s="494">
        <v>-1.0659571347759165</v>
      </c>
      <c r="J13" s="494">
        <v>0.67841054465843142</v>
      </c>
      <c r="K13" s="494">
        <v>0.73277165875648831</v>
      </c>
      <c r="L13" s="494">
        <v>1.1910034005528032</v>
      </c>
      <c r="M13" s="494">
        <v>0.65679636142968012</v>
      </c>
      <c r="N13" s="494">
        <v>1.9956454793255278</v>
      </c>
      <c r="O13" s="494">
        <v>2.0000548354084118</v>
      </c>
      <c r="P13" s="494">
        <v>1.5683932097934574</v>
      </c>
      <c r="Q13" s="494">
        <v>1.3912538603253894</v>
      </c>
      <c r="R13" s="494">
        <v>1.6636233526406394</v>
      </c>
      <c r="S13" s="494"/>
    </row>
    <row r="14" spans="2:28" ht="13.5" customHeight="1">
      <c r="B14" s="493" t="s">
        <v>70</v>
      </c>
      <c r="C14" s="493" t="s">
        <v>70</v>
      </c>
      <c r="D14" s="494">
        <v>-3.039503428197031</v>
      </c>
      <c r="E14" s="494">
        <v>-4.1462400926807819</v>
      </c>
      <c r="F14" s="494">
        <v>-0.62536846439008364</v>
      </c>
      <c r="G14" s="494">
        <v>-0.26005879791318665</v>
      </c>
      <c r="H14" s="494">
        <v>-0.40192851768303578</v>
      </c>
      <c r="I14" s="494">
        <v>1.0437700967671544</v>
      </c>
      <c r="J14" s="494">
        <v>2.5212405505520881</v>
      </c>
      <c r="K14" s="494">
        <v>3.3880774837820393</v>
      </c>
      <c r="L14" s="494">
        <v>2.3482526765105467</v>
      </c>
      <c r="M14" s="494">
        <v>1.5867445233377864</v>
      </c>
      <c r="N14" s="494">
        <v>1.6303037328789922</v>
      </c>
      <c r="O14" s="494">
        <v>1.6017654077581327</v>
      </c>
      <c r="P14" s="494">
        <v>1.7080845210665982</v>
      </c>
      <c r="Q14" s="494">
        <v>1.8371768703553786</v>
      </c>
      <c r="R14" s="494">
        <v>1.8947721448750368</v>
      </c>
      <c r="S14" s="494"/>
    </row>
    <row r="15" spans="2:28" ht="13.5" customHeight="1">
      <c r="B15" s="493" t="s">
        <v>71</v>
      </c>
      <c r="C15" s="493" t="s">
        <v>71</v>
      </c>
      <c r="D15" s="494">
        <v>-1.3780333353796832</v>
      </c>
      <c r="E15" s="494">
        <v>-1.0795576488976593</v>
      </c>
      <c r="F15" s="494">
        <v>-3.9369110404252372</v>
      </c>
      <c r="G15" s="494">
        <v>-0.91901159305897273</v>
      </c>
      <c r="H15" s="494">
        <v>-0.45253955358372361</v>
      </c>
      <c r="I15" s="494">
        <v>2.3109083391473746</v>
      </c>
      <c r="J15" s="494">
        <v>-7.9501273248222162E-2</v>
      </c>
      <c r="K15" s="494">
        <v>-0.11475028403677585</v>
      </c>
      <c r="L15" s="494">
        <v>0.17050923785937783</v>
      </c>
      <c r="M15" s="494">
        <v>6.9783422341193502E-2</v>
      </c>
      <c r="N15" s="494">
        <v>-1.8247749308301787E-2</v>
      </c>
      <c r="O15" s="494">
        <v>-9.7394136779929974E-2</v>
      </c>
      <c r="P15" s="494">
        <v>3.704725768951822E-2</v>
      </c>
      <c r="Q15" s="494">
        <v>1.0783971680383007E-2</v>
      </c>
      <c r="R15" s="494">
        <v>8.4975323475389011E-2</v>
      </c>
      <c r="S15" s="494"/>
    </row>
    <row r="16" spans="2:28" ht="13.5" customHeight="1">
      <c r="B16" s="493" t="s">
        <v>72</v>
      </c>
      <c r="C16" s="493" t="s">
        <v>72</v>
      </c>
      <c r="D16" s="494">
        <v>-0.5430289767508204</v>
      </c>
      <c r="E16" s="494">
        <v>5.1397058767543566E-2</v>
      </c>
      <c r="F16" s="494">
        <v>-0.95424950686753374</v>
      </c>
      <c r="G16" s="494">
        <v>-4.7555768264397429</v>
      </c>
      <c r="H16" s="494">
        <v>-5.3257064682039639</v>
      </c>
      <c r="I16" s="494">
        <v>-5.4094961086473079</v>
      </c>
      <c r="J16" s="494">
        <v>-6.1442483979517526</v>
      </c>
      <c r="K16" s="494">
        <v>-1.9720188093642672</v>
      </c>
      <c r="L16" s="494">
        <v>1.2183181203320861</v>
      </c>
      <c r="M16" s="494">
        <v>3.2791208898912476</v>
      </c>
      <c r="N16" s="494">
        <v>7.4144850302344967</v>
      </c>
      <c r="O16" s="494">
        <v>6.6204419012900306</v>
      </c>
      <c r="P16" s="494">
        <v>6.1149185681046205</v>
      </c>
      <c r="Q16" s="494">
        <v>5.7935421172999213</v>
      </c>
      <c r="R16" s="494">
        <v>5.018271236034237</v>
      </c>
      <c r="S16" s="494"/>
    </row>
    <row r="17" spans="2:35" ht="13.5" customHeight="1">
      <c r="B17" s="493" t="s">
        <v>129</v>
      </c>
      <c r="C17" s="493" t="s">
        <v>157</v>
      </c>
      <c r="D17" s="494">
        <v>-4.1367994258865703</v>
      </c>
      <c r="E17" s="494">
        <v>-4.7173236992759184</v>
      </c>
      <c r="F17" s="494">
        <v>-4.8806234816327478</v>
      </c>
      <c r="G17" s="494">
        <v>-6.0911557488260257</v>
      </c>
      <c r="H17" s="494">
        <v>-4.4471206068485252</v>
      </c>
      <c r="I17" s="494">
        <v>-4.7420161462588606</v>
      </c>
      <c r="J17" s="494">
        <v>-4.0488585301493334</v>
      </c>
      <c r="K17" s="494">
        <v>-2.8529213747647981</v>
      </c>
      <c r="L17" s="494">
        <v>-0.68746886371817195</v>
      </c>
      <c r="M17" s="494">
        <v>0.8798045162890844</v>
      </c>
      <c r="N17" s="494">
        <v>1.5092966415982525</v>
      </c>
      <c r="O17" s="494">
        <v>1.7148218325986495</v>
      </c>
      <c r="P17" s="494">
        <v>1.845624220876469</v>
      </c>
      <c r="Q17" s="494">
        <v>1.7574661553467579</v>
      </c>
      <c r="R17" s="494">
        <v>1.8008279587651987</v>
      </c>
      <c r="S17" s="494"/>
    </row>
    <row r="18" spans="2:35" ht="13.5" customHeight="1">
      <c r="B18" s="493" t="s">
        <v>74</v>
      </c>
      <c r="C18" s="493" t="s">
        <v>74</v>
      </c>
      <c r="D18" s="494">
        <v>0.60471660163521956</v>
      </c>
      <c r="E18" s="494">
        <v>-0.64574816440965077</v>
      </c>
      <c r="F18" s="494">
        <v>4.1341551256232441</v>
      </c>
      <c r="G18" s="494">
        <v>3.8278450115961071</v>
      </c>
      <c r="H18" s="494">
        <v>2.4489464734142139</v>
      </c>
      <c r="I18" s="494">
        <v>2.2021546281511224</v>
      </c>
      <c r="J18" s="494">
        <v>2.2139700670186024</v>
      </c>
      <c r="K18" s="494">
        <v>0.66585469109346507</v>
      </c>
      <c r="L18" s="494">
        <v>-0.49748392637534655</v>
      </c>
      <c r="M18" s="494">
        <v>-0.70571057998606435</v>
      </c>
      <c r="N18" s="494">
        <v>-0.6302367276648968</v>
      </c>
      <c r="O18" s="494">
        <v>-0.4984764548420037</v>
      </c>
      <c r="P18" s="494">
        <v>-0.32587740420976941</v>
      </c>
      <c r="Q18" s="494">
        <v>-0.13864281828255695</v>
      </c>
      <c r="R18" s="494">
        <v>-2.9443054794907612E-2</v>
      </c>
      <c r="S18" s="494"/>
      <c r="U18" s="527"/>
      <c r="V18" s="527"/>
      <c r="W18" s="527"/>
      <c r="X18" s="527"/>
      <c r="Y18" s="527"/>
      <c r="Z18" s="527"/>
      <c r="AA18" s="527"/>
      <c r="AB18" s="527"/>
      <c r="AC18" s="527"/>
      <c r="AD18" s="527"/>
      <c r="AE18" s="527"/>
      <c r="AF18" s="527"/>
      <c r="AG18" s="527"/>
      <c r="AH18" s="527"/>
      <c r="AI18" s="527"/>
    </row>
    <row r="19" spans="2:35" ht="13.5" customHeight="1">
      <c r="B19" s="493" t="s">
        <v>51</v>
      </c>
      <c r="C19" s="493" t="s">
        <v>51</v>
      </c>
      <c r="D19" s="494">
        <v>-4.7482764760984484</v>
      </c>
      <c r="E19" s="494">
        <v>-4.2201494089654181</v>
      </c>
      <c r="F19" s="494">
        <v>-3.1290625285815143</v>
      </c>
      <c r="G19" s="494">
        <v>-2.2964763895896128</v>
      </c>
      <c r="H19" s="494">
        <v>-2.447037926638747</v>
      </c>
      <c r="I19" s="494">
        <v>-2.6702608785520159</v>
      </c>
      <c r="J19" s="494">
        <v>-2.6563189466035664</v>
      </c>
      <c r="K19" s="494">
        <v>-1.9950723138355535</v>
      </c>
      <c r="L19" s="494">
        <v>-1.7511009159268274</v>
      </c>
      <c r="M19" s="494">
        <v>-1.9428156507961849</v>
      </c>
      <c r="N19" s="494">
        <v>-1.8534821194580073</v>
      </c>
      <c r="O19" s="494">
        <v>-1.8250085422957003</v>
      </c>
      <c r="P19" s="494">
        <v>-1.7305116037089558</v>
      </c>
      <c r="Q19" s="494">
        <v>-1.7224263788352516</v>
      </c>
      <c r="R19" s="494">
        <v>-1.7084629200165891</v>
      </c>
      <c r="S19" s="494"/>
    </row>
    <row r="20" spans="2:35" ht="13.5" customHeight="1">
      <c r="B20" s="493" t="s">
        <v>75</v>
      </c>
      <c r="C20" s="493" t="s">
        <v>75</v>
      </c>
      <c r="D20" s="494">
        <v>-0.14872727917283279</v>
      </c>
      <c r="E20" s="494">
        <v>0.23406727273872302</v>
      </c>
      <c r="F20" s="494">
        <v>-0.74876299767394738</v>
      </c>
      <c r="G20" s="494">
        <v>-1.3452392180630164</v>
      </c>
      <c r="H20" s="494">
        <v>-1.0678063457662836</v>
      </c>
      <c r="I20" s="494">
        <v>-1.306955375582024</v>
      </c>
      <c r="J20" s="494">
        <v>-0.99180793777458587</v>
      </c>
      <c r="K20" s="494">
        <v>-0.83589550511839683</v>
      </c>
      <c r="L20" s="494">
        <v>4.4835821590013321E-2</v>
      </c>
      <c r="M20" s="494">
        <v>-0.23256308153615421</v>
      </c>
      <c r="N20" s="494">
        <v>-0.26675368512441167</v>
      </c>
      <c r="O20" s="494">
        <v>-0.30596125783428818</v>
      </c>
      <c r="P20" s="494">
        <v>-0.33149784690877809</v>
      </c>
      <c r="Q20" s="494">
        <v>-0.35111622641516221</v>
      </c>
      <c r="R20" s="494">
        <v>-0.36800840432262472</v>
      </c>
      <c r="S20" s="494"/>
    </row>
    <row r="21" spans="2:35" ht="13.5" customHeight="1">
      <c r="B21" s="493" t="s">
        <v>104</v>
      </c>
      <c r="C21" s="493" t="s">
        <v>104</v>
      </c>
      <c r="D21" s="494" t="s">
        <v>60</v>
      </c>
      <c r="E21" s="494" t="s">
        <v>60</v>
      </c>
      <c r="F21" s="494" t="s">
        <v>60</v>
      </c>
      <c r="G21" s="494" t="s">
        <v>60</v>
      </c>
      <c r="H21" s="494" t="s">
        <v>60</v>
      </c>
      <c r="I21" s="494" t="s">
        <v>60</v>
      </c>
      <c r="J21" s="494" t="s">
        <v>60</v>
      </c>
      <c r="K21" s="494" t="s">
        <v>60</v>
      </c>
      <c r="L21" s="494" t="s">
        <v>60</v>
      </c>
      <c r="M21" s="494" t="s">
        <v>60</v>
      </c>
      <c r="N21" s="494" t="s">
        <v>60</v>
      </c>
      <c r="O21" s="494" t="s">
        <v>60</v>
      </c>
      <c r="P21" s="494" t="s">
        <v>60</v>
      </c>
      <c r="Q21" s="494" t="s">
        <v>60</v>
      </c>
      <c r="R21" s="494" t="s">
        <v>60</v>
      </c>
      <c r="S21" s="494"/>
    </row>
    <row r="22" spans="2:35" ht="13.5" customHeight="1">
      <c r="B22" s="493" t="s">
        <v>41</v>
      </c>
      <c r="C22" s="493" t="s">
        <v>41</v>
      </c>
      <c r="D22" s="494" t="s">
        <v>60</v>
      </c>
      <c r="E22" s="494" t="s">
        <v>60</v>
      </c>
      <c r="F22" s="494" t="s">
        <v>60</v>
      </c>
      <c r="G22" s="494" t="s">
        <v>60</v>
      </c>
      <c r="H22" s="494" t="s">
        <v>60</v>
      </c>
      <c r="I22" s="494" t="s">
        <v>60</v>
      </c>
      <c r="J22" s="494" t="s">
        <v>60</v>
      </c>
      <c r="K22" s="494" t="s">
        <v>60</v>
      </c>
      <c r="L22" s="494" t="s">
        <v>60</v>
      </c>
      <c r="M22" s="494" t="s">
        <v>60</v>
      </c>
      <c r="N22" s="494" t="s">
        <v>60</v>
      </c>
      <c r="O22" s="494" t="s">
        <v>60</v>
      </c>
      <c r="P22" s="494" t="s">
        <v>60</v>
      </c>
      <c r="Q22" s="494" t="s">
        <v>60</v>
      </c>
      <c r="R22" s="494" t="s">
        <v>60</v>
      </c>
      <c r="S22" s="494"/>
    </row>
    <row r="23" spans="2:35" ht="13.5" customHeight="1">
      <c r="B23" s="493" t="s">
        <v>40</v>
      </c>
      <c r="C23" s="493" t="s">
        <v>40</v>
      </c>
      <c r="D23" s="494" t="s">
        <v>60</v>
      </c>
      <c r="E23" s="494" t="s">
        <v>60</v>
      </c>
      <c r="F23" s="494" t="s">
        <v>60</v>
      </c>
      <c r="G23" s="494" t="s">
        <v>60</v>
      </c>
      <c r="H23" s="494" t="s">
        <v>60</v>
      </c>
      <c r="I23" s="494" t="s">
        <v>60</v>
      </c>
      <c r="J23" s="494" t="s">
        <v>60</v>
      </c>
      <c r="K23" s="494" t="s">
        <v>60</v>
      </c>
      <c r="L23" s="494" t="s">
        <v>60</v>
      </c>
      <c r="M23" s="494" t="s">
        <v>60</v>
      </c>
      <c r="N23" s="494" t="s">
        <v>60</v>
      </c>
      <c r="O23" s="494" t="s">
        <v>60</v>
      </c>
      <c r="P23" s="494" t="s">
        <v>60</v>
      </c>
      <c r="Q23" s="494" t="s">
        <v>60</v>
      </c>
      <c r="R23" s="494" t="s">
        <v>60</v>
      </c>
      <c r="S23" s="494"/>
    </row>
    <row r="24" spans="2:35" ht="13.5" customHeight="1">
      <c r="B24" s="493" t="s">
        <v>39</v>
      </c>
      <c r="C24" s="493" t="s">
        <v>39</v>
      </c>
      <c r="D24" s="494" t="s">
        <v>60</v>
      </c>
      <c r="E24" s="494" t="s">
        <v>60</v>
      </c>
      <c r="F24" s="494" t="s">
        <v>60</v>
      </c>
      <c r="G24" s="494" t="s">
        <v>60</v>
      </c>
      <c r="H24" s="494" t="s">
        <v>60</v>
      </c>
      <c r="I24" s="494" t="s">
        <v>60</v>
      </c>
      <c r="J24" s="494" t="s">
        <v>60</v>
      </c>
      <c r="K24" s="494" t="s">
        <v>60</v>
      </c>
      <c r="L24" s="494" t="s">
        <v>60</v>
      </c>
      <c r="M24" s="494" t="s">
        <v>60</v>
      </c>
      <c r="N24" s="494" t="s">
        <v>60</v>
      </c>
      <c r="O24" s="494" t="s">
        <v>60</v>
      </c>
      <c r="P24" s="494" t="s">
        <v>60</v>
      </c>
      <c r="Q24" s="494" t="s">
        <v>60</v>
      </c>
      <c r="R24" s="494" t="s">
        <v>60</v>
      </c>
      <c r="S24" s="494"/>
    </row>
    <row r="25" spans="2:35" ht="13.5" customHeight="1">
      <c r="B25" s="493" t="s">
        <v>76</v>
      </c>
      <c r="C25" s="493" t="s">
        <v>76</v>
      </c>
      <c r="D25" s="494">
        <v>-2.6534522841170425</v>
      </c>
      <c r="E25" s="494">
        <v>-1.3309215181937637</v>
      </c>
      <c r="F25" s="494">
        <v>-2.1102500585073298</v>
      </c>
      <c r="G25" s="494">
        <v>-1.6609991530903312</v>
      </c>
      <c r="H25" s="494">
        <v>-0.68102222769152809</v>
      </c>
      <c r="I25" s="494">
        <v>-1.129407011050606</v>
      </c>
      <c r="J25" s="494">
        <v>-0.81634817842686525</v>
      </c>
      <c r="K25" s="494">
        <v>-0.74851787273023662</v>
      </c>
      <c r="L25" s="494">
        <v>-2.913489782982861</v>
      </c>
      <c r="M25" s="494">
        <v>-0.60139571692731619</v>
      </c>
      <c r="N25" s="494">
        <v>-0.72152430809587931</v>
      </c>
      <c r="O25" s="494">
        <v>-0.68207236420509798</v>
      </c>
      <c r="P25" s="494">
        <v>-0.53317913569876907</v>
      </c>
      <c r="Q25" s="494">
        <v>-0.46536199074485907</v>
      </c>
      <c r="R25" s="494">
        <v>-0.42986053014019665</v>
      </c>
      <c r="S25" s="494"/>
    </row>
    <row r="26" spans="2:35" ht="13.5" customHeight="1">
      <c r="B26" s="493" t="s">
        <v>57</v>
      </c>
      <c r="C26" s="493" t="s">
        <v>57</v>
      </c>
      <c r="D26" s="494">
        <v>-0.60572074526814323</v>
      </c>
      <c r="E26" s="494">
        <v>-0.36887272752629369</v>
      </c>
      <c r="F26" s="494">
        <v>-0.78816339572966787</v>
      </c>
      <c r="G26" s="494">
        <v>-0.6428885725830481</v>
      </c>
      <c r="H26" s="494">
        <v>-1.5253779819035684</v>
      </c>
      <c r="I26" s="494">
        <v>-1.2969072051554003</v>
      </c>
      <c r="J26" s="494">
        <v>-0.85675346678132502</v>
      </c>
      <c r="K26" s="494">
        <v>1.3755025020058484</v>
      </c>
      <c r="L26" s="494">
        <v>1.7162313336592603</v>
      </c>
      <c r="M26" s="494">
        <v>1.4951931739565558</v>
      </c>
      <c r="N26" s="494">
        <v>1.4626217137153472</v>
      </c>
      <c r="O26" s="494">
        <v>1.6278823267603377</v>
      </c>
      <c r="P26" s="494">
        <v>1.5234139851586692</v>
      </c>
      <c r="Q26" s="494">
        <v>1.3529933210928196</v>
      </c>
      <c r="R26" s="494">
        <v>1.2427895518153846</v>
      </c>
      <c r="S26" s="494"/>
    </row>
    <row r="27" spans="2:35" ht="13.5" customHeight="1">
      <c r="B27" s="493" t="s">
        <v>77</v>
      </c>
      <c r="C27" s="493" t="s">
        <v>77</v>
      </c>
      <c r="D27" s="494">
        <v>-2.045783580028163</v>
      </c>
      <c r="E27" s="494">
        <v>-4.6666405364761694</v>
      </c>
      <c r="F27" s="494">
        <v>-5.2170919784737189</v>
      </c>
      <c r="G27" s="494">
        <v>-3.2943780374930696</v>
      </c>
      <c r="H27" s="494">
        <v>-3.5549916322968138</v>
      </c>
      <c r="I27" s="494">
        <v>-1.8818299669310863</v>
      </c>
      <c r="J27" s="494">
        <v>-2.1846213498781779</v>
      </c>
      <c r="K27" s="494">
        <v>-1.6840289671906119</v>
      </c>
      <c r="L27" s="494">
        <v>-1.6107034551707664</v>
      </c>
      <c r="M27" s="494">
        <v>-1.4834085014816276</v>
      </c>
      <c r="N27" s="494">
        <v>-0.98034649161505927</v>
      </c>
      <c r="O27" s="494">
        <v>-1.1818712121716908</v>
      </c>
      <c r="P27" s="494">
        <v>-1.5020966903791491</v>
      </c>
      <c r="Q27" s="494">
        <v>-1.7470588574676142</v>
      </c>
      <c r="R27" s="494">
        <v>-2.0522350760020815</v>
      </c>
      <c r="S27" s="494"/>
    </row>
    <row r="28" spans="2:35" ht="13.5" customHeight="1">
      <c r="B28" s="493" t="s">
        <v>38</v>
      </c>
      <c r="C28" s="493" t="s">
        <v>38</v>
      </c>
      <c r="D28" s="494" t="s">
        <v>60</v>
      </c>
      <c r="E28" s="494" t="s">
        <v>60</v>
      </c>
      <c r="F28" s="494" t="s">
        <v>60</v>
      </c>
      <c r="G28" s="494" t="s">
        <v>60</v>
      </c>
      <c r="H28" s="494" t="s">
        <v>60</v>
      </c>
      <c r="I28" s="494" t="s">
        <v>60</v>
      </c>
      <c r="J28" s="494" t="s">
        <v>60</v>
      </c>
      <c r="K28" s="494" t="s">
        <v>60</v>
      </c>
      <c r="L28" s="494" t="s">
        <v>60</v>
      </c>
      <c r="M28" s="494" t="s">
        <v>60</v>
      </c>
      <c r="N28" s="494" t="s">
        <v>60</v>
      </c>
      <c r="O28" s="494" t="s">
        <v>60</v>
      </c>
      <c r="P28" s="494" t="s">
        <v>60</v>
      </c>
      <c r="Q28" s="494" t="s">
        <v>60</v>
      </c>
      <c r="R28" s="494" t="s">
        <v>60</v>
      </c>
      <c r="S28" s="494"/>
    </row>
    <row r="29" spans="2:35" ht="13.5" customHeight="1">
      <c r="B29" s="493" t="s">
        <v>78</v>
      </c>
      <c r="C29" s="493" t="s">
        <v>78</v>
      </c>
      <c r="D29" s="494" t="s">
        <v>60</v>
      </c>
      <c r="E29" s="494" t="s">
        <v>60</v>
      </c>
      <c r="F29" s="494" t="s">
        <v>60</v>
      </c>
      <c r="G29" s="494" t="s">
        <v>60</v>
      </c>
      <c r="H29" s="494" t="s">
        <v>60</v>
      </c>
      <c r="I29" s="494" t="s">
        <v>60</v>
      </c>
      <c r="J29" s="494" t="s">
        <v>60</v>
      </c>
      <c r="K29" s="494" t="s">
        <v>60</v>
      </c>
      <c r="L29" s="494" t="s">
        <v>60</v>
      </c>
      <c r="M29" s="494" t="s">
        <v>60</v>
      </c>
      <c r="N29" s="494" t="s">
        <v>60</v>
      </c>
      <c r="O29" s="494" t="s">
        <v>60</v>
      </c>
      <c r="P29" s="494" t="s">
        <v>60</v>
      </c>
      <c r="Q29" s="494" t="s">
        <v>60</v>
      </c>
      <c r="R29" s="494" t="s">
        <v>60</v>
      </c>
      <c r="S29" s="494"/>
    </row>
    <row r="30" spans="2:35" ht="13.5" customHeight="1">
      <c r="B30" s="493" t="s">
        <v>130</v>
      </c>
      <c r="C30" s="493" t="s">
        <v>79</v>
      </c>
      <c r="D30" s="494">
        <v>0.96321266292443697</v>
      </c>
      <c r="E30" s="494">
        <v>2.1806569131973914</v>
      </c>
      <c r="F30" s="494">
        <v>2.253319635316974</v>
      </c>
      <c r="G30" s="494">
        <v>1.0999779262794127</v>
      </c>
      <c r="H30" s="494">
        <v>0.80309857095264769</v>
      </c>
      <c r="I30" s="494">
        <v>-0.64765278895370826</v>
      </c>
      <c r="J30" s="494">
        <v>-0.92306585251028472</v>
      </c>
      <c r="K30" s="494">
        <v>-1.1359555600115971</v>
      </c>
      <c r="L30" s="494">
        <v>-0.7710263394999769</v>
      </c>
      <c r="M30" s="494">
        <v>-0.38810469579098283</v>
      </c>
      <c r="N30" s="494">
        <v>9.6633154596788451E-2</v>
      </c>
      <c r="O30" s="494">
        <v>0.56286091949868844</v>
      </c>
      <c r="P30" s="494">
        <v>0.46671873673080871</v>
      </c>
      <c r="Q30" s="494">
        <v>0.39326804557788175</v>
      </c>
      <c r="R30" s="494">
        <v>0.3615593037090184</v>
      </c>
      <c r="S30" s="494"/>
    </row>
    <row r="31" spans="2:35" ht="13.5" customHeight="1">
      <c r="B31" s="493" t="s">
        <v>80</v>
      </c>
      <c r="C31" s="493" t="s">
        <v>80</v>
      </c>
      <c r="D31" s="494">
        <v>0.54342924575139995</v>
      </c>
      <c r="E31" s="494">
        <v>2.5757460918987749</v>
      </c>
      <c r="F31" s="494">
        <v>2.2937883790074265</v>
      </c>
      <c r="G31" s="494">
        <v>2.5817468379116084</v>
      </c>
      <c r="H31" s="494">
        <v>2.8827472143575084</v>
      </c>
      <c r="I31" s="494">
        <v>2.6817152346675464</v>
      </c>
      <c r="J31" s="494">
        <v>1.4446245105925948</v>
      </c>
      <c r="K31" s="494">
        <v>1.3416219791950534</v>
      </c>
      <c r="L31" s="494">
        <v>0.94198928442072505</v>
      </c>
      <c r="M31" s="494">
        <v>0.81102250759993877</v>
      </c>
      <c r="N31" s="494">
        <v>0.64485314990109055</v>
      </c>
      <c r="O31" s="494">
        <v>0.547646096168938</v>
      </c>
      <c r="P31" s="494">
        <v>0.47022646013101416</v>
      </c>
      <c r="Q31" s="494">
        <v>0.27307037364474146</v>
      </c>
      <c r="R31" s="494">
        <v>0.28156719291240673</v>
      </c>
      <c r="S31" s="494"/>
    </row>
    <row r="32" spans="2:35" ht="13.5" customHeight="1">
      <c r="B32" s="493" t="s">
        <v>81</v>
      </c>
      <c r="C32" s="493" t="s">
        <v>81</v>
      </c>
      <c r="D32" s="494">
        <v>-4.5544039881143954</v>
      </c>
      <c r="E32" s="494">
        <v>-2.706644138761777</v>
      </c>
      <c r="F32" s="494">
        <v>-0.87593987842672394</v>
      </c>
      <c r="G32" s="494">
        <v>-1.0433820251337649</v>
      </c>
      <c r="H32" s="494">
        <v>-1.2382211543486059</v>
      </c>
      <c r="I32" s="494">
        <v>-0.67407495797437744</v>
      </c>
      <c r="J32" s="494">
        <v>-0.51062737422878701</v>
      </c>
      <c r="K32" s="494">
        <v>-0.19244891410350395</v>
      </c>
      <c r="L32" s="494">
        <v>-9.9388598757024396E-2</v>
      </c>
      <c r="M32" s="494">
        <v>-0.90560569566202775</v>
      </c>
      <c r="N32" s="494">
        <v>-1.5993011032301749</v>
      </c>
      <c r="O32" s="494">
        <v>-1.4686047151115746</v>
      </c>
      <c r="P32" s="494">
        <v>-1.3497835641496452</v>
      </c>
      <c r="Q32" s="494">
        <v>-1.2869402799756879</v>
      </c>
      <c r="R32" s="494">
        <v>-1.1965742938024317</v>
      </c>
      <c r="S32" s="494"/>
    </row>
    <row r="33" spans="2:28" ht="13.5" customHeight="1">
      <c r="B33" s="493" t="s">
        <v>37</v>
      </c>
      <c r="C33" s="493" t="s">
        <v>37</v>
      </c>
      <c r="D33" s="494" t="s">
        <v>60</v>
      </c>
      <c r="E33" s="494" t="s">
        <v>60</v>
      </c>
      <c r="F33" s="494" t="s">
        <v>60</v>
      </c>
      <c r="G33" s="494" t="s">
        <v>60</v>
      </c>
      <c r="H33" s="494" t="s">
        <v>60</v>
      </c>
      <c r="I33" s="494" t="s">
        <v>60</v>
      </c>
      <c r="J33" s="494" t="s">
        <v>60</v>
      </c>
      <c r="K33" s="494" t="s">
        <v>60</v>
      </c>
      <c r="L33" s="494" t="s">
        <v>60</v>
      </c>
      <c r="M33" s="494" t="s">
        <v>60</v>
      </c>
      <c r="N33" s="494" t="s">
        <v>60</v>
      </c>
      <c r="O33" s="494" t="s">
        <v>60</v>
      </c>
      <c r="P33" s="494" t="s">
        <v>60</v>
      </c>
      <c r="Q33" s="494" t="s">
        <v>60</v>
      </c>
      <c r="R33" s="494" t="s">
        <v>60</v>
      </c>
      <c r="S33" s="494"/>
    </row>
    <row r="34" spans="2:28" ht="13.5" customHeight="1">
      <c r="B34" s="493" t="s">
        <v>82</v>
      </c>
      <c r="C34" s="493" t="s">
        <v>82</v>
      </c>
      <c r="D34" s="494">
        <v>-4.428921547507751</v>
      </c>
      <c r="E34" s="494">
        <v>-1.8248345148435789</v>
      </c>
      <c r="F34" s="494">
        <v>0.41784065014957267</v>
      </c>
      <c r="G34" s="494">
        <v>8.0118290113287541E-2</v>
      </c>
      <c r="H34" s="494">
        <v>0.61782410162131374</v>
      </c>
      <c r="I34" s="494">
        <v>0.5341798268018606</v>
      </c>
      <c r="J34" s="494">
        <v>-0.88519270505030656</v>
      </c>
      <c r="K34" s="494">
        <v>-2.3745125962042208</v>
      </c>
      <c r="L34" s="494">
        <v>-2.361622730964239</v>
      </c>
      <c r="M34" s="494">
        <v>-3.0348438642365001</v>
      </c>
      <c r="N34" s="494">
        <v>-3.1464600787698194</v>
      </c>
      <c r="O34" s="494">
        <v>-2.9136601693847934</v>
      </c>
      <c r="P34" s="494">
        <v>-2.8064556314764757</v>
      </c>
      <c r="Q34" s="494">
        <v>-2.5044416357605455</v>
      </c>
      <c r="R34" s="494">
        <v>-2.1025259834500876</v>
      </c>
      <c r="S34" s="494"/>
    </row>
    <row r="35" spans="2:28" ht="13.5" customHeight="1">
      <c r="B35" s="493" t="s">
        <v>53</v>
      </c>
      <c r="C35" s="493" t="s">
        <v>53</v>
      </c>
      <c r="D35" s="494">
        <v>-2.7397611840933158</v>
      </c>
      <c r="E35" s="494">
        <v>1.7308723684042602</v>
      </c>
      <c r="F35" s="494">
        <v>0.49813778403358133</v>
      </c>
      <c r="G35" s="494">
        <v>-0.97981130230938518</v>
      </c>
      <c r="H35" s="494">
        <v>0.45764989543578766</v>
      </c>
      <c r="I35" s="494">
        <v>-2.7379909622899552</v>
      </c>
      <c r="J35" s="494">
        <v>-2.9533234832895361</v>
      </c>
      <c r="K35" s="494">
        <v>-0.64203603421434507</v>
      </c>
      <c r="L35" s="494">
        <v>3.3849768365554223</v>
      </c>
      <c r="M35" s="494">
        <v>1.3087458507848517</v>
      </c>
      <c r="N35" s="494">
        <v>1.1881890594462294</v>
      </c>
      <c r="O35" s="494">
        <v>1.0480168051759637</v>
      </c>
      <c r="P35" s="494">
        <v>0.7333810356029945</v>
      </c>
      <c r="Q35" s="494">
        <v>0.54544296859777408</v>
      </c>
      <c r="R35" s="494">
        <v>0.47824662557581987</v>
      </c>
      <c r="S35" s="494"/>
    </row>
    <row r="36" spans="2:28" ht="13.5" customHeight="1">
      <c r="B36" s="493" t="s">
        <v>36</v>
      </c>
      <c r="C36" s="493" t="s">
        <v>36</v>
      </c>
      <c r="D36" s="494" t="s">
        <v>60</v>
      </c>
      <c r="E36" s="494" t="s">
        <v>60</v>
      </c>
      <c r="F36" s="494" t="s">
        <v>60</v>
      </c>
      <c r="G36" s="494" t="s">
        <v>60</v>
      </c>
      <c r="H36" s="494" t="s">
        <v>60</v>
      </c>
      <c r="I36" s="494" t="s">
        <v>60</v>
      </c>
      <c r="J36" s="494" t="s">
        <v>60</v>
      </c>
      <c r="K36" s="494" t="s">
        <v>60</v>
      </c>
      <c r="L36" s="494" t="s">
        <v>60</v>
      </c>
      <c r="M36" s="494" t="s">
        <v>60</v>
      </c>
      <c r="N36" s="494" t="s">
        <v>60</v>
      </c>
      <c r="O36" s="494" t="s">
        <v>60</v>
      </c>
      <c r="P36" s="494" t="s">
        <v>60</v>
      </c>
      <c r="Q36" s="494" t="s">
        <v>60</v>
      </c>
      <c r="R36" s="494" t="s">
        <v>60</v>
      </c>
      <c r="S36" s="494"/>
    </row>
    <row r="37" spans="2:28" ht="13.5" customHeight="1">
      <c r="B37" s="493" t="s">
        <v>59</v>
      </c>
      <c r="C37" s="493" t="s">
        <v>59</v>
      </c>
      <c r="D37" s="494">
        <v>-1.3094293146349791</v>
      </c>
      <c r="E37" s="494">
        <v>-1.2144752771137142</v>
      </c>
      <c r="F37" s="494">
        <v>-1.5093516805032738</v>
      </c>
      <c r="G37" s="494">
        <v>-1.2505270805058759</v>
      </c>
      <c r="H37" s="494">
        <v>-1.1028699847557175</v>
      </c>
      <c r="I37" s="494">
        <v>-0.95153236570431254</v>
      </c>
      <c r="J37" s="494">
        <v>-0.45795712504046115</v>
      </c>
      <c r="K37" s="494">
        <v>-0.26730609456184928</v>
      </c>
      <c r="L37" s="494">
        <v>-5.334011043977592E-3</v>
      </c>
      <c r="M37" s="494">
        <v>-0.13034248557959296</v>
      </c>
      <c r="N37" s="494">
        <v>0.16442105849211974</v>
      </c>
      <c r="O37" s="494">
        <v>0.35525807225951911</v>
      </c>
      <c r="P37" s="494">
        <v>0.28102405996769914</v>
      </c>
      <c r="Q37" s="494">
        <v>0.40292490214132681</v>
      </c>
      <c r="R37" s="494">
        <v>0.5889635498300585</v>
      </c>
      <c r="S37" s="494"/>
    </row>
    <row r="38" spans="2:28" ht="13.5" customHeight="1">
      <c r="B38" s="493" t="s">
        <v>83</v>
      </c>
      <c r="C38" s="493" t="s">
        <v>83</v>
      </c>
      <c r="D38" s="494" t="s">
        <v>60</v>
      </c>
      <c r="E38" s="494" t="s">
        <v>60</v>
      </c>
      <c r="F38" s="494" t="s">
        <v>60</v>
      </c>
      <c r="G38" s="494" t="s">
        <v>60</v>
      </c>
      <c r="H38" s="494" t="s">
        <v>60</v>
      </c>
      <c r="I38" s="494" t="s">
        <v>60</v>
      </c>
      <c r="J38" s="494" t="s">
        <v>60</v>
      </c>
      <c r="K38" s="494" t="s">
        <v>60</v>
      </c>
      <c r="L38" s="494" t="s">
        <v>60</v>
      </c>
      <c r="M38" s="494" t="s">
        <v>60</v>
      </c>
      <c r="N38" s="494" t="s">
        <v>60</v>
      </c>
      <c r="O38" s="494" t="s">
        <v>60</v>
      </c>
      <c r="P38" s="494" t="s">
        <v>60</v>
      </c>
      <c r="Q38" s="494" t="s">
        <v>60</v>
      </c>
      <c r="R38" s="494" t="s">
        <v>60</v>
      </c>
      <c r="S38" s="494"/>
    </row>
    <row r="39" spans="2:28" ht="13.5" customHeight="1">
      <c r="B39" s="493" t="s">
        <v>84</v>
      </c>
      <c r="C39" s="493" t="s">
        <v>84</v>
      </c>
      <c r="D39" s="494">
        <v>-0.84027285889999048</v>
      </c>
      <c r="E39" s="494">
        <v>0.86564147579838469</v>
      </c>
      <c r="F39" s="494">
        <v>0.19796923570494537</v>
      </c>
      <c r="G39" s="494">
        <v>1.0504539667412454</v>
      </c>
      <c r="H39" s="494">
        <v>0.32032103348887625</v>
      </c>
      <c r="I39" s="494">
        <v>1.1144520077910223</v>
      </c>
      <c r="J39" s="494">
        <v>1.3085965861082736</v>
      </c>
      <c r="K39" s="494">
        <v>-0.14911094815147435</v>
      </c>
      <c r="L39" s="494">
        <v>0.36825512721743509</v>
      </c>
      <c r="M39" s="494">
        <v>0.54812125198112382</v>
      </c>
      <c r="N39" s="494">
        <v>-3.7906073921819675E-2</v>
      </c>
      <c r="O39" s="494">
        <v>-0.10908962206233605</v>
      </c>
      <c r="P39" s="494">
        <v>-0.21801483544613673</v>
      </c>
      <c r="Q39" s="494">
        <v>-0.31863099636550496</v>
      </c>
      <c r="R39" s="494">
        <v>-0.39270628422637244</v>
      </c>
      <c r="S39" s="494"/>
    </row>
    <row r="40" spans="2:28">
      <c r="B40" s="493" t="s">
        <v>54</v>
      </c>
      <c r="C40" s="493" t="s">
        <v>54</v>
      </c>
      <c r="D40" s="494">
        <v>1.1108322910716191</v>
      </c>
      <c r="E40" s="494">
        <v>0.90060369826646214</v>
      </c>
      <c r="F40" s="494">
        <v>0.61172779184734305</v>
      </c>
      <c r="G40" s="494">
        <v>4.6841686531937772E-2</v>
      </c>
      <c r="H40" s="494">
        <v>0.30572160918453811</v>
      </c>
      <c r="I40" s="494">
        <v>0.29512684423761559</v>
      </c>
      <c r="J40" s="494">
        <v>-0.76255775843896856</v>
      </c>
      <c r="K40" s="494">
        <v>-2.1907292245814673</v>
      </c>
      <c r="L40" s="494">
        <v>-2.9183229062039819</v>
      </c>
      <c r="M40" s="494">
        <v>1.8383563410724071E-2</v>
      </c>
      <c r="N40" s="494">
        <v>-0.2699226934200788</v>
      </c>
      <c r="O40" s="494">
        <v>-0.60894130598273666</v>
      </c>
      <c r="P40" s="494">
        <v>-0.68923699834768071</v>
      </c>
      <c r="Q40" s="494">
        <v>-0.56819012655764167</v>
      </c>
      <c r="R40" s="494">
        <v>-0.38440710751786289</v>
      </c>
      <c r="S40" s="494"/>
    </row>
    <row r="41" spans="2:28">
      <c r="B41" s="493" t="s">
        <v>85</v>
      </c>
      <c r="C41" s="493" t="s">
        <v>85</v>
      </c>
      <c r="D41" s="494">
        <v>-1.1627273536790237</v>
      </c>
      <c r="E41" s="494">
        <v>-1.165455003075379</v>
      </c>
      <c r="F41" s="494">
        <v>-2.5625340460502413</v>
      </c>
      <c r="G41" s="494">
        <v>-2.1811962144365555</v>
      </c>
      <c r="H41" s="494">
        <v>9.1808664684305038E-3</v>
      </c>
      <c r="I41" s="494">
        <v>5.8662578218280128</v>
      </c>
      <c r="J41" s="494">
        <v>2.8861353709355546</v>
      </c>
      <c r="K41" s="494">
        <v>2.216157058430992</v>
      </c>
      <c r="L41" s="494">
        <v>1.4804050724360756</v>
      </c>
      <c r="M41" s="494">
        <v>1.6756497929483378</v>
      </c>
      <c r="N41" s="494">
        <v>1.1647340663305479</v>
      </c>
      <c r="O41" s="494">
        <v>1.1929312811058885</v>
      </c>
      <c r="P41" s="494">
        <v>1.2994565956756423</v>
      </c>
      <c r="Q41" s="494">
        <v>1.1285484702455513</v>
      </c>
      <c r="R41" s="494">
        <v>1.0889286911481557</v>
      </c>
      <c r="S41" s="494"/>
      <c r="T41" s="504"/>
      <c r="U41" s="487"/>
      <c r="V41" s="487"/>
      <c r="W41" s="487"/>
      <c r="X41" s="487"/>
      <c r="Y41" s="487"/>
      <c r="Z41" s="487"/>
      <c r="AA41" s="487"/>
      <c r="AB41" s="487"/>
    </row>
    <row r="42" spans="2:28">
      <c r="B42" s="493" t="s">
        <v>35</v>
      </c>
      <c r="C42" s="493" t="s">
        <v>35</v>
      </c>
      <c r="D42" s="494" t="s">
        <v>60</v>
      </c>
      <c r="E42" s="494" t="s">
        <v>60</v>
      </c>
      <c r="F42" s="494" t="s">
        <v>60</v>
      </c>
      <c r="G42" s="494" t="s">
        <v>60</v>
      </c>
      <c r="H42" s="494" t="s">
        <v>60</v>
      </c>
      <c r="I42" s="494" t="s">
        <v>60</v>
      </c>
      <c r="J42" s="494" t="s">
        <v>60</v>
      </c>
      <c r="K42" s="494" t="s">
        <v>60</v>
      </c>
      <c r="L42" s="494" t="s">
        <v>60</v>
      </c>
      <c r="M42" s="494" t="s">
        <v>60</v>
      </c>
      <c r="N42" s="494" t="s">
        <v>60</v>
      </c>
      <c r="O42" s="494" t="s">
        <v>60</v>
      </c>
      <c r="P42" s="494" t="s">
        <v>60</v>
      </c>
      <c r="Q42" s="494" t="s">
        <v>60</v>
      </c>
      <c r="R42" s="494" t="s">
        <v>60</v>
      </c>
      <c r="S42" s="494"/>
    </row>
    <row r="43" spans="2:28">
      <c r="B43" s="493" t="s">
        <v>920</v>
      </c>
      <c r="C43" s="493" t="s">
        <v>86</v>
      </c>
      <c r="D43" s="494">
        <v>0.93623979443669836</v>
      </c>
      <c r="E43" s="494">
        <v>0.82951518933498392</v>
      </c>
      <c r="F43" s="494">
        <v>-1.0107242357971362</v>
      </c>
      <c r="G43" s="494">
        <v>-0.54871175513207449</v>
      </c>
      <c r="H43" s="494">
        <v>-1.4291176335523796</v>
      </c>
      <c r="I43" s="494">
        <v>-6.2998094325598192E-2</v>
      </c>
      <c r="J43" s="494">
        <v>-0.31413507011952174</v>
      </c>
      <c r="K43" s="494">
        <v>-3.2902319547550352E-2</v>
      </c>
      <c r="L43" s="494">
        <v>0.86274913332737202</v>
      </c>
      <c r="M43" s="494">
        <v>0.96948238324595459</v>
      </c>
      <c r="N43" s="494">
        <v>0.79067675911660518</v>
      </c>
      <c r="O43" s="494">
        <v>0.13338901846590981</v>
      </c>
      <c r="P43" s="494">
        <v>4.68668297399015E-2</v>
      </c>
      <c r="Q43" s="494">
        <v>-0.22401083973086602</v>
      </c>
      <c r="R43" s="494">
        <v>-0.31798660996491795</v>
      </c>
      <c r="S43" s="494"/>
    </row>
    <row r="44" spans="2:28">
      <c r="B44" s="493" t="s">
        <v>117</v>
      </c>
      <c r="C44" s="493" t="s">
        <v>117</v>
      </c>
      <c r="D44" s="494" t="s">
        <v>60</v>
      </c>
      <c r="E44" s="494" t="s">
        <v>60</v>
      </c>
      <c r="F44" s="494" t="s">
        <v>60</v>
      </c>
      <c r="G44" s="494" t="s">
        <v>60</v>
      </c>
      <c r="H44" s="494" t="s">
        <v>60</v>
      </c>
      <c r="I44" s="494" t="s">
        <v>60</v>
      </c>
      <c r="J44" s="494" t="s">
        <v>60</v>
      </c>
      <c r="K44" s="494" t="s">
        <v>60</v>
      </c>
      <c r="L44" s="494" t="s">
        <v>60</v>
      </c>
      <c r="M44" s="494" t="s">
        <v>60</v>
      </c>
      <c r="N44" s="494" t="s">
        <v>60</v>
      </c>
      <c r="O44" s="494" t="s">
        <v>60</v>
      </c>
      <c r="P44" s="494" t="s">
        <v>60</v>
      </c>
      <c r="Q44" s="494" t="s">
        <v>60</v>
      </c>
      <c r="R44" s="494" t="s">
        <v>60</v>
      </c>
      <c r="S44" s="494"/>
    </row>
    <row r="45" spans="2:28" ht="6" customHeight="1">
      <c r="B45" s="495"/>
      <c r="C45" s="495"/>
      <c r="D45" s="494"/>
      <c r="E45" s="494"/>
      <c r="F45" s="494"/>
      <c r="G45" s="494"/>
      <c r="H45" s="494"/>
      <c r="I45" s="494"/>
      <c r="J45" s="494"/>
      <c r="K45" s="494"/>
      <c r="L45" s="494"/>
      <c r="M45" s="494"/>
      <c r="N45" s="494"/>
      <c r="O45" s="494"/>
      <c r="P45" s="494"/>
      <c r="Q45" s="494"/>
      <c r="R45" s="494"/>
      <c r="S45" s="494"/>
    </row>
    <row r="46" spans="2:28">
      <c r="B46" s="496" t="s">
        <v>87</v>
      </c>
      <c r="C46" s="523" t="s">
        <v>187</v>
      </c>
      <c r="D46" s="498">
        <v>-0.87190342189151071</v>
      </c>
      <c r="E46" s="498">
        <v>-5.5925073435694792E-2</v>
      </c>
      <c r="F46" s="498">
        <v>-0.17109279974491678</v>
      </c>
      <c r="G46" s="498">
        <v>-0.4700308579242603</v>
      </c>
      <c r="H46" s="498">
        <v>-0.58822921555748542</v>
      </c>
      <c r="I46" s="498">
        <v>-1.7840380262181355</v>
      </c>
      <c r="J46" s="498">
        <v>-2.1652571029806649</v>
      </c>
      <c r="K46" s="498">
        <v>-1.9325190128103975</v>
      </c>
      <c r="L46" s="498">
        <v>-1.9168266104585021</v>
      </c>
      <c r="M46" s="498">
        <v>-2.6176123563646496</v>
      </c>
      <c r="N46" s="498">
        <v>-2.2190068372442382</v>
      </c>
      <c r="O46" s="498">
        <v>-2.1378783357852673</v>
      </c>
      <c r="P46" s="498">
        <v>-2.1046479459898828</v>
      </c>
      <c r="Q46" s="498">
        <v>-2.0284055025487722</v>
      </c>
      <c r="R46" s="498">
        <v>-1.9466254866972181</v>
      </c>
      <c r="S46" s="494"/>
      <c r="T46" s="504"/>
    </row>
    <row r="47" spans="2:28">
      <c r="B47" s="25" t="s">
        <v>49</v>
      </c>
      <c r="C47" s="523" t="s">
        <v>198</v>
      </c>
      <c r="D47" s="498">
        <v>-0.93518230822782955</v>
      </c>
      <c r="E47" s="498">
        <v>-0.33523320762808206</v>
      </c>
      <c r="F47" s="498">
        <v>-0.24801187163601984</v>
      </c>
      <c r="G47" s="498">
        <v>-0.35150236429519421</v>
      </c>
      <c r="H47" s="498">
        <v>-0.3001614865198422</v>
      </c>
      <c r="I47" s="498">
        <v>-1.7857201762453885</v>
      </c>
      <c r="J47" s="498">
        <v>-2.4512177006250324</v>
      </c>
      <c r="K47" s="498">
        <v>-2.515320705228786</v>
      </c>
      <c r="L47" s="498">
        <v>-3.0661502391849229</v>
      </c>
      <c r="M47" s="498">
        <v>-3.9312850244201925</v>
      </c>
      <c r="N47" s="498">
        <v>-3.4474052809189524</v>
      </c>
      <c r="O47" s="498">
        <v>-3.336630502413048</v>
      </c>
      <c r="P47" s="498">
        <v>-3.2682262545261374</v>
      </c>
      <c r="Q47" s="498">
        <v>-3.1542459305184543</v>
      </c>
      <c r="R47" s="498">
        <v>-3.0560110275217687</v>
      </c>
      <c r="S47" s="494"/>
    </row>
    <row r="48" spans="2:28">
      <c r="B48" s="25" t="s">
        <v>52</v>
      </c>
      <c r="C48" s="523" t="s">
        <v>199</v>
      </c>
      <c r="D48" s="498">
        <v>-2.0167888343717633</v>
      </c>
      <c r="E48" s="498">
        <v>0.45505259293944189</v>
      </c>
      <c r="F48" s="498">
        <v>0.33703658955549237</v>
      </c>
      <c r="G48" s="498">
        <v>-0.59692956102119243</v>
      </c>
      <c r="H48" s="498">
        <v>0.24374067861241175</v>
      </c>
      <c r="I48" s="498">
        <v>-0.90769159739591299</v>
      </c>
      <c r="J48" s="498">
        <v>-1.3050547863799382</v>
      </c>
      <c r="K48" s="498">
        <v>-0.78812328834058576</v>
      </c>
      <c r="L48" s="498">
        <v>0.90011441566821582</v>
      </c>
      <c r="M48" s="498">
        <v>0.29634011265296684</v>
      </c>
      <c r="N48" s="498">
        <v>2.6159683534033137E-2</v>
      </c>
      <c r="O48" s="498">
        <v>-6.7232155579388678E-2</v>
      </c>
      <c r="P48" s="498">
        <v>-0.19401195104098898</v>
      </c>
      <c r="Q48" s="498">
        <v>-0.22127090764771104</v>
      </c>
      <c r="R48" s="498">
        <v>-0.16688279670664294</v>
      </c>
      <c r="S48" s="494"/>
    </row>
    <row r="49" spans="2:30">
      <c r="B49" s="25" t="s">
        <v>55</v>
      </c>
      <c r="C49" s="523" t="s">
        <v>200</v>
      </c>
      <c r="D49" s="498">
        <v>0.36664051524380992</v>
      </c>
      <c r="E49" s="498">
        <v>0.47600509549137104</v>
      </c>
      <c r="F49" s="498">
        <v>0.10461966857131798</v>
      </c>
      <c r="G49" s="498">
        <v>-0.3084749114771399</v>
      </c>
      <c r="H49" s="498">
        <v>-1.3600979100133268</v>
      </c>
      <c r="I49" s="498">
        <v>-1.8524471654183561</v>
      </c>
      <c r="J49" s="498">
        <v>-1.4242137626325975</v>
      </c>
      <c r="K49" s="498">
        <v>-0.63146102206157972</v>
      </c>
      <c r="L49" s="498">
        <v>0.14466606969922408</v>
      </c>
      <c r="M49" s="498">
        <v>0.30388477583849788</v>
      </c>
      <c r="N49" s="498">
        <v>0.78765020200217128</v>
      </c>
      <c r="O49" s="498">
        <v>0.94575250098310715</v>
      </c>
      <c r="P49" s="498">
        <v>1.0077098656870789</v>
      </c>
      <c r="Q49" s="498">
        <v>1.0510876313083424</v>
      </c>
      <c r="R49" s="498">
        <v>1.1909647829076884</v>
      </c>
      <c r="S49" s="494"/>
    </row>
    <row r="50" spans="2:30">
      <c r="B50" s="25" t="s">
        <v>58</v>
      </c>
      <c r="C50" s="523" t="s">
        <v>201</v>
      </c>
      <c r="D50" s="498">
        <v>-3.9592449687748155</v>
      </c>
      <c r="E50" s="498">
        <v>-3.9075139356194324</v>
      </c>
      <c r="F50" s="498">
        <v>-4.7641974954694559</v>
      </c>
      <c r="G50" s="498">
        <v>-3.4406978091075699</v>
      </c>
      <c r="H50" s="498">
        <v>-5.6094605302872438</v>
      </c>
      <c r="I50" s="498">
        <v>-7.5716009338686323</v>
      </c>
      <c r="J50" s="498">
        <v>-6.397607577684842</v>
      </c>
      <c r="K50" s="498">
        <v>-4.7358026207862194</v>
      </c>
      <c r="L50" s="498">
        <v>-3.1060476394167731</v>
      </c>
      <c r="M50" s="498">
        <v>-3.9528741762654733</v>
      </c>
      <c r="N50" s="498">
        <v>-1.5111800430237616</v>
      </c>
      <c r="O50" s="498">
        <v>-0.83885777232450365</v>
      </c>
      <c r="P50" s="498">
        <v>0.23016155422868334</v>
      </c>
      <c r="Q50" s="498">
        <v>1.303898221875623</v>
      </c>
      <c r="R50" s="498">
        <v>1.8412852608896797</v>
      </c>
      <c r="S50" s="494"/>
      <c r="U50" s="245"/>
      <c r="V50" s="245"/>
      <c r="W50" s="245"/>
      <c r="X50" s="245"/>
      <c r="Y50" s="245"/>
      <c r="Z50" s="245"/>
      <c r="AA50" s="541"/>
      <c r="AB50" s="541"/>
      <c r="AC50" s="541"/>
      <c r="AD50" s="2"/>
    </row>
    <row r="51" spans="2:30">
      <c r="B51" s="525" t="s">
        <v>127</v>
      </c>
      <c r="C51" s="523" t="s">
        <v>214</v>
      </c>
      <c r="D51" s="498">
        <v>-0.64713539042869217</v>
      </c>
      <c r="E51" s="498">
        <v>0.11197025023973649</v>
      </c>
      <c r="F51" s="498">
        <v>-0.10542409619143464</v>
      </c>
      <c r="G51" s="498">
        <v>-0.46968562239955597</v>
      </c>
      <c r="H51" s="498">
        <v>-0.51302876365340622</v>
      </c>
      <c r="I51" s="498">
        <v>-1.9475779840786869</v>
      </c>
      <c r="J51" s="498">
        <v>-2.3911989128271629</v>
      </c>
      <c r="K51" s="498">
        <v>-2.1308623307818766</v>
      </c>
      <c r="L51" s="498">
        <v>-2.1891933170046789</v>
      </c>
      <c r="M51" s="498">
        <v>-2.9779292242431943</v>
      </c>
      <c r="N51" s="498">
        <v>-2.5678397423879833</v>
      </c>
      <c r="O51" s="498">
        <v>-2.4919864346844776</v>
      </c>
      <c r="P51" s="498">
        <v>-2.4698670208897688</v>
      </c>
      <c r="Q51" s="507">
        <v>-2.3953014721119077</v>
      </c>
      <c r="R51" s="507">
        <v>-2.3129673742787573</v>
      </c>
      <c r="S51" s="529"/>
    </row>
    <row r="52" spans="2:30">
      <c r="B52" s="645" t="s">
        <v>427</v>
      </c>
      <c r="C52" s="645"/>
      <c r="D52" s="645"/>
      <c r="E52" s="645"/>
      <c r="F52" s="645"/>
      <c r="G52" s="645"/>
      <c r="H52" s="645"/>
      <c r="I52" s="645"/>
      <c r="J52" s="645"/>
      <c r="K52" s="645"/>
      <c r="L52" s="645"/>
      <c r="M52" s="645"/>
      <c r="N52" s="645"/>
      <c r="O52" s="645"/>
      <c r="P52" s="645"/>
      <c r="Q52" s="508"/>
      <c r="R52" s="508"/>
      <c r="S52" s="508"/>
    </row>
    <row r="53" spans="2:30" ht="25.5" customHeight="1">
      <c r="B53" s="651" t="s">
        <v>932</v>
      </c>
      <c r="C53" s="651"/>
      <c r="D53" s="651"/>
      <c r="E53" s="651"/>
      <c r="F53" s="651"/>
      <c r="G53" s="651"/>
      <c r="H53" s="651"/>
      <c r="I53" s="651"/>
      <c r="J53" s="651"/>
      <c r="K53" s="651"/>
      <c r="L53" s="651"/>
      <c r="M53" s="651"/>
      <c r="N53" s="651"/>
      <c r="O53" s="651"/>
      <c r="P53" s="651"/>
      <c r="Q53" s="651"/>
      <c r="R53" s="651"/>
      <c r="S53" s="531"/>
    </row>
    <row r="54" spans="2:30">
      <c r="B54" s="487" t="s">
        <v>933</v>
      </c>
    </row>
    <row r="55" spans="2:30" ht="14.25" customHeight="1">
      <c r="B55" s="646" t="s">
        <v>934</v>
      </c>
      <c r="C55" s="646"/>
      <c r="D55" s="646"/>
      <c r="E55" s="646"/>
      <c r="F55" s="646"/>
      <c r="G55" s="646"/>
      <c r="H55" s="646"/>
      <c r="I55" s="646"/>
      <c r="J55" s="646"/>
      <c r="K55" s="646"/>
      <c r="L55" s="646"/>
      <c r="M55" s="646"/>
      <c r="N55" s="646"/>
      <c r="O55" s="646"/>
      <c r="P55" s="646"/>
      <c r="Q55" s="501"/>
      <c r="R55" s="501"/>
      <c r="S55" s="501"/>
    </row>
    <row r="56" spans="2:30" ht="51.75" customHeight="1">
      <c r="B56" s="656" t="s">
        <v>948</v>
      </c>
      <c r="C56" s="656"/>
      <c r="D56" s="656"/>
      <c r="E56" s="656"/>
      <c r="F56" s="656"/>
      <c r="G56" s="656"/>
      <c r="H56" s="656"/>
      <c r="I56" s="656"/>
      <c r="J56" s="656"/>
      <c r="K56" s="656"/>
      <c r="L56" s="656"/>
      <c r="M56" s="656"/>
      <c r="N56" s="656"/>
      <c r="O56" s="656"/>
      <c r="P56" s="656"/>
      <c r="Q56" s="656"/>
      <c r="R56" s="656"/>
    </row>
  </sheetData>
  <mergeCells count="6">
    <mergeCell ref="B56:R56"/>
    <mergeCell ref="B2:R2"/>
    <mergeCell ref="B3:R3"/>
    <mergeCell ref="B52:P52"/>
    <mergeCell ref="B53:R53"/>
    <mergeCell ref="B55:P55"/>
  </mergeCells>
  <conditionalFormatting sqref="B5:R42 B44:R44 C43:R43">
    <cfRule type="expression" dxfId="32" priority="4">
      <formula>MOD(ROW(),2)=0</formula>
    </cfRule>
  </conditionalFormatting>
  <conditionalFormatting sqref="B16">
    <cfRule type="expression" dxfId="31" priority="3">
      <formula>MOD(ROW(),2)=0</formula>
    </cfRule>
  </conditionalFormatting>
  <conditionalFormatting sqref="B43">
    <cfRule type="expression" dxfId="30" priority="2">
      <formula>MOD(ROW(),2)=0</formula>
    </cfRule>
  </conditionalFormatting>
  <conditionalFormatting sqref="B43">
    <cfRule type="expression" dxfId="29" priority="1">
      <formula>MOD(ROW(),2)=0</formula>
    </cfRule>
  </conditionalFormatting>
  <pageMargins left="0.7" right="0.7" top="0.75" bottom="0.75" header="0.3" footer="0.3"/>
  <pageSetup scale="10"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554D1-B80F-48C6-BE06-4AF0745BAA5D}">
  <sheetPr codeName="Sheet87">
    <tabColor rgb="FF92D050"/>
    <pageSetUpPr fitToPage="1"/>
  </sheetPr>
  <dimension ref="A2:AI55"/>
  <sheetViews>
    <sheetView zoomScale="85" zoomScaleNormal="85" workbookViewId="0">
      <pane xSplit="3" ySplit="4" topLeftCell="D38" activePane="bottomRight" state="frozen"/>
      <selection activeCell="N8" sqref="N8"/>
      <selection pane="topRight" activeCell="N8" sqref="N8"/>
      <selection pane="bottomLeft" activeCell="N8" sqref="N8"/>
      <selection pane="bottomRight" activeCell="K58" sqref="K58"/>
    </sheetView>
  </sheetViews>
  <sheetFormatPr defaultColWidth="9.140625" defaultRowHeight="15" outlineLevelCol="1"/>
  <cols>
    <col min="1" max="1" width="6.7109375" style="486" customWidth="1"/>
    <col min="2" max="2" width="17.5703125" style="487" customWidth="1"/>
    <col min="3" max="3" width="20.5703125" style="487" hidden="1" customWidth="1" outlineLevel="1"/>
    <col min="4" max="4" width="8.140625" style="502" customWidth="1" collapsed="1"/>
    <col min="5" max="18" width="8.140625" style="502" customWidth="1"/>
    <col min="19" max="35" width="9.140625" style="486"/>
    <col min="36" max="16384" width="9.140625" style="487"/>
  </cols>
  <sheetData>
    <row r="2" spans="2:20">
      <c r="B2" s="653" t="str">
        <f>"Table A13. Emerging Market and Middle-Income Economies: General Government Revenue, "&amp;D4&amp;"–"&amp;RIGHT(R4,2)</f>
        <v>Table A13. Emerging Market and Middle-Income Economies: General Government Revenue, 2010–24</v>
      </c>
      <c r="C2" s="653"/>
      <c r="D2" s="653"/>
      <c r="E2" s="653"/>
      <c r="F2" s="653"/>
      <c r="G2" s="653"/>
      <c r="H2" s="653"/>
      <c r="I2" s="653"/>
      <c r="J2" s="653"/>
      <c r="K2" s="653"/>
      <c r="L2" s="653"/>
      <c r="M2" s="653"/>
      <c r="N2" s="653"/>
      <c r="O2" s="653"/>
      <c r="P2" s="653"/>
      <c r="Q2" s="653"/>
      <c r="R2" s="653"/>
      <c r="T2" s="522"/>
    </row>
    <row r="3" spans="2:20">
      <c r="B3" s="657" t="s">
        <v>196</v>
      </c>
      <c r="C3" s="658"/>
      <c r="D3" s="658"/>
      <c r="E3" s="658"/>
      <c r="F3" s="658"/>
      <c r="G3" s="658"/>
      <c r="H3" s="658"/>
      <c r="I3" s="658"/>
      <c r="J3" s="658"/>
      <c r="K3" s="658"/>
      <c r="L3" s="658"/>
      <c r="M3" s="658"/>
      <c r="N3" s="658"/>
      <c r="O3" s="658"/>
      <c r="P3" s="658"/>
      <c r="Q3" s="658"/>
      <c r="R3" s="658"/>
    </row>
    <row r="4" spans="2:20"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20" ht="13.5" customHeight="1">
      <c r="B5" s="493" t="s">
        <v>43</v>
      </c>
      <c r="C5" s="493" t="s">
        <v>43</v>
      </c>
      <c r="D5" s="494">
        <v>37.212218806870126</v>
      </c>
      <c r="E5" s="494">
        <v>40.018794982521079</v>
      </c>
      <c r="F5" s="494">
        <v>39.108546787089132</v>
      </c>
      <c r="G5" s="494">
        <v>35.785570552442046</v>
      </c>
      <c r="H5" s="494">
        <v>33.305480422088849</v>
      </c>
      <c r="I5" s="494">
        <v>30.544078911073903</v>
      </c>
      <c r="J5" s="494">
        <v>28.596590033723064</v>
      </c>
      <c r="K5" s="494">
        <v>32.525828085252847</v>
      </c>
      <c r="L5" s="494">
        <v>33.292492544059456</v>
      </c>
      <c r="M5" s="494">
        <v>29.868889337213073</v>
      </c>
      <c r="N5" s="494">
        <v>29.353383368565606</v>
      </c>
      <c r="O5" s="494">
        <v>28.092234598721543</v>
      </c>
      <c r="P5" s="494">
        <v>27.371266332775214</v>
      </c>
      <c r="Q5" s="494">
        <v>27.032943763737006</v>
      </c>
      <c r="R5" s="494">
        <v>28.81705045498601</v>
      </c>
    </row>
    <row r="6" spans="2:20" ht="13.5" customHeight="1">
      <c r="B6" s="493" t="s">
        <v>125</v>
      </c>
      <c r="C6" s="493" t="s">
        <v>125</v>
      </c>
      <c r="D6" s="494">
        <v>42.789389309914299</v>
      </c>
      <c r="E6" s="494">
        <v>45.483055020296817</v>
      </c>
      <c r="F6" s="494">
        <v>41.34007068668577</v>
      </c>
      <c r="G6" s="494">
        <v>36.745793227945541</v>
      </c>
      <c r="H6" s="494">
        <v>30.736414793431155</v>
      </c>
      <c r="I6" s="494">
        <v>24.133864104780692</v>
      </c>
      <c r="J6" s="494">
        <v>17.522939524684364</v>
      </c>
      <c r="K6" s="494">
        <v>17.485623432565443</v>
      </c>
      <c r="L6" s="494">
        <v>22.064287188459517</v>
      </c>
      <c r="M6" s="494">
        <v>18.950932738908239</v>
      </c>
      <c r="N6" s="494">
        <v>19.838890402215352</v>
      </c>
      <c r="O6" s="494">
        <v>19.84476706047052</v>
      </c>
      <c r="P6" s="494">
        <v>19.548587217389979</v>
      </c>
      <c r="Q6" s="494">
        <v>19.128756061311478</v>
      </c>
      <c r="R6" s="494">
        <v>18.823013689142972</v>
      </c>
    </row>
    <row r="7" spans="2:20" ht="13.5" customHeight="1">
      <c r="B7" s="493" t="s">
        <v>67</v>
      </c>
      <c r="C7" s="493" t="s">
        <v>67</v>
      </c>
      <c r="D7" s="494">
        <v>31.915568424890534</v>
      </c>
      <c r="E7" s="494">
        <v>32.156252078186974</v>
      </c>
      <c r="F7" s="494">
        <v>33.803367540917797</v>
      </c>
      <c r="G7" s="494">
        <v>34.349105027695217</v>
      </c>
      <c r="H7" s="494">
        <v>34.600502413750803</v>
      </c>
      <c r="I7" s="494">
        <v>35.365772019337641</v>
      </c>
      <c r="J7" s="494">
        <v>34.867351694500016</v>
      </c>
      <c r="K7" s="494">
        <v>34.478081345048992</v>
      </c>
      <c r="L7" s="494">
        <v>33.843846802143972</v>
      </c>
      <c r="M7" s="494">
        <v>34.788532427949079</v>
      </c>
      <c r="N7" s="494">
        <v>35.315033839556875</v>
      </c>
      <c r="O7" s="494">
        <v>34.861024187689118</v>
      </c>
      <c r="P7" s="494">
        <v>34.82175584633648</v>
      </c>
      <c r="Q7" s="494">
        <v>34.355620917843424</v>
      </c>
      <c r="R7" s="494">
        <v>34.434662467901752</v>
      </c>
    </row>
    <row r="8" spans="2:20" ht="13.5" customHeight="1">
      <c r="B8" s="493" t="s">
        <v>42</v>
      </c>
      <c r="C8" s="493" t="s">
        <v>42</v>
      </c>
      <c r="D8" s="494">
        <v>45.78928491463558</v>
      </c>
      <c r="E8" s="494">
        <v>44.594260468107983</v>
      </c>
      <c r="F8" s="494">
        <v>40.341916671690079</v>
      </c>
      <c r="G8" s="494">
        <v>39.422816725000345</v>
      </c>
      <c r="H8" s="494">
        <v>39.116531897228292</v>
      </c>
      <c r="I8" s="494">
        <v>33.866094764781352</v>
      </c>
      <c r="J8" s="494">
        <v>34.251729021840063</v>
      </c>
      <c r="K8" s="494">
        <v>34.325898587155365</v>
      </c>
      <c r="L8" s="494">
        <v>38.227783736160546</v>
      </c>
      <c r="M8" s="494">
        <v>38.891090529597996</v>
      </c>
      <c r="N8" s="494">
        <v>37.77865004779084</v>
      </c>
      <c r="O8" s="494">
        <v>37.33326699751499</v>
      </c>
      <c r="P8" s="494">
        <v>35.979267029248767</v>
      </c>
      <c r="Q8" s="494">
        <v>34.039092562412357</v>
      </c>
      <c r="R8" s="494">
        <v>32.746376786874947</v>
      </c>
    </row>
    <row r="9" spans="2:20" ht="13.5" customHeight="1">
      <c r="B9" s="493" t="s">
        <v>126</v>
      </c>
      <c r="C9" s="493" t="s">
        <v>126</v>
      </c>
      <c r="D9" s="494">
        <v>40.131912323398595</v>
      </c>
      <c r="E9" s="494">
        <v>37.488602327230716</v>
      </c>
      <c r="F9" s="494">
        <v>39.25238751362776</v>
      </c>
      <c r="G9" s="494">
        <v>39.83108064308766</v>
      </c>
      <c r="H9" s="494">
        <v>38.928559057310849</v>
      </c>
      <c r="I9" s="494">
        <v>38.80647445550084</v>
      </c>
      <c r="J9" s="494">
        <v>39.024134060253402</v>
      </c>
      <c r="K9" s="494">
        <v>38.705564029260074</v>
      </c>
      <c r="L9" s="494">
        <v>39.919896383587236</v>
      </c>
      <c r="M9" s="494">
        <v>37.565426457157464</v>
      </c>
      <c r="N9" s="494">
        <v>36.868764258831625</v>
      </c>
      <c r="O9" s="494">
        <v>36.727295277956394</v>
      </c>
      <c r="P9" s="494">
        <v>36.669026047877075</v>
      </c>
      <c r="Q9" s="494">
        <v>36.652383008341147</v>
      </c>
      <c r="R9" s="494">
        <v>36.721830474776155</v>
      </c>
    </row>
    <row r="10" spans="2:20" ht="13.5" customHeight="1">
      <c r="B10" s="493" t="s">
        <v>56</v>
      </c>
      <c r="C10" s="493" t="s">
        <v>56</v>
      </c>
      <c r="D10" s="494">
        <v>36.086324724982809</v>
      </c>
      <c r="E10" s="494">
        <v>35.109039230867282</v>
      </c>
      <c r="F10" s="494">
        <v>34.7036101565024</v>
      </c>
      <c r="G10" s="494">
        <v>34.493706531691039</v>
      </c>
      <c r="H10" s="494">
        <v>32.68600208816207</v>
      </c>
      <c r="I10" s="494">
        <v>28.420966102729793</v>
      </c>
      <c r="J10" s="494">
        <v>30.855717340561394</v>
      </c>
      <c r="K10" s="494">
        <v>30.76796457528193</v>
      </c>
      <c r="L10" s="494">
        <v>31.308815189124932</v>
      </c>
      <c r="M10" s="494">
        <v>30.964559703243253</v>
      </c>
      <c r="N10" s="494">
        <v>30.892146420738975</v>
      </c>
      <c r="O10" s="494">
        <v>30.831253961768258</v>
      </c>
      <c r="P10" s="494">
        <v>30.855006873260248</v>
      </c>
      <c r="Q10" s="494">
        <v>30.859048315459404</v>
      </c>
      <c r="R10" s="494">
        <v>30.819878388242362</v>
      </c>
    </row>
    <row r="11" spans="2:20" ht="13.5" customHeight="1">
      <c r="B11" s="493" t="s">
        <v>68</v>
      </c>
      <c r="C11" s="493" t="s">
        <v>68</v>
      </c>
      <c r="D11" s="494">
        <v>22.98920969056152</v>
      </c>
      <c r="E11" s="494">
        <v>24.225796507414451</v>
      </c>
      <c r="F11" s="494">
        <v>23.781442505765426</v>
      </c>
      <c r="G11" s="494">
        <v>22.587466593017773</v>
      </c>
      <c r="H11" s="494">
        <v>22.263121324594653</v>
      </c>
      <c r="I11" s="494">
        <v>22.807777146011802</v>
      </c>
      <c r="J11" s="494">
        <v>22.618958054664514</v>
      </c>
      <c r="K11" s="494">
        <v>22.752291467739127</v>
      </c>
      <c r="L11" s="494">
        <v>23.68417132258519</v>
      </c>
      <c r="M11" s="494">
        <v>23.627682900840874</v>
      </c>
      <c r="N11" s="494">
        <v>23.572189548935562</v>
      </c>
      <c r="O11" s="494">
        <v>23.500332748161071</v>
      </c>
      <c r="P11" s="494">
        <v>23.378567240385596</v>
      </c>
      <c r="Q11" s="494">
        <v>23.335630857465038</v>
      </c>
      <c r="R11" s="494">
        <v>23.21635827922519</v>
      </c>
    </row>
    <row r="12" spans="2:20" ht="13.5" customHeight="1">
      <c r="B12" s="493" t="s">
        <v>50</v>
      </c>
      <c r="C12" s="493" t="s">
        <v>50</v>
      </c>
      <c r="D12" s="494">
        <v>24.599731596542821</v>
      </c>
      <c r="E12" s="494">
        <v>26.913759656079677</v>
      </c>
      <c r="F12" s="494">
        <v>27.756655013054161</v>
      </c>
      <c r="G12" s="494">
        <v>27.702989682625617</v>
      </c>
      <c r="H12" s="494">
        <v>28.05702561720949</v>
      </c>
      <c r="I12" s="494">
        <v>28.534835633246818</v>
      </c>
      <c r="J12" s="494">
        <v>28.22829839195759</v>
      </c>
      <c r="K12" s="494">
        <v>28.279520643721025</v>
      </c>
      <c r="L12" s="494">
        <v>29.187496163902694</v>
      </c>
      <c r="M12" s="494">
        <v>28.698673649473626</v>
      </c>
      <c r="N12" s="494">
        <v>29.036013629359136</v>
      </c>
      <c r="O12" s="494">
        <v>28.657878801702687</v>
      </c>
      <c r="P12" s="494">
        <v>28.408900804645796</v>
      </c>
      <c r="Q12" s="494">
        <v>28.142616971783013</v>
      </c>
      <c r="R12" s="494">
        <v>27.883763981682797</v>
      </c>
    </row>
    <row r="13" spans="2:20" ht="13.5" customHeight="1">
      <c r="B13" s="493" t="s">
        <v>69</v>
      </c>
      <c r="C13" s="493" t="s">
        <v>69</v>
      </c>
      <c r="D13" s="494">
        <v>26.180078462976535</v>
      </c>
      <c r="E13" s="494">
        <v>26.80563428437852</v>
      </c>
      <c r="F13" s="494">
        <v>28.279960119709592</v>
      </c>
      <c r="G13" s="494">
        <v>28.006854932551317</v>
      </c>
      <c r="H13" s="494">
        <v>27.588725647094194</v>
      </c>
      <c r="I13" s="494">
        <v>26.296190802323991</v>
      </c>
      <c r="J13" s="494">
        <v>25.173367402591278</v>
      </c>
      <c r="K13" s="494">
        <v>25.404952799236142</v>
      </c>
      <c r="L13" s="494">
        <v>25.178546315272175</v>
      </c>
      <c r="M13" s="494">
        <v>26.06859340592549</v>
      </c>
      <c r="N13" s="494">
        <v>26.179984440988672</v>
      </c>
      <c r="O13" s="494">
        <v>26.024680199748062</v>
      </c>
      <c r="P13" s="494">
        <v>25.590129181974184</v>
      </c>
      <c r="Q13" s="494">
        <v>25.407890741505561</v>
      </c>
      <c r="R13" s="494">
        <v>25.483527717073617</v>
      </c>
    </row>
    <row r="14" spans="2:20" ht="13.5" customHeight="1">
      <c r="B14" s="493" t="s">
        <v>70</v>
      </c>
      <c r="C14" s="493" t="s">
        <v>70</v>
      </c>
      <c r="D14" s="494">
        <v>41.136284229043305</v>
      </c>
      <c r="E14" s="494">
        <v>40.874873295866898</v>
      </c>
      <c r="F14" s="494">
        <v>41.742124258673748</v>
      </c>
      <c r="G14" s="494">
        <v>42.737103847371039</v>
      </c>
      <c r="H14" s="494">
        <v>42.648950897098345</v>
      </c>
      <c r="I14" s="494">
        <v>44.429885517761235</v>
      </c>
      <c r="J14" s="494">
        <v>46.101768161598358</v>
      </c>
      <c r="K14" s="494">
        <v>46.736739043372481</v>
      </c>
      <c r="L14" s="494">
        <v>47.608417305889752</v>
      </c>
      <c r="M14" s="494">
        <v>46.865400640393212</v>
      </c>
      <c r="N14" s="494">
        <v>46.649280587011418</v>
      </c>
      <c r="O14" s="494">
        <v>46.69860137031587</v>
      </c>
      <c r="P14" s="494">
        <v>46.542559803294459</v>
      </c>
      <c r="Q14" s="494">
        <v>46.483229294281955</v>
      </c>
      <c r="R14" s="494">
        <v>46.231529028350764</v>
      </c>
    </row>
    <row r="15" spans="2:20" ht="13.5" customHeight="1">
      <c r="B15" s="493" t="s">
        <v>71</v>
      </c>
      <c r="C15" s="493" t="s">
        <v>71</v>
      </c>
      <c r="D15" s="494">
        <v>13.069972628949641</v>
      </c>
      <c r="E15" s="494">
        <v>12.896807977618046</v>
      </c>
      <c r="F15" s="494">
        <v>13.557291534492578</v>
      </c>
      <c r="G15" s="494">
        <v>14.218386624879686</v>
      </c>
      <c r="H15" s="494">
        <v>14.578166629444421</v>
      </c>
      <c r="I15" s="494">
        <v>17.357431777175936</v>
      </c>
      <c r="J15" s="494">
        <v>14.637942620604241</v>
      </c>
      <c r="K15" s="494">
        <v>14.918836086455977</v>
      </c>
      <c r="L15" s="494">
        <v>15.053131435695677</v>
      </c>
      <c r="M15" s="494">
        <v>15.15727350957326</v>
      </c>
      <c r="N15" s="494">
        <v>15.207839012368268</v>
      </c>
      <c r="O15" s="494">
        <v>15.118857062190783</v>
      </c>
      <c r="P15" s="494">
        <v>15.173793494301904</v>
      </c>
      <c r="Q15" s="494">
        <v>15.147546439958189</v>
      </c>
      <c r="R15" s="494">
        <v>15.122431183141774</v>
      </c>
    </row>
    <row r="16" spans="2:20" ht="13.5" customHeight="1">
      <c r="B16" s="493" t="s">
        <v>72</v>
      </c>
      <c r="C16" s="493" t="s">
        <v>72</v>
      </c>
      <c r="D16" s="494">
        <v>33.323671221749287</v>
      </c>
      <c r="E16" s="494">
        <v>39.342943361737575</v>
      </c>
      <c r="F16" s="494">
        <v>39.317335339434116</v>
      </c>
      <c r="G16" s="494">
        <v>39.167337680996098</v>
      </c>
      <c r="H16" s="494">
        <v>38.369662429636236</v>
      </c>
      <c r="I16" s="494">
        <v>33.559868490826823</v>
      </c>
      <c r="J16" s="494">
        <v>30.332983502057825</v>
      </c>
      <c r="K16" s="494">
        <v>32.049300481410377</v>
      </c>
      <c r="L16" s="494">
        <v>36.26686540304982</v>
      </c>
      <c r="M16" s="494">
        <v>35.247838700161246</v>
      </c>
      <c r="N16" s="494">
        <v>38.328360136541988</v>
      </c>
      <c r="O16" s="494">
        <v>35.465789125707495</v>
      </c>
      <c r="P16" s="494">
        <v>34.782574075499284</v>
      </c>
      <c r="Q16" s="494">
        <v>34.666157372593609</v>
      </c>
      <c r="R16" s="494">
        <v>34.75575014901559</v>
      </c>
    </row>
    <row r="17" spans="2:18" ht="13.5" customHeight="1">
      <c r="B17" s="493" t="s">
        <v>73</v>
      </c>
      <c r="C17" s="493" t="s">
        <v>157</v>
      </c>
      <c r="D17" s="494">
        <v>23.910890200480637</v>
      </c>
      <c r="E17" s="494">
        <v>20.948458953915171</v>
      </c>
      <c r="F17" s="494">
        <v>20.83144503493163</v>
      </c>
      <c r="G17" s="494">
        <v>21.693651902816597</v>
      </c>
      <c r="H17" s="494">
        <v>24.387184037558683</v>
      </c>
      <c r="I17" s="494">
        <v>22.030361307745817</v>
      </c>
      <c r="J17" s="494">
        <v>20.26419133387466</v>
      </c>
      <c r="K17" s="494">
        <v>21.761089337175793</v>
      </c>
      <c r="L17" s="494">
        <v>20.642159823319961</v>
      </c>
      <c r="M17" s="494">
        <v>20.223234175050415</v>
      </c>
      <c r="N17" s="494">
        <v>19.740208273059746</v>
      </c>
      <c r="O17" s="494">
        <v>19.761491327777847</v>
      </c>
      <c r="P17" s="494">
        <v>19.868750831580314</v>
      </c>
      <c r="Q17" s="494">
        <v>19.845288128850687</v>
      </c>
      <c r="R17" s="494">
        <v>19.835557094471763</v>
      </c>
    </row>
    <row r="18" spans="2:18" ht="13.5" customHeight="1">
      <c r="B18" s="493" t="s">
        <v>74</v>
      </c>
      <c r="C18" s="493" t="s">
        <v>74</v>
      </c>
      <c r="D18" s="494">
        <v>44.763461897088</v>
      </c>
      <c r="E18" s="494">
        <v>44.033797212345064</v>
      </c>
      <c r="F18" s="494">
        <v>46.070583075038506</v>
      </c>
      <c r="G18" s="494">
        <v>46.6771598408965</v>
      </c>
      <c r="H18" s="494">
        <v>46.787514614793089</v>
      </c>
      <c r="I18" s="494">
        <v>48.124786953183715</v>
      </c>
      <c r="J18" s="494">
        <v>45.14263421417337</v>
      </c>
      <c r="K18" s="494">
        <v>44.68911011996444</v>
      </c>
      <c r="L18" s="494">
        <v>45.069912874147676</v>
      </c>
      <c r="M18" s="494">
        <v>44.723485506669839</v>
      </c>
      <c r="N18" s="494">
        <v>44.068914157063872</v>
      </c>
      <c r="O18" s="494">
        <v>42.977121809257021</v>
      </c>
      <c r="P18" s="494">
        <v>42.573808451067855</v>
      </c>
      <c r="Q18" s="494">
        <v>42.273248601244354</v>
      </c>
      <c r="R18" s="494">
        <v>42.136583319557666</v>
      </c>
    </row>
    <row r="19" spans="2:18" ht="13.5" customHeight="1">
      <c r="B19" s="493" t="s">
        <v>51</v>
      </c>
      <c r="C19" s="493" t="s">
        <v>51</v>
      </c>
      <c r="D19" s="494">
        <v>18.821446354886614</v>
      </c>
      <c r="E19" s="494">
        <v>19.291430039845107</v>
      </c>
      <c r="F19" s="494">
        <v>19.814295339606456</v>
      </c>
      <c r="G19" s="494">
        <v>19.600329905497119</v>
      </c>
      <c r="H19" s="494">
        <v>19.149373514191577</v>
      </c>
      <c r="I19" s="494">
        <v>19.853890285052067</v>
      </c>
      <c r="J19" s="494">
        <v>20.151167954832026</v>
      </c>
      <c r="K19" s="494">
        <v>19.816666982930752</v>
      </c>
      <c r="L19" s="494">
        <v>20.602832429302779</v>
      </c>
      <c r="M19" s="494">
        <v>20.352405973171063</v>
      </c>
      <c r="N19" s="494">
        <v>20.39452234157908</v>
      </c>
      <c r="O19" s="494">
        <v>20.426096104248764</v>
      </c>
      <c r="P19" s="494">
        <v>20.456993894994586</v>
      </c>
      <c r="Q19" s="494">
        <v>20.487861076317344</v>
      </c>
      <c r="R19" s="494">
        <v>20.51888826512122</v>
      </c>
    </row>
    <row r="20" spans="2:18" ht="13.5" customHeight="1">
      <c r="B20" s="493" t="s">
        <v>75</v>
      </c>
      <c r="C20" s="493" t="s">
        <v>75</v>
      </c>
      <c r="D20" s="494">
        <v>15.644106600895311</v>
      </c>
      <c r="E20" s="494">
        <v>17.010163778596059</v>
      </c>
      <c r="F20" s="494">
        <v>17.249345574989601</v>
      </c>
      <c r="G20" s="494">
        <v>16.864417379830936</v>
      </c>
      <c r="H20" s="494">
        <v>16.460577729014826</v>
      </c>
      <c r="I20" s="494">
        <v>14.874655838178818</v>
      </c>
      <c r="J20" s="494">
        <v>14.337500561274341</v>
      </c>
      <c r="K20" s="494">
        <v>14.055674863477885</v>
      </c>
      <c r="L20" s="494">
        <v>14.892076769216732</v>
      </c>
      <c r="M20" s="494">
        <v>14.90277747729492</v>
      </c>
      <c r="N20" s="494">
        <v>14.999516701172693</v>
      </c>
      <c r="O20" s="494">
        <v>15.018380064114053</v>
      </c>
      <c r="P20" s="494">
        <v>15.06409307687151</v>
      </c>
      <c r="Q20" s="494">
        <v>15.066995933476711</v>
      </c>
      <c r="R20" s="494">
        <v>15.033784120849001</v>
      </c>
    </row>
    <row r="21" spans="2:18" ht="13.5" customHeight="1">
      <c r="B21" s="493" t="s">
        <v>104</v>
      </c>
      <c r="C21" s="493" t="s">
        <v>104</v>
      </c>
      <c r="D21" s="494">
        <v>21.033557698155214</v>
      </c>
      <c r="E21" s="494">
        <v>18.913334756211224</v>
      </c>
      <c r="F21" s="494">
        <v>13.9456911200833</v>
      </c>
      <c r="G21" s="494">
        <v>13.479995993899418</v>
      </c>
      <c r="H21" s="494">
        <v>14.269868283665129</v>
      </c>
      <c r="I21" s="494">
        <v>16.121699268889373</v>
      </c>
      <c r="J21" s="494">
        <v>17.280720693926337</v>
      </c>
      <c r="K21" s="494">
        <v>17.532238094051873</v>
      </c>
      <c r="L21" s="494">
        <v>14.162990398286649</v>
      </c>
      <c r="M21" s="494">
        <v>13.426367690361172</v>
      </c>
      <c r="N21" s="494">
        <v>13.566654076647136</v>
      </c>
      <c r="O21" s="494">
        <v>13.572140592681093</v>
      </c>
      <c r="P21" s="494">
        <v>13.549300142082824</v>
      </c>
      <c r="Q21" s="494">
        <v>13.411115517709554</v>
      </c>
      <c r="R21" s="494">
        <v>13.423869217444365</v>
      </c>
    </row>
    <row r="22" spans="2:18" ht="13.5" customHeight="1">
      <c r="B22" s="493" t="s">
        <v>41</v>
      </c>
      <c r="C22" s="493" t="s">
        <v>41</v>
      </c>
      <c r="D22" s="494">
        <v>23.943109446852514</v>
      </c>
      <c r="E22" s="494">
        <v>27.044953448724552</v>
      </c>
      <c r="F22" s="494">
        <v>26.342900627079828</v>
      </c>
      <c r="G22" s="494">
        <v>24.754329586102735</v>
      </c>
      <c r="H22" s="494">
        <v>23.742122934794306</v>
      </c>
      <c r="I22" s="494">
        <v>16.611010262417224</v>
      </c>
      <c r="J22" s="494">
        <v>16.124698684192317</v>
      </c>
      <c r="K22" s="494">
        <v>20.299322296938982</v>
      </c>
      <c r="L22" s="494">
        <v>20.377418282095451</v>
      </c>
      <c r="M22" s="494">
        <v>21.230669206736628</v>
      </c>
      <c r="N22" s="494">
        <v>21.679374019869201</v>
      </c>
      <c r="O22" s="494">
        <v>21.491658062959829</v>
      </c>
      <c r="P22" s="494">
        <v>21.43038250116631</v>
      </c>
      <c r="Q22" s="494">
        <v>21.55930427854442</v>
      </c>
      <c r="R22" s="494">
        <v>21.718529784615953</v>
      </c>
    </row>
    <row r="23" spans="2:18" ht="13.5" customHeight="1">
      <c r="B23" s="493" t="s">
        <v>40</v>
      </c>
      <c r="C23" s="493" t="s">
        <v>40</v>
      </c>
      <c r="D23" s="494">
        <v>70.703230648523089</v>
      </c>
      <c r="E23" s="494">
        <v>72.339758659000736</v>
      </c>
      <c r="F23" s="494">
        <v>71.242179243577056</v>
      </c>
      <c r="G23" s="494">
        <v>72.259773343065305</v>
      </c>
      <c r="H23" s="494">
        <v>66.645494960315105</v>
      </c>
      <c r="I23" s="494">
        <v>59.998949288314563</v>
      </c>
      <c r="J23" s="494">
        <v>54.060095077611017</v>
      </c>
      <c r="K23" s="494">
        <v>58.420396245089869</v>
      </c>
      <c r="L23" s="494">
        <v>58.391298071918698</v>
      </c>
      <c r="M23" s="494">
        <v>59.931103242470286</v>
      </c>
      <c r="N23" s="494">
        <v>58.171618650799871</v>
      </c>
      <c r="O23" s="494">
        <v>58.479376795387608</v>
      </c>
      <c r="P23" s="494">
        <v>57.56614397114285</v>
      </c>
      <c r="Q23" s="494">
        <v>56.199892588826927</v>
      </c>
      <c r="R23" s="494">
        <v>54.982841559381427</v>
      </c>
    </row>
    <row r="24" spans="2:18" ht="13.5" customHeight="1">
      <c r="B24" s="493" t="s">
        <v>39</v>
      </c>
      <c r="C24" s="493" t="s">
        <v>39</v>
      </c>
      <c r="D24" s="494">
        <v>70.390704547405377</v>
      </c>
      <c r="E24" s="494">
        <v>42.414494033668959</v>
      </c>
      <c r="F24" s="494">
        <v>74.248071845314342</v>
      </c>
      <c r="G24" s="494">
        <v>82.979767980313483</v>
      </c>
      <c r="H24" s="494">
        <v>69.304525282627708</v>
      </c>
      <c r="I24" s="494">
        <v>51.217724650094787</v>
      </c>
      <c r="J24" s="494">
        <v>31.743482714663244</v>
      </c>
      <c r="K24" s="494">
        <v>51.800232762470856</v>
      </c>
      <c r="L24" s="494">
        <v>70.296669737232889</v>
      </c>
      <c r="M24" s="494">
        <v>81.386669008613083</v>
      </c>
      <c r="N24" s="494">
        <v>75.298937262542466</v>
      </c>
      <c r="O24" s="494">
        <v>67.933306863701404</v>
      </c>
      <c r="P24" s="494">
        <v>62.340933029252923</v>
      </c>
      <c r="Q24" s="494">
        <v>56.822256988566735</v>
      </c>
      <c r="R24" s="494">
        <v>50.237767890167426</v>
      </c>
    </row>
    <row r="25" spans="2:18" ht="13.5" customHeight="1">
      <c r="B25" s="493" t="s">
        <v>76</v>
      </c>
      <c r="C25" s="493" t="s">
        <v>76</v>
      </c>
      <c r="D25" s="494">
        <v>22.601979341031246</v>
      </c>
      <c r="E25" s="494">
        <v>23.854317924356142</v>
      </c>
      <c r="F25" s="494">
        <v>25.763432624522391</v>
      </c>
      <c r="G25" s="494">
        <v>24.647121677102415</v>
      </c>
      <c r="H25" s="494">
        <v>23.659932197078565</v>
      </c>
      <c r="I25" s="494">
        <v>22.51479564694138</v>
      </c>
      <c r="J25" s="494">
        <v>20.399657763758704</v>
      </c>
      <c r="K25" s="494">
        <v>19.432390657176359</v>
      </c>
      <c r="L25" s="494">
        <v>19.344745363473727</v>
      </c>
      <c r="M25" s="494">
        <v>19.951578557796616</v>
      </c>
      <c r="N25" s="494">
        <v>17.772209289204639</v>
      </c>
      <c r="O25" s="494">
        <v>17.645272886745069</v>
      </c>
      <c r="P25" s="494">
        <v>17.631743989295849</v>
      </c>
      <c r="Q25" s="494">
        <v>17.531562100245896</v>
      </c>
      <c r="R25" s="494">
        <v>17.514272583890616</v>
      </c>
    </row>
    <row r="26" spans="2:18" ht="13.5" customHeight="1">
      <c r="B26" s="493" t="s">
        <v>57</v>
      </c>
      <c r="C26" s="493" t="s">
        <v>57</v>
      </c>
      <c r="D26" s="494">
        <v>23.699329953655749</v>
      </c>
      <c r="E26" s="494">
        <v>24.380589149897158</v>
      </c>
      <c r="F26" s="494">
        <v>24.487579314456177</v>
      </c>
      <c r="G26" s="494">
        <v>24.070357763542575</v>
      </c>
      <c r="H26" s="494">
        <v>23.435835685054041</v>
      </c>
      <c r="I26" s="494">
        <v>23.527115706606313</v>
      </c>
      <c r="J26" s="494">
        <v>24.602093228104881</v>
      </c>
      <c r="K26" s="494">
        <v>24.656972014800097</v>
      </c>
      <c r="L26" s="494">
        <v>23.438698654535358</v>
      </c>
      <c r="M26" s="494">
        <v>21.863811234246189</v>
      </c>
      <c r="N26" s="494">
        <v>21.695523323374339</v>
      </c>
      <c r="O26" s="494">
        <v>21.564028188062938</v>
      </c>
      <c r="P26" s="494">
        <v>21.655335177425876</v>
      </c>
      <c r="Q26" s="494">
        <v>21.674511577548948</v>
      </c>
      <c r="R26" s="494">
        <v>21.702097398707711</v>
      </c>
    </row>
    <row r="27" spans="2:18" ht="13.5" customHeight="1">
      <c r="B27" s="493" t="s">
        <v>77</v>
      </c>
      <c r="C27" s="493" t="s">
        <v>77</v>
      </c>
      <c r="D27" s="494">
        <v>26.814076443077827</v>
      </c>
      <c r="E27" s="494">
        <v>27.223415118336447</v>
      </c>
      <c r="F27" s="494">
        <v>28.039212637622494</v>
      </c>
      <c r="G27" s="494">
        <v>27.8445002522488</v>
      </c>
      <c r="H27" s="494">
        <v>28.026103983677984</v>
      </c>
      <c r="I27" s="494">
        <v>26.532454071562327</v>
      </c>
      <c r="J27" s="494">
        <v>26.045726001150406</v>
      </c>
      <c r="K27" s="494">
        <v>26.556597074947074</v>
      </c>
      <c r="L27" s="494">
        <v>26.094019411682297</v>
      </c>
      <c r="M27" s="494">
        <v>26.035241251681612</v>
      </c>
      <c r="N27" s="494">
        <v>26.12070302839194</v>
      </c>
      <c r="O27" s="494">
        <v>26.2938997060646</v>
      </c>
      <c r="P27" s="494">
        <v>26.552061136859518</v>
      </c>
      <c r="Q27" s="494">
        <v>26.69500735126331</v>
      </c>
      <c r="R27" s="494">
        <v>26.923823595805246</v>
      </c>
    </row>
    <row r="28" spans="2:18" ht="13.5" customHeight="1">
      <c r="B28" s="493" t="s">
        <v>38</v>
      </c>
      <c r="C28" s="493" t="s">
        <v>38</v>
      </c>
      <c r="D28" s="494">
        <v>40.479487214555668</v>
      </c>
      <c r="E28" s="494">
        <v>48.689935952585792</v>
      </c>
      <c r="F28" s="494">
        <v>48.717870381685607</v>
      </c>
      <c r="G28" s="494">
        <v>49.532228993219469</v>
      </c>
      <c r="H28" s="494">
        <v>46.275749021620584</v>
      </c>
      <c r="I28" s="494">
        <v>34.930719447536745</v>
      </c>
      <c r="J28" s="494">
        <v>29.670472697154349</v>
      </c>
      <c r="K28" s="494">
        <v>31.729882460143372</v>
      </c>
      <c r="L28" s="494">
        <v>35.238765831589063</v>
      </c>
      <c r="M28" s="494">
        <v>33.434026367471212</v>
      </c>
      <c r="N28" s="494">
        <v>34.564180695163131</v>
      </c>
      <c r="O28" s="494">
        <v>35.852415606510171</v>
      </c>
      <c r="P28" s="494">
        <v>34.991321592196364</v>
      </c>
      <c r="Q28" s="494">
        <v>34.081437674435087</v>
      </c>
      <c r="R28" s="494">
        <v>33.566023170828629</v>
      </c>
    </row>
    <row r="29" spans="2:18" ht="13.5" customHeight="1">
      <c r="B29" s="493" t="s">
        <v>78</v>
      </c>
      <c r="C29" s="493" t="s">
        <v>78</v>
      </c>
      <c r="D29" s="494">
        <v>14.324521241547384</v>
      </c>
      <c r="E29" s="494">
        <v>12.619290189993237</v>
      </c>
      <c r="F29" s="494">
        <v>13.024867183797669</v>
      </c>
      <c r="G29" s="494">
        <v>13.452283308012806</v>
      </c>
      <c r="H29" s="494">
        <v>15.243139274987429</v>
      </c>
      <c r="I29" s="494">
        <v>14.517406020806725</v>
      </c>
      <c r="J29" s="494">
        <v>15.519442001486262</v>
      </c>
      <c r="K29" s="494">
        <v>15.524361120696964</v>
      </c>
      <c r="L29" s="494">
        <v>15.306703814642022</v>
      </c>
      <c r="M29" s="494">
        <v>14.948182034550847</v>
      </c>
      <c r="N29" s="494">
        <v>14.557656800598579</v>
      </c>
      <c r="O29" s="494">
        <v>14.606744572629552</v>
      </c>
      <c r="P29" s="494">
        <v>14.687126481105931</v>
      </c>
      <c r="Q29" s="494">
        <v>14.653581988708989</v>
      </c>
      <c r="R29" s="494">
        <v>14.703085576615221</v>
      </c>
    </row>
    <row r="30" spans="2:18" ht="13.5" customHeight="1">
      <c r="B30" s="493" t="s">
        <v>79</v>
      </c>
      <c r="C30" s="493" t="s">
        <v>79</v>
      </c>
      <c r="D30" s="494">
        <v>21.091250337374547</v>
      </c>
      <c r="E30" s="494">
        <v>21.772293565514961</v>
      </c>
      <c r="F30" s="494">
        <v>22.36299606566913</v>
      </c>
      <c r="G30" s="494">
        <v>22.288947190269461</v>
      </c>
      <c r="H30" s="494">
        <v>22.402071043542058</v>
      </c>
      <c r="I30" s="494">
        <v>20.255728100015247</v>
      </c>
      <c r="J30" s="494">
        <v>18.799942743868382</v>
      </c>
      <c r="K30" s="494">
        <v>18.306193687165411</v>
      </c>
      <c r="L30" s="494">
        <v>19.477438201128106</v>
      </c>
      <c r="M30" s="494">
        <v>19.630634987077375</v>
      </c>
      <c r="N30" s="494">
        <v>19.92196219355921</v>
      </c>
      <c r="O30" s="494">
        <v>20.148727171997081</v>
      </c>
      <c r="P30" s="494">
        <v>20.165714299793528</v>
      </c>
      <c r="Q30" s="494">
        <v>20.174351163556096</v>
      </c>
      <c r="R30" s="494">
        <v>20.196360525784275</v>
      </c>
    </row>
    <row r="31" spans="2:18" ht="13.5" customHeight="1">
      <c r="B31" s="493" t="s">
        <v>80</v>
      </c>
      <c r="C31" s="493" t="s">
        <v>80</v>
      </c>
      <c r="D31" s="494">
        <v>16.802414193385349</v>
      </c>
      <c r="E31" s="494">
        <v>17.597711046770858</v>
      </c>
      <c r="F31" s="494">
        <v>18.612649518993564</v>
      </c>
      <c r="G31" s="494">
        <v>18.84735774244799</v>
      </c>
      <c r="H31" s="494">
        <v>18.955396223341936</v>
      </c>
      <c r="I31" s="494">
        <v>19.377254630137582</v>
      </c>
      <c r="J31" s="494">
        <v>19.12366144808955</v>
      </c>
      <c r="K31" s="494">
        <v>19.550318748637075</v>
      </c>
      <c r="L31" s="494">
        <v>19.962861134500525</v>
      </c>
      <c r="M31" s="494">
        <v>20.165476803139203</v>
      </c>
      <c r="N31" s="494">
        <v>20.177025611001952</v>
      </c>
      <c r="O31" s="494">
        <v>20.263274086524046</v>
      </c>
      <c r="P31" s="494">
        <v>20.329012133855613</v>
      </c>
      <c r="Q31" s="494">
        <v>20.445187358141879</v>
      </c>
      <c r="R31" s="494">
        <v>20.577532929389996</v>
      </c>
    </row>
    <row r="32" spans="2:18" ht="13.5" customHeight="1">
      <c r="B32" s="493" t="s">
        <v>81</v>
      </c>
      <c r="C32" s="493" t="s">
        <v>81</v>
      </c>
      <c r="D32" s="494">
        <v>38.465362533960992</v>
      </c>
      <c r="E32" s="494">
        <v>39.052506155924732</v>
      </c>
      <c r="F32" s="494">
        <v>39.147679598346606</v>
      </c>
      <c r="G32" s="494">
        <v>38.481847527499468</v>
      </c>
      <c r="H32" s="494">
        <v>38.711130356945652</v>
      </c>
      <c r="I32" s="494">
        <v>38.971472273839154</v>
      </c>
      <c r="J32" s="494">
        <v>38.871043520442299</v>
      </c>
      <c r="K32" s="494">
        <v>39.705285312205746</v>
      </c>
      <c r="L32" s="494">
        <v>40.998109771536591</v>
      </c>
      <c r="M32" s="494">
        <v>40.830315174867209</v>
      </c>
      <c r="N32" s="494">
        <v>40.158532788332394</v>
      </c>
      <c r="O32" s="494">
        <v>39.93305122599206</v>
      </c>
      <c r="P32" s="494">
        <v>39.739247895815346</v>
      </c>
      <c r="Q32" s="494">
        <v>39.632383155500797</v>
      </c>
      <c r="R32" s="494">
        <v>39.464859323283889</v>
      </c>
    </row>
    <row r="33" spans="2:18" ht="13.5" customHeight="1">
      <c r="B33" s="493" t="s">
        <v>37</v>
      </c>
      <c r="C33" s="493" t="s">
        <v>37</v>
      </c>
      <c r="D33" s="494">
        <v>37.39125270293556</v>
      </c>
      <c r="E33" s="494">
        <v>35.824630327623787</v>
      </c>
      <c r="F33" s="494">
        <v>41.508709103594903</v>
      </c>
      <c r="G33" s="494">
        <v>49.852286246196336</v>
      </c>
      <c r="H33" s="494">
        <v>47.741289311026996</v>
      </c>
      <c r="I33" s="494">
        <v>46.778587806837905</v>
      </c>
      <c r="J33" s="494">
        <v>34.762859543999234</v>
      </c>
      <c r="K33" s="494">
        <v>30.515006103163316</v>
      </c>
      <c r="L33" s="494">
        <v>34.692804233508916</v>
      </c>
      <c r="M33" s="494">
        <v>35.905537118226647</v>
      </c>
      <c r="N33" s="494">
        <v>34.871264480793549</v>
      </c>
      <c r="O33" s="494">
        <v>34.05197077224156</v>
      </c>
      <c r="P33" s="494">
        <v>33.212553279765189</v>
      </c>
      <c r="Q33" s="494">
        <v>32.529340632308276</v>
      </c>
      <c r="R33" s="494">
        <v>31.823165086262911</v>
      </c>
    </row>
    <row r="34" spans="2:18" ht="13.5" customHeight="1">
      <c r="B34" s="493" t="s">
        <v>82</v>
      </c>
      <c r="C34" s="493" t="s">
        <v>82</v>
      </c>
      <c r="D34" s="494">
        <v>31.923531984090776</v>
      </c>
      <c r="E34" s="494">
        <v>32.466469066855872</v>
      </c>
      <c r="F34" s="494">
        <v>32.530511101690642</v>
      </c>
      <c r="G34" s="494">
        <v>31.479273105410037</v>
      </c>
      <c r="H34" s="494">
        <v>32.054752808144933</v>
      </c>
      <c r="I34" s="494">
        <v>32.807629077146707</v>
      </c>
      <c r="J34" s="494">
        <v>28.855476847000936</v>
      </c>
      <c r="K34" s="494">
        <v>27.992826989675002</v>
      </c>
      <c r="L34" s="494">
        <v>29.331964002634493</v>
      </c>
      <c r="M34" s="494">
        <v>30.035770159595671</v>
      </c>
      <c r="N34" s="494">
        <v>30.197925665140346</v>
      </c>
      <c r="O34" s="494">
        <v>30.354231629837159</v>
      </c>
      <c r="P34" s="494">
        <v>30.483738640271113</v>
      </c>
      <c r="Q34" s="494">
        <v>30.424552903521146</v>
      </c>
      <c r="R34" s="494">
        <v>30.017660064933004</v>
      </c>
    </row>
    <row r="35" spans="2:18" ht="13.5" customHeight="1">
      <c r="B35" s="493" t="s">
        <v>53</v>
      </c>
      <c r="C35" s="493" t="s">
        <v>53</v>
      </c>
      <c r="D35" s="494">
        <v>32.331571466867153</v>
      </c>
      <c r="E35" s="494">
        <v>34.715165656787683</v>
      </c>
      <c r="F35" s="494">
        <v>34.498887644894019</v>
      </c>
      <c r="G35" s="494">
        <v>33.536891291888729</v>
      </c>
      <c r="H35" s="494">
        <v>33.91203368495237</v>
      </c>
      <c r="I35" s="494">
        <v>31.88175488543148</v>
      </c>
      <c r="J35" s="494">
        <v>32.765315167417427</v>
      </c>
      <c r="K35" s="494">
        <v>33.27208137059916</v>
      </c>
      <c r="L35" s="494">
        <v>35.871860809635763</v>
      </c>
      <c r="M35" s="494">
        <v>34.032121049987211</v>
      </c>
      <c r="N35" s="494">
        <v>33.710714849776949</v>
      </c>
      <c r="O35" s="494">
        <v>33.443267136232087</v>
      </c>
      <c r="P35" s="494">
        <v>33.291289463483956</v>
      </c>
      <c r="Q35" s="494">
        <v>33.246086488949572</v>
      </c>
      <c r="R35" s="494">
        <v>33.165580183321161</v>
      </c>
    </row>
    <row r="36" spans="2:18" ht="13.5" customHeight="1">
      <c r="B36" s="493" t="s">
        <v>36</v>
      </c>
      <c r="C36" s="493" t="s">
        <v>36</v>
      </c>
      <c r="D36" s="494">
        <v>37.403191471990546</v>
      </c>
      <c r="E36" s="494">
        <v>44.396755500414187</v>
      </c>
      <c r="F36" s="494">
        <v>45.165927839898913</v>
      </c>
      <c r="G36" s="494">
        <v>41.165648678044739</v>
      </c>
      <c r="H36" s="494">
        <v>36.672282139620961</v>
      </c>
      <c r="I36" s="494">
        <v>24.972119290295435</v>
      </c>
      <c r="J36" s="494">
        <v>21.478073565557889</v>
      </c>
      <c r="K36" s="494">
        <v>24.068832051444026</v>
      </c>
      <c r="L36" s="494">
        <v>30.480728173628378</v>
      </c>
      <c r="M36" s="494">
        <v>31.256463164889404</v>
      </c>
      <c r="N36" s="494">
        <v>32.489051719184168</v>
      </c>
      <c r="O36" s="494">
        <v>30.61909078509963</v>
      </c>
      <c r="P36" s="494">
        <v>30.105492385190065</v>
      </c>
      <c r="Q36" s="494">
        <v>29.535155563081833</v>
      </c>
      <c r="R36" s="494">
        <v>29.003279200100923</v>
      </c>
    </row>
    <row r="37" spans="2:18" ht="13.5" customHeight="1">
      <c r="B37" s="493" t="s">
        <v>59</v>
      </c>
      <c r="C37" s="493" t="s">
        <v>59</v>
      </c>
      <c r="D37" s="494">
        <v>26.420354340214608</v>
      </c>
      <c r="E37" s="494">
        <v>26.800204762581657</v>
      </c>
      <c r="F37" s="494">
        <v>26.941711477977424</v>
      </c>
      <c r="G37" s="494">
        <v>27.326447961385057</v>
      </c>
      <c r="H37" s="494">
        <v>27.589345858947496</v>
      </c>
      <c r="I37" s="494">
        <v>28.152091696229249</v>
      </c>
      <c r="J37" s="494">
        <v>28.595095335921044</v>
      </c>
      <c r="K37" s="494">
        <v>28.255325552725235</v>
      </c>
      <c r="L37" s="494">
        <v>29.114955196211699</v>
      </c>
      <c r="M37" s="494">
        <v>29.538824807196264</v>
      </c>
      <c r="N37" s="494">
        <v>29.660570285741368</v>
      </c>
      <c r="O37" s="494">
        <v>29.726981232471854</v>
      </c>
      <c r="P37" s="494">
        <v>29.677169824177501</v>
      </c>
      <c r="Q37" s="494">
        <v>29.665242774009958</v>
      </c>
      <c r="R37" s="494">
        <v>29.71793147024129</v>
      </c>
    </row>
    <row r="38" spans="2:18" ht="13.5" customHeight="1">
      <c r="B38" s="493" t="s">
        <v>83</v>
      </c>
      <c r="C38" s="493" t="s">
        <v>83</v>
      </c>
      <c r="D38" s="494">
        <v>13.006457459288507</v>
      </c>
      <c r="E38" s="494">
        <v>13.616713759293742</v>
      </c>
      <c r="F38" s="494">
        <v>12.224878593817117</v>
      </c>
      <c r="G38" s="494">
        <v>12.023467167077159</v>
      </c>
      <c r="H38" s="494">
        <v>11.626320280439884</v>
      </c>
      <c r="I38" s="494">
        <v>13.340722868593479</v>
      </c>
      <c r="J38" s="494">
        <v>14.223501085770494</v>
      </c>
      <c r="K38" s="494">
        <v>13.813333821921153</v>
      </c>
      <c r="L38" s="494">
        <v>13.466104463147632</v>
      </c>
      <c r="M38" s="494">
        <v>15.186958856388797</v>
      </c>
      <c r="N38" s="494">
        <v>16.131093367195248</v>
      </c>
      <c r="O38" s="494">
        <v>16.121472271066953</v>
      </c>
      <c r="P38" s="494">
        <v>16.115754467700523</v>
      </c>
      <c r="Q38" s="494">
        <v>16.100135713651007</v>
      </c>
      <c r="R38" s="494">
        <v>16.098085941999134</v>
      </c>
    </row>
    <row r="39" spans="2:18" ht="13.5" customHeight="1">
      <c r="B39" s="493" t="s">
        <v>84</v>
      </c>
      <c r="C39" s="493" t="s">
        <v>84</v>
      </c>
      <c r="D39" s="494">
        <v>20.724580197088784</v>
      </c>
      <c r="E39" s="494">
        <v>21.10761180312144</v>
      </c>
      <c r="F39" s="494">
        <v>21.302867070390185</v>
      </c>
      <c r="G39" s="494">
        <v>22.151899265772041</v>
      </c>
      <c r="H39" s="494">
        <v>21.389735957859877</v>
      </c>
      <c r="I39" s="494">
        <v>22.312326947659393</v>
      </c>
      <c r="J39" s="494">
        <v>21.940555914731341</v>
      </c>
      <c r="K39" s="494">
        <v>21.04718818474046</v>
      </c>
      <c r="L39" s="494">
        <v>21.352437027619171</v>
      </c>
      <c r="M39" s="494">
        <v>21.511615274118032</v>
      </c>
      <c r="N39" s="494">
        <v>21.511615274117997</v>
      </c>
      <c r="O39" s="494">
        <v>21.511615274117993</v>
      </c>
      <c r="P39" s="494">
        <v>21.511615274117997</v>
      </c>
      <c r="Q39" s="494">
        <v>21.511615274117997</v>
      </c>
      <c r="R39" s="494">
        <v>21.511615274117993</v>
      </c>
    </row>
    <row r="40" spans="2:18">
      <c r="B40" s="493" t="s">
        <v>54</v>
      </c>
      <c r="C40" s="493" t="s">
        <v>54</v>
      </c>
      <c r="D40" s="494">
        <v>32.822366699611329</v>
      </c>
      <c r="E40" s="494">
        <v>32.718931795557758</v>
      </c>
      <c r="F40" s="494">
        <v>32.610394166498288</v>
      </c>
      <c r="G40" s="494">
        <v>32.765006901217681</v>
      </c>
      <c r="H40" s="494">
        <v>31.855014208487553</v>
      </c>
      <c r="I40" s="494">
        <v>32.163361041833795</v>
      </c>
      <c r="J40" s="494">
        <v>32.750556510048064</v>
      </c>
      <c r="K40" s="494">
        <v>31.475530764442393</v>
      </c>
      <c r="L40" s="494">
        <v>31.199687093131949</v>
      </c>
      <c r="M40" s="494">
        <v>30.87987300913866</v>
      </c>
      <c r="N40" s="494">
        <v>30.638600667317768</v>
      </c>
      <c r="O40" s="494">
        <v>30.362920584026092</v>
      </c>
      <c r="P40" s="494">
        <v>30.664511495156678</v>
      </c>
      <c r="Q40" s="494">
        <v>30.922506412196721</v>
      </c>
      <c r="R40" s="494">
        <v>31.121620390290587</v>
      </c>
    </row>
    <row r="41" spans="2:18">
      <c r="B41" s="493" t="s">
        <v>85</v>
      </c>
      <c r="C41" s="493" t="s">
        <v>85</v>
      </c>
      <c r="D41" s="494">
        <v>43.378119713233751</v>
      </c>
      <c r="E41" s="494">
        <v>42.938758806791739</v>
      </c>
      <c r="F41" s="494">
        <v>44.665326849243485</v>
      </c>
      <c r="G41" s="494">
        <v>43.325202464103832</v>
      </c>
      <c r="H41" s="494">
        <v>40.313914850770203</v>
      </c>
      <c r="I41" s="494">
        <v>41.883672706979077</v>
      </c>
      <c r="J41" s="494">
        <v>38.326042055157963</v>
      </c>
      <c r="K41" s="494">
        <v>39.291271816260917</v>
      </c>
      <c r="L41" s="494">
        <v>41.582746220404019</v>
      </c>
      <c r="M41" s="494">
        <v>40.587898151598715</v>
      </c>
      <c r="N41" s="494">
        <v>39.579176183108672</v>
      </c>
      <c r="O41" s="494">
        <v>39.326502006435064</v>
      </c>
      <c r="P41" s="494">
        <v>39.253522144661815</v>
      </c>
      <c r="Q41" s="494">
        <v>39.026931093717472</v>
      </c>
      <c r="R41" s="494">
        <v>38.262466932000741</v>
      </c>
    </row>
    <row r="42" spans="2:18">
      <c r="B42" s="493" t="s">
        <v>35</v>
      </c>
      <c r="C42" s="493" t="s">
        <v>35</v>
      </c>
      <c r="D42" s="494">
        <v>32.781458508540432</v>
      </c>
      <c r="E42" s="494">
        <v>36.487012664427198</v>
      </c>
      <c r="F42" s="494">
        <v>38.146875710249667</v>
      </c>
      <c r="G42" s="494">
        <v>38.722158564594707</v>
      </c>
      <c r="H42" s="494">
        <v>35.038445178942752</v>
      </c>
      <c r="I42" s="494">
        <v>28.996446581832974</v>
      </c>
      <c r="J42" s="494">
        <v>28.863972859132669</v>
      </c>
      <c r="K42" s="494">
        <v>28.783687638942535</v>
      </c>
      <c r="L42" s="494">
        <v>28.441414453577092</v>
      </c>
      <c r="M42" s="494">
        <v>30.5323197769846</v>
      </c>
      <c r="N42" s="494">
        <v>28.891280290493683</v>
      </c>
      <c r="O42" s="494">
        <v>28.61033680282128</v>
      </c>
      <c r="P42" s="494">
        <v>28.35550705967162</v>
      </c>
      <c r="Q42" s="494">
        <v>28.000410659077119</v>
      </c>
      <c r="R42" s="494">
        <v>27.356162446020516</v>
      </c>
    </row>
    <row r="43" spans="2:18">
      <c r="B43" s="493" t="s">
        <v>926</v>
      </c>
      <c r="C43" s="493" t="s">
        <v>86</v>
      </c>
      <c r="D43" s="494">
        <v>29.38464507695711</v>
      </c>
      <c r="E43" s="494">
        <v>28.274870454843619</v>
      </c>
      <c r="F43" s="494">
        <v>27.782758042521767</v>
      </c>
      <c r="G43" s="494">
        <v>29.500436705823603</v>
      </c>
      <c r="H43" s="494">
        <v>28.834467467736818</v>
      </c>
      <c r="I43" s="494">
        <v>28.771886649994947</v>
      </c>
      <c r="J43" s="494">
        <v>29.311751577728717</v>
      </c>
      <c r="K43" s="494">
        <v>29.795221937366172</v>
      </c>
      <c r="L43" s="494">
        <v>31.024007589546915</v>
      </c>
      <c r="M43" s="494">
        <v>30.928724694413628</v>
      </c>
      <c r="N43" s="494">
        <v>30.606533821787185</v>
      </c>
      <c r="O43" s="494">
        <v>29.864206997720729</v>
      </c>
      <c r="P43" s="494">
        <v>29.793583610813791</v>
      </c>
      <c r="Q43" s="494">
        <v>29.580734573212887</v>
      </c>
      <c r="R43" s="494">
        <v>29.504869733504847</v>
      </c>
    </row>
    <row r="44" spans="2:18">
      <c r="B44" s="493" t="s">
        <v>117</v>
      </c>
      <c r="C44" s="493" t="s">
        <v>117</v>
      </c>
      <c r="D44" s="494">
        <v>26.359187944399043</v>
      </c>
      <c r="E44" s="494">
        <v>31.11667229724565</v>
      </c>
      <c r="F44" s="494">
        <v>29.83840693838448</v>
      </c>
      <c r="G44" s="494">
        <v>28.401601412942661</v>
      </c>
      <c r="H44" s="494">
        <v>34.56553828139225</v>
      </c>
      <c r="I44" s="494">
        <v>19.662900143710367</v>
      </c>
      <c r="J44" s="494">
        <v>14.317255046706689</v>
      </c>
      <c r="K44" s="494">
        <v>14.708011179687039</v>
      </c>
      <c r="L44" s="494">
        <v>7.7094417216370585</v>
      </c>
      <c r="M44" s="494">
        <v>5.9301867704670501</v>
      </c>
      <c r="N44" s="494">
        <v>5.6224159348141605</v>
      </c>
      <c r="O44" s="494">
        <v>5.7424204836240413</v>
      </c>
      <c r="P44" s="494">
        <v>5.7814167743428149</v>
      </c>
      <c r="Q44" s="494">
        <v>5.798018522990172</v>
      </c>
      <c r="R44" s="494">
        <v>6.159903245140689</v>
      </c>
    </row>
    <row r="45" spans="2:18" ht="6" customHeight="1">
      <c r="B45" s="495"/>
      <c r="C45" s="495"/>
      <c r="D45" s="494"/>
      <c r="E45" s="494"/>
      <c r="F45" s="494"/>
      <c r="G45" s="494"/>
      <c r="H45" s="494"/>
      <c r="I45" s="494"/>
      <c r="J45" s="494"/>
      <c r="K45" s="494"/>
      <c r="L45" s="494"/>
      <c r="M45" s="494"/>
      <c r="N45" s="494"/>
      <c r="O45" s="494"/>
      <c r="P45" s="494"/>
      <c r="Q45" s="494"/>
      <c r="R45" s="494"/>
    </row>
    <row r="46" spans="2:18">
      <c r="B46" s="496" t="s">
        <v>87</v>
      </c>
      <c r="C46" s="523" t="s">
        <v>187</v>
      </c>
      <c r="D46" s="498">
        <v>27.654382659589796</v>
      </c>
      <c r="E46" s="498">
        <v>28.944906801700373</v>
      </c>
      <c r="F46" s="498">
        <v>29.445151807828523</v>
      </c>
      <c r="G46" s="498">
        <v>29.081764977135798</v>
      </c>
      <c r="H46" s="498">
        <v>28.504728218320327</v>
      </c>
      <c r="I46" s="498">
        <v>27.181753521064824</v>
      </c>
      <c r="J46" s="498">
        <v>26.780229040767892</v>
      </c>
      <c r="K46" s="498">
        <v>26.994385710773471</v>
      </c>
      <c r="L46" s="498">
        <v>27.899946843683441</v>
      </c>
      <c r="M46" s="498">
        <v>27.46269294002817</v>
      </c>
      <c r="N46" s="498">
        <v>27.539589225331465</v>
      </c>
      <c r="O46" s="498">
        <v>27.246227854526339</v>
      </c>
      <c r="P46" s="498">
        <v>27.077023509002082</v>
      </c>
      <c r="Q46" s="498">
        <v>26.8883738984008</v>
      </c>
      <c r="R46" s="498">
        <v>26.706279909807776</v>
      </c>
    </row>
    <row r="47" spans="2:18">
      <c r="B47" s="25" t="s">
        <v>49</v>
      </c>
      <c r="C47" s="523" t="s">
        <v>198</v>
      </c>
      <c r="D47" s="498">
        <v>22.39659775528569</v>
      </c>
      <c r="E47" s="498">
        <v>24.344676362442872</v>
      </c>
      <c r="F47" s="498">
        <v>25.275203012727651</v>
      </c>
      <c r="G47" s="498">
        <v>25.342064399177001</v>
      </c>
      <c r="H47" s="498">
        <v>25.547102429412657</v>
      </c>
      <c r="I47" s="498">
        <v>26.032493187850395</v>
      </c>
      <c r="J47" s="498">
        <v>25.637740472697409</v>
      </c>
      <c r="K47" s="498">
        <v>25.502504630561347</v>
      </c>
      <c r="L47" s="498">
        <v>26.490067488568734</v>
      </c>
      <c r="M47" s="498">
        <v>26.093177863398402</v>
      </c>
      <c r="N47" s="498">
        <v>26.304929197585786</v>
      </c>
      <c r="O47" s="498">
        <v>26.036215649072222</v>
      </c>
      <c r="P47" s="498">
        <v>25.863038542971264</v>
      </c>
      <c r="Q47" s="498">
        <v>25.672989023745533</v>
      </c>
      <c r="R47" s="498">
        <v>25.484824093865431</v>
      </c>
    </row>
    <row r="48" spans="2:18">
      <c r="B48" s="25" t="s">
        <v>52</v>
      </c>
      <c r="C48" s="523" t="s">
        <v>199</v>
      </c>
      <c r="D48" s="498">
        <v>34.208614883557935</v>
      </c>
      <c r="E48" s="498">
        <v>35.323495418043052</v>
      </c>
      <c r="F48" s="498">
        <v>35.181682645931971</v>
      </c>
      <c r="G48" s="498">
        <v>34.463827616272241</v>
      </c>
      <c r="H48" s="498">
        <v>34.363227584833147</v>
      </c>
      <c r="I48" s="498">
        <v>33.336143846409783</v>
      </c>
      <c r="J48" s="498">
        <v>33.664798174954342</v>
      </c>
      <c r="K48" s="498">
        <v>33.803258040278699</v>
      </c>
      <c r="L48" s="498">
        <v>35.459476146811419</v>
      </c>
      <c r="M48" s="498">
        <v>34.728621932519964</v>
      </c>
      <c r="N48" s="498">
        <v>34.33545387978883</v>
      </c>
      <c r="O48" s="498">
        <v>34.027733392354314</v>
      </c>
      <c r="P48" s="498">
        <v>33.978311885374829</v>
      </c>
      <c r="Q48" s="498">
        <v>33.962408560723517</v>
      </c>
      <c r="R48" s="498">
        <v>33.873282912996736</v>
      </c>
    </row>
    <row r="49" spans="2:18">
      <c r="B49" s="25" t="s">
        <v>55</v>
      </c>
      <c r="C49" s="523" t="s">
        <v>200</v>
      </c>
      <c r="D49" s="498">
        <v>30.387004852978045</v>
      </c>
      <c r="E49" s="498">
        <v>30.708508394854938</v>
      </c>
      <c r="F49" s="498">
        <v>30.545322941983645</v>
      </c>
      <c r="G49" s="498">
        <v>30.230039948238993</v>
      </c>
      <c r="H49" s="498">
        <v>29.434484662428932</v>
      </c>
      <c r="I49" s="498">
        <v>26.806356387659431</v>
      </c>
      <c r="J49" s="498">
        <v>27.328067588581039</v>
      </c>
      <c r="K49" s="498">
        <v>27.852315333524366</v>
      </c>
      <c r="L49" s="498">
        <v>27.482230642739591</v>
      </c>
      <c r="M49" s="498">
        <v>27.121691171061968</v>
      </c>
      <c r="N49" s="498">
        <v>27.238429112742224</v>
      </c>
      <c r="O49" s="498">
        <v>27.117967997798818</v>
      </c>
      <c r="P49" s="498">
        <v>27.132779350429434</v>
      </c>
      <c r="Q49" s="498">
        <v>27.093887315301309</v>
      </c>
      <c r="R49" s="498">
        <v>27.079382451067048</v>
      </c>
    </row>
    <row r="50" spans="2:18">
      <c r="B50" s="25" t="s">
        <v>58</v>
      </c>
      <c r="C50" s="523" t="s">
        <v>201</v>
      </c>
      <c r="D50" s="498">
        <v>32.613140533725428</v>
      </c>
      <c r="E50" s="498">
        <v>33.763158556372211</v>
      </c>
      <c r="F50" s="498">
        <v>36.225994605833911</v>
      </c>
      <c r="G50" s="498">
        <v>35.413236748362628</v>
      </c>
      <c r="H50" s="498">
        <v>32.551983490933651</v>
      </c>
      <c r="I50" s="498">
        <v>26.527381636058092</v>
      </c>
      <c r="J50" s="498">
        <v>24.0660130975496</v>
      </c>
      <c r="K50" s="498">
        <v>25.582243250308331</v>
      </c>
      <c r="L50" s="498">
        <v>27.600555215444178</v>
      </c>
      <c r="M50" s="498">
        <v>27.795346343138359</v>
      </c>
      <c r="N50" s="498">
        <v>27.612881473628129</v>
      </c>
      <c r="O50" s="498">
        <v>26.939298911777257</v>
      </c>
      <c r="P50" s="498">
        <v>26.564089771565346</v>
      </c>
      <c r="Q50" s="498">
        <v>26.134851841802565</v>
      </c>
      <c r="R50" s="498">
        <v>25.789984323738313</v>
      </c>
    </row>
    <row r="51" spans="2:18">
      <c r="B51" s="525" t="s">
        <v>127</v>
      </c>
      <c r="C51" s="523" t="s">
        <v>214</v>
      </c>
      <c r="D51" s="498">
        <v>27.00160593985013</v>
      </c>
      <c r="E51" s="498">
        <v>28.583604429445337</v>
      </c>
      <c r="F51" s="498">
        <v>28.976032834855641</v>
      </c>
      <c r="G51" s="498">
        <v>28.617716219416216</v>
      </c>
      <c r="H51" s="498">
        <v>28.167852382404977</v>
      </c>
      <c r="I51" s="498">
        <v>27.274416942626626</v>
      </c>
      <c r="J51" s="498">
        <v>27.204649736257402</v>
      </c>
      <c r="K51" s="498">
        <v>27.225639980739686</v>
      </c>
      <c r="L51" s="498">
        <v>28.151910189054234</v>
      </c>
      <c r="M51" s="498">
        <v>27.568165589715456</v>
      </c>
      <c r="N51" s="498">
        <v>27.742698961604333</v>
      </c>
      <c r="O51" s="498">
        <v>27.41450185580014</v>
      </c>
      <c r="P51" s="498">
        <v>27.241204208246245</v>
      </c>
      <c r="Q51" s="507">
        <v>27.044871159547238</v>
      </c>
      <c r="R51" s="507">
        <v>26.852002695697504</v>
      </c>
    </row>
    <row r="52" spans="2:18" ht="15" customHeight="1">
      <c r="B52" s="645" t="s">
        <v>427</v>
      </c>
      <c r="C52" s="645"/>
      <c r="D52" s="645"/>
      <c r="E52" s="645"/>
      <c r="F52" s="645"/>
      <c r="G52" s="645"/>
      <c r="H52" s="645"/>
      <c r="I52" s="645"/>
      <c r="J52" s="645"/>
      <c r="K52" s="645"/>
      <c r="L52" s="645"/>
      <c r="M52" s="645"/>
      <c r="N52" s="645"/>
      <c r="O52" s="645"/>
      <c r="P52" s="645"/>
      <c r="Q52" s="508"/>
      <c r="R52" s="508"/>
    </row>
    <row r="53" spans="2:18" ht="15" customHeight="1">
      <c r="B53" s="652" t="s">
        <v>922</v>
      </c>
      <c r="C53" s="652"/>
      <c r="D53" s="652"/>
      <c r="E53" s="652"/>
      <c r="F53" s="652"/>
      <c r="G53" s="652"/>
      <c r="H53" s="652"/>
      <c r="I53" s="652"/>
      <c r="J53" s="652"/>
      <c r="K53" s="652"/>
      <c r="L53" s="652"/>
      <c r="M53" s="652"/>
      <c r="N53" s="652"/>
      <c r="O53" s="652"/>
      <c r="P53" s="652"/>
      <c r="Q53" s="652"/>
      <c r="R53" s="526"/>
    </row>
    <row r="54" spans="2:18">
      <c r="B54" s="656" t="s">
        <v>923</v>
      </c>
      <c r="C54" s="656"/>
      <c r="D54" s="656"/>
      <c r="E54" s="656"/>
      <c r="F54" s="656"/>
      <c r="G54" s="656"/>
      <c r="H54" s="656"/>
      <c r="I54" s="656"/>
      <c r="J54" s="656"/>
      <c r="K54" s="656"/>
      <c r="L54" s="656"/>
      <c r="M54" s="656"/>
      <c r="N54" s="656"/>
      <c r="O54" s="656"/>
      <c r="P54" s="656"/>
      <c r="Q54" s="656"/>
      <c r="R54" s="656"/>
    </row>
    <row r="55" spans="2:18" ht="70.5" customHeight="1">
      <c r="B55" s="656" t="s">
        <v>928</v>
      </c>
      <c r="C55" s="656"/>
      <c r="D55" s="656"/>
      <c r="E55" s="656"/>
      <c r="F55" s="656"/>
      <c r="G55" s="656"/>
      <c r="H55" s="656"/>
      <c r="I55" s="656"/>
      <c r="J55" s="656"/>
      <c r="K55" s="656"/>
      <c r="L55" s="656"/>
      <c r="M55" s="656"/>
      <c r="N55" s="656"/>
      <c r="O55" s="656"/>
      <c r="P55" s="656"/>
      <c r="Q55" s="656"/>
      <c r="R55" s="656"/>
    </row>
  </sheetData>
  <mergeCells count="6">
    <mergeCell ref="B55:R55"/>
    <mergeCell ref="B2:R2"/>
    <mergeCell ref="B3:R3"/>
    <mergeCell ref="B52:P52"/>
    <mergeCell ref="B53:Q53"/>
    <mergeCell ref="B54:R54"/>
  </mergeCells>
  <conditionalFormatting sqref="B5:R42 B44:R44 C43:R43">
    <cfRule type="expression" dxfId="28" priority="3">
      <formula>MOD(ROW(),2)=0</formula>
    </cfRule>
  </conditionalFormatting>
  <conditionalFormatting sqref="B17">
    <cfRule type="expression" dxfId="27" priority="2">
      <formula>MOD(ROW(),2)=0</formula>
    </cfRule>
  </conditionalFormatting>
  <conditionalFormatting sqref="B43">
    <cfRule type="expression" dxfId="26" priority="1">
      <formula>MOD(ROW(),2)=0</formula>
    </cfRule>
  </conditionalFormatting>
  <pageMargins left="0.7" right="0.7" top="0.75" bottom="0.75" header="0.3" footer="0.3"/>
  <pageSetup scale="65"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EE62-32D6-4048-98B6-9A150D221E12}">
  <sheetPr codeName="Sheet88">
    <tabColor rgb="FF92D050"/>
    <pageSetUpPr fitToPage="1"/>
  </sheetPr>
  <dimension ref="A2:AI55"/>
  <sheetViews>
    <sheetView showGridLines="0" zoomScale="85" zoomScaleNormal="85" workbookViewId="0">
      <pane xSplit="3" ySplit="4" topLeftCell="D5" activePane="bottomRight" state="frozen"/>
      <selection activeCell="N8" sqref="N8"/>
      <selection pane="topRight" activeCell="N8" sqref="N8"/>
      <selection pane="bottomLeft" activeCell="N8" sqref="N8"/>
      <selection pane="bottomRight" activeCell="P27" sqref="P27"/>
    </sheetView>
  </sheetViews>
  <sheetFormatPr defaultColWidth="9.140625" defaultRowHeight="15" outlineLevelCol="1"/>
  <cols>
    <col min="1" max="1" width="6.7109375" style="486" customWidth="1"/>
    <col min="2" max="2" width="17.5703125" style="487" customWidth="1"/>
    <col min="3" max="3" width="20.5703125" style="487" hidden="1" customWidth="1" outlineLevel="1"/>
    <col min="4" max="4" width="8.140625" style="502" customWidth="1" collapsed="1"/>
    <col min="5" max="18" width="8.140625" style="502" customWidth="1"/>
    <col min="19" max="19" width="5" style="486" customWidth="1"/>
    <col min="20" max="35" width="9.140625" style="486"/>
    <col min="36" max="16384" width="9.140625" style="487"/>
  </cols>
  <sheetData>
    <row r="2" spans="2:20">
      <c r="B2" s="653" t="str">
        <f>"Table A14. Emerging Market and Middle-Income Economies: General Government Expenditure, "&amp;D4&amp;"–"&amp;RIGHT(R4,2)</f>
        <v>Table A14. Emerging Market and Middle-Income Economies: General Government Expenditure, 2010–24</v>
      </c>
      <c r="C2" s="653"/>
      <c r="D2" s="653"/>
      <c r="E2" s="653"/>
      <c r="F2" s="653"/>
      <c r="G2" s="653"/>
      <c r="H2" s="653"/>
      <c r="I2" s="653"/>
      <c r="J2" s="653"/>
      <c r="K2" s="653"/>
      <c r="L2" s="653"/>
      <c r="M2" s="653"/>
      <c r="N2" s="653"/>
      <c r="O2" s="653"/>
      <c r="P2" s="653"/>
      <c r="Q2" s="653"/>
      <c r="R2" s="653"/>
      <c r="T2" s="522"/>
    </row>
    <row r="3" spans="2:20">
      <c r="B3" s="657" t="s">
        <v>196</v>
      </c>
      <c r="C3" s="658"/>
      <c r="D3" s="658"/>
      <c r="E3" s="658"/>
      <c r="F3" s="658"/>
      <c r="G3" s="658"/>
      <c r="H3" s="658"/>
      <c r="I3" s="658"/>
      <c r="J3" s="658"/>
      <c r="K3" s="658"/>
      <c r="L3" s="658"/>
      <c r="M3" s="658"/>
      <c r="N3" s="658"/>
      <c r="O3" s="658"/>
      <c r="P3" s="658"/>
      <c r="Q3" s="658"/>
      <c r="R3" s="658"/>
    </row>
    <row r="4" spans="2:20"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20" ht="13.5" customHeight="1">
      <c r="B5" s="493" t="s">
        <v>43</v>
      </c>
      <c r="C5" s="493" t="s">
        <v>43</v>
      </c>
      <c r="D5" s="494">
        <v>37.250687517333546</v>
      </c>
      <c r="E5" s="494">
        <v>40.12316814037974</v>
      </c>
      <c r="F5" s="494">
        <v>43.543165778304214</v>
      </c>
      <c r="G5" s="494">
        <v>36.185530907802182</v>
      </c>
      <c r="H5" s="494">
        <v>40.605557038877215</v>
      </c>
      <c r="I5" s="494">
        <v>45.81149313760816</v>
      </c>
      <c r="J5" s="494">
        <v>41.640241710460998</v>
      </c>
      <c r="K5" s="494">
        <v>39.166348465373424</v>
      </c>
      <c r="L5" s="494">
        <v>38.478580499769699</v>
      </c>
      <c r="M5" s="494">
        <v>36.418537756472602</v>
      </c>
      <c r="N5" s="494">
        <v>31.962076256843986</v>
      </c>
      <c r="O5" s="494">
        <v>29.731366500346358</v>
      </c>
      <c r="P5" s="494">
        <v>27.634488267890646</v>
      </c>
      <c r="Q5" s="494">
        <v>25.290209506137558</v>
      </c>
      <c r="R5" s="494">
        <v>26.916073323940971</v>
      </c>
    </row>
    <row r="6" spans="2:20" ht="13.5" customHeight="1">
      <c r="B6" s="493" t="s">
        <v>125</v>
      </c>
      <c r="C6" s="493" t="s">
        <v>125</v>
      </c>
      <c r="D6" s="494">
        <v>39.394490424715492</v>
      </c>
      <c r="E6" s="494">
        <v>37.401852303951685</v>
      </c>
      <c r="F6" s="494">
        <v>37.208872614785591</v>
      </c>
      <c r="G6" s="494">
        <v>37.049582109175184</v>
      </c>
      <c r="H6" s="494">
        <v>36.456764640931254</v>
      </c>
      <c r="I6" s="494">
        <v>27.051104934529612</v>
      </c>
      <c r="J6" s="494">
        <v>22.04314336387322</v>
      </c>
      <c r="K6" s="494">
        <v>23.798488654474546</v>
      </c>
      <c r="L6" s="494">
        <v>19.66027516231545</v>
      </c>
      <c r="M6" s="494">
        <v>18.879492634494106</v>
      </c>
      <c r="N6" s="494">
        <v>19.972299723000024</v>
      </c>
      <c r="O6" s="494">
        <v>19.87153194270709</v>
      </c>
      <c r="P6" s="494">
        <v>19.700191816033925</v>
      </c>
      <c r="Q6" s="494">
        <v>19.387872666179579</v>
      </c>
      <c r="R6" s="494">
        <v>19.102937914657851</v>
      </c>
    </row>
    <row r="7" spans="2:20" ht="13.5" customHeight="1">
      <c r="B7" s="493" t="s">
        <v>67</v>
      </c>
      <c r="C7" s="493" t="s">
        <v>67</v>
      </c>
      <c r="D7" s="494">
        <v>33.357304359740489</v>
      </c>
      <c r="E7" s="494">
        <v>34.901037766185169</v>
      </c>
      <c r="F7" s="494">
        <v>36.820520912952794</v>
      </c>
      <c r="G7" s="494">
        <v>37.6019090571316</v>
      </c>
      <c r="H7" s="494">
        <v>38.851979562432916</v>
      </c>
      <c r="I7" s="494">
        <v>41.365997529224614</v>
      </c>
      <c r="J7" s="494">
        <v>41.458028237842569</v>
      </c>
      <c r="K7" s="494">
        <v>41.173802041822888</v>
      </c>
      <c r="L7" s="494">
        <v>38.997400230656325</v>
      </c>
      <c r="M7" s="494">
        <v>37.475223263961439</v>
      </c>
      <c r="N7" s="494">
        <v>36.779412427594707</v>
      </c>
      <c r="O7" s="494">
        <v>36.268933281885779</v>
      </c>
      <c r="P7" s="494">
        <v>35.942360588652484</v>
      </c>
      <c r="Q7" s="494">
        <v>35.286325572274741</v>
      </c>
      <c r="R7" s="494">
        <v>34.982065013568139</v>
      </c>
    </row>
    <row r="8" spans="2:20" ht="13.5" customHeight="1">
      <c r="B8" s="493" t="s">
        <v>42</v>
      </c>
      <c r="C8" s="493" t="s">
        <v>42</v>
      </c>
      <c r="D8" s="494">
        <v>31.958040389304603</v>
      </c>
      <c r="E8" s="494">
        <v>33.734619553851815</v>
      </c>
      <c r="F8" s="494">
        <v>36.636436644168917</v>
      </c>
      <c r="G8" s="494">
        <v>37.779341625756423</v>
      </c>
      <c r="H8" s="494">
        <v>36.374192518429318</v>
      </c>
      <c r="I8" s="494">
        <v>38.680081241348475</v>
      </c>
      <c r="J8" s="494">
        <v>35.378013737783412</v>
      </c>
      <c r="K8" s="494">
        <v>35.70703218954062</v>
      </c>
      <c r="L8" s="494">
        <v>34.234700469024787</v>
      </c>
      <c r="M8" s="494">
        <v>34.445558076218447</v>
      </c>
      <c r="N8" s="494">
        <v>31.901216126658085</v>
      </c>
      <c r="O8" s="494">
        <v>31.304583679487735</v>
      </c>
      <c r="P8" s="494">
        <v>31.1937445249295</v>
      </c>
      <c r="Q8" s="494">
        <v>30.111003519857611</v>
      </c>
      <c r="R8" s="494">
        <v>29.702797889428034</v>
      </c>
    </row>
    <row r="9" spans="2:20" ht="13.5" customHeight="1">
      <c r="B9" s="493" t="s">
        <v>126</v>
      </c>
      <c r="C9" s="493" t="s">
        <v>126</v>
      </c>
      <c r="D9" s="494">
        <v>44.318540371314604</v>
      </c>
      <c r="E9" s="494">
        <v>40.294522372113455</v>
      </c>
      <c r="F9" s="494">
        <v>38.892562702835832</v>
      </c>
      <c r="G9" s="494">
        <v>40.813039683683257</v>
      </c>
      <c r="H9" s="494">
        <v>38.836448651818216</v>
      </c>
      <c r="I9" s="494">
        <v>41.770113584404797</v>
      </c>
      <c r="J9" s="494">
        <v>40.683216743403406</v>
      </c>
      <c r="K9" s="494">
        <v>39.042088573769576</v>
      </c>
      <c r="L9" s="494">
        <v>37.582475764394502</v>
      </c>
      <c r="M9" s="494">
        <v>39.532783279462265</v>
      </c>
      <c r="N9" s="494">
        <v>38.567605787024242</v>
      </c>
      <c r="O9" s="494">
        <v>36.986861378896123</v>
      </c>
      <c r="P9" s="494">
        <v>37.229816681466872</v>
      </c>
      <c r="Q9" s="494">
        <v>37.367138735734791</v>
      </c>
      <c r="R9" s="494">
        <v>37.382755461651115</v>
      </c>
    </row>
    <row r="10" spans="2:20" ht="13.5" customHeight="1">
      <c r="B10" s="493" t="s">
        <v>56</v>
      </c>
      <c r="C10" s="493" t="s">
        <v>56</v>
      </c>
      <c r="D10" s="494">
        <v>38.814835154608247</v>
      </c>
      <c r="E10" s="494">
        <v>37.576030970183425</v>
      </c>
      <c r="F10" s="494">
        <v>37.222905650925128</v>
      </c>
      <c r="G10" s="494">
        <v>37.448774134304372</v>
      </c>
      <c r="H10" s="494">
        <v>38.039517464570999</v>
      </c>
      <c r="I10" s="494">
        <v>38.646496736021646</v>
      </c>
      <c r="J10" s="494">
        <v>39.852200051323173</v>
      </c>
      <c r="K10" s="494">
        <v>38.662174946838</v>
      </c>
      <c r="L10" s="494">
        <v>38.145122032817085</v>
      </c>
      <c r="M10" s="494">
        <v>38.30260393475055</v>
      </c>
      <c r="N10" s="494">
        <v>37.843795543293155</v>
      </c>
      <c r="O10" s="494">
        <v>37.774629820134301</v>
      </c>
      <c r="P10" s="494">
        <v>37.409201450859825</v>
      </c>
      <c r="Q10" s="494">
        <v>37.062269521202047</v>
      </c>
      <c r="R10" s="494">
        <v>36.668417203162676</v>
      </c>
    </row>
    <row r="11" spans="2:20" ht="13.5" customHeight="1">
      <c r="B11" s="493" t="s">
        <v>68</v>
      </c>
      <c r="C11" s="493" t="s">
        <v>68</v>
      </c>
      <c r="D11" s="494">
        <v>23.349932288551802</v>
      </c>
      <c r="E11" s="494">
        <v>22.804193887377146</v>
      </c>
      <c r="F11" s="494">
        <v>23.100300259337399</v>
      </c>
      <c r="G11" s="494">
        <v>23.057105598315051</v>
      </c>
      <c r="H11" s="494">
        <v>23.753597886753063</v>
      </c>
      <c r="I11" s="494">
        <v>24.88463959271882</v>
      </c>
      <c r="J11" s="494">
        <v>25.269507574002763</v>
      </c>
      <c r="K11" s="494">
        <v>25.36759796402367</v>
      </c>
      <c r="L11" s="494">
        <v>25.207115801581182</v>
      </c>
      <c r="M11" s="494">
        <v>25.474853683630343</v>
      </c>
      <c r="N11" s="494">
        <v>25.112969797432623</v>
      </c>
      <c r="O11" s="494">
        <v>24.634035475154324</v>
      </c>
      <c r="P11" s="494">
        <v>24.311122731106675</v>
      </c>
      <c r="Q11" s="494">
        <v>24.069195473840644</v>
      </c>
      <c r="R11" s="494">
        <v>23.719455902246704</v>
      </c>
    </row>
    <row r="12" spans="2:20" ht="13.5" customHeight="1">
      <c r="B12" s="493" t="s">
        <v>50</v>
      </c>
      <c r="C12" s="493" t="s">
        <v>50</v>
      </c>
      <c r="D12" s="494">
        <v>24.959768699433436</v>
      </c>
      <c r="E12" s="494">
        <v>27.01146816243768</v>
      </c>
      <c r="F12" s="494">
        <v>28.05728318278295</v>
      </c>
      <c r="G12" s="494">
        <v>28.534848801203566</v>
      </c>
      <c r="H12" s="494">
        <v>28.964761446788351</v>
      </c>
      <c r="I12" s="494">
        <v>31.321154748175601</v>
      </c>
      <c r="J12" s="494">
        <v>31.932014839876537</v>
      </c>
      <c r="K12" s="494">
        <v>32.179499791477568</v>
      </c>
      <c r="L12" s="494">
        <v>33.994125198521033</v>
      </c>
      <c r="M12" s="494">
        <v>34.761628928904251</v>
      </c>
      <c r="N12" s="494">
        <v>34.518811435378879</v>
      </c>
      <c r="O12" s="494">
        <v>34.054889347682334</v>
      </c>
      <c r="P12" s="494">
        <v>33.825648722483386</v>
      </c>
      <c r="Q12" s="494">
        <v>33.467913352155435</v>
      </c>
      <c r="R12" s="494">
        <v>33.141214653789127</v>
      </c>
    </row>
    <row r="13" spans="2:20" ht="13.5" customHeight="1">
      <c r="B13" s="493" t="s">
        <v>69</v>
      </c>
      <c r="C13" s="493" t="s">
        <v>69</v>
      </c>
      <c r="D13" s="494">
        <v>29.488473192163116</v>
      </c>
      <c r="E13" s="494">
        <v>28.801525081950668</v>
      </c>
      <c r="F13" s="494">
        <v>28.199093971251298</v>
      </c>
      <c r="G13" s="494">
        <v>28.862755365247388</v>
      </c>
      <c r="H13" s="494">
        <v>29.353300927502445</v>
      </c>
      <c r="I13" s="494">
        <v>29.697609268973597</v>
      </c>
      <c r="J13" s="494">
        <v>27.617491136011402</v>
      </c>
      <c r="K13" s="494">
        <v>28.019405395217206</v>
      </c>
      <c r="L13" s="494">
        <v>27.374192174491469</v>
      </c>
      <c r="M13" s="494">
        <v>28.692274272165815</v>
      </c>
      <c r="N13" s="494">
        <v>27.197342393006373</v>
      </c>
      <c r="O13" s="494">
        <v>26.76374128771975</v>
      </c>
      <c r="P13" s="494">
        <v>26.511812872362899</v>
      </c>
      <c r="Q13" s="494">
        <v>26.262968675956884</v>
      </c>
      <c r="R13" s="494">
        <v>25.893183344381924</v>
      </c>
    </row>
    <row r="14" spans="2:20" ht="13.5" customHeight="1">
      <c r="B14" s="493" t="s">
        <v>70</v>
      </c>
      <c r="C14" s="493" t="s">
        <v>70</v>
      </c>
      <c r="D14" s="494">
        <v>47.307249432617432</v>
      </c>
      <c r="E14" s="494">
        <v>48.699190892896773</v>
      </c>
      <c r="F14" s="494">
        <v>47.046725468977648</v>
      </c>
      <c r="G14" s="494">
        <v>47.995177599951774</v>
      </c>
      <c r="H14" s="494">
        <v>47.994957309036728</v>
      </c>
      <c r="I14" s="494">
        <v>47.770717516253654</v>
      </c>
      <c r="J14" s="494">
        <v>46.854807338701633</v>
      </c>
      <c r="K14" s="494">
        <v>45.834660193992214</v>
      </c>
      <c r="L14" s="494">
        <v>47.248551891514964</v>
      </c>
      <c r="M14" s="494">
        <v>46.913650912685931</v>
      </c>
      <c r="N14" s="494">
        <v>46.518270560813171</v>
      </c>
      <c r="O14" s="494">
        <v>46.587123059665238</v>
      </c>
      <c r="P14" s="494">
        <v>46.323866508017417</v>
      </c>
      <c r="Q14" s="494">
        <v>46.175030681204518</v>
      </c>
      <c r="R14" s="494">
        <v>45.810006373725805</v>
      </c>
    </row>
    <row r="15" spans="2:20" ht="13.5" customHeight="1">
      <c r="B15" s="493" t="s">
        <v>71</v>
      </c>
      <c r="C15" s="493" t="s">
        <v>71</v>
      </c>
      <c r="D15" s="494">
        <v>15.798836964023714</v>
      </c>
      <c r="E15" s="494">
        <v>15.946969091394738</v>
      </c>
      <c r="F15" s="494">
        <v>20.11763051248802</v>
      </c>
      <c r="G15" s="494">
        <v>17.690782235619061</v>
      </c>
      <c r="H15" s="494">
        <v>17.516403330812473</v>
      </c>
      <c r="I15" s="494">
        <v>17.550141224497441</v>
      </c>
      <c r="J15" s="494">
        <v>17.423348678325929</v>
      </c>
      <c r="K15" s="494">
        <v>18.097493087578716</v>
      </c>
      <c r="L15" s="494">
        <v>18.003368943280492</v>
      </c>
      <c r="M15" s="494">
        <v>18.255441593926886</v>
      </c>
      <c r="N15" s="494">
        <v>18.505250247885524</v>
      </c>
      <c r="O15" s="494">
        <v>18.501757577045993</v>
      </c>
      <c r="P15" s="494">
        <v>18.537127357444032</v>
      </c>
      <c r="Q15" s="494">
        <v>18.609632023727528</v>
      </c>
      <c r="R15" s="494">
        <v>18.539564199966321</v>
      </c>
    </row>
    <row r="16" spans="2:20" ht="13.5" customHeight="1">
      <c r="B16" s="493" t="s">
        <v>72</v>
      </c>
      <c r="C16" s="493" t="s">
        <v>72</v>
      </c>
      <c r="D16" s="494">
        <v>34.681079167619231</v>
      </c>
      <c r="E16" s="494">
        <v>39.46967171842612</v>
      </c>
      <c r="F16" s="494">
        <v>40.254510731409304</v>
      </c>
      <c r="G16" s="494">
        <v>43.737434447313014</v>
      </c>
      <c r="H16" s="494">
        <v>43.593658223257357</v>
      </c>
      <c r="I16" s="494">
        <v>39.679283961596241</v>
      </c>
      <c r="J16" s="494">
        <v>38.564505966231401</v>
      </c>
      <c r="K16" s="494">
        <v>36.582786129865248</v>
      </c>
      <c r="L16" s="494">
        <v>37.216033616554242</v>
      </c>
      <c r="M16" s="494">
        <v>35.225663743842233</v>
      </c>
      <c r="N16" s="494">
        <v>34.56578174724558</v>
      </c>
      <c r="O16" s="494">
        <v>32.58923154805796</v>
      </c>
      <c r="P16" s="494">
        <v>32.027840147317264</v>
      </c>
      <c r="Q16" s="494">
        <v>31.762573732474802</v>
      </c>
      <c r="R16" s="494">
        <v>32.609906759958662</v>
      </c>
    </row>
    <row r="17" spans="2:18" ht="13.5" customHeight="1">
      <c r="B17" s="493" t="s">
        <v>73</v>
      </c>
      <c r="C17" s="493" t="s">
        <v>157</v>
      </c>
      <c r="D17" s="494">
        <v>31.357709793657811</v>
      </c>
      <c r="E17" s="494">
        <v>30.548504956355991</v>
      </c>
      <c r="F17" s="494">
        <v>30.836396369499013</v>
      </c>
      <c r="G17" s="494">
        <v>34.620474091593209</v>
      </c>
      <c r="H17" s="494">
        <v>35.673668395279769</v>
      </c>
      <c r="I17" s="494">
        <v>32.964368537191049</v>
      </c>
      <c r="J17" s="494">
        <v>32.734110873256071</v>
      </c>
      <c r="K17" s="494">
        <v>32.189804034582131</v>
      </c>
      <c r="L17" s="494">
        <v>30.107270022986434</v>
      </c>
      <c r="M17" s="494">
        <v>28.805780212531506</v>
      </c>
      <c r="N17" s="494">
        <v>26.219782197222408</v>
      </c>
      <c r="O17" s="494">
        <v>24.786917256049442</v>
      </c>
      <c r="P17" s="494">
        <v>23.820759712759735</v>
      </c>
      <c r="Q17" s="494">
        <v>23.506025345098188</v>
      </c>
      <c r="R17" s="494">
        <v>23.614049973626308</v>
      </c>
    </row>
    <row r="18" spans="2:18" ht="13.5" customHeight="1">
      <c r="B18" s="493" t="s">
        <v>74</v>
      </c>
      <c r="C18" s="493" t="s">
        <v>74</v>
      </c>
      <c r="D18" s="494">
        <v>49.23765819287182</v>
      </c>
      <c r="E18" s="494">
        <v>49.447905520937724</v>
      </c>
      <c r="F18" s="494">
        <v>48.469934954454772</v>
      </c>
      <c r="G18" s="494">
        <v>49.297380491787372</v>
      </c>
      <c r="H18" s="494">
        <v>49.386904600649089</v>
      </c>
      <c r="I18" s="494">
        <v>50.027702105824922</v>
      </c>
      <c r="J18" s="494">
        <v>46.790087241582938</v>
      </c>
      <c r="K18" s="494">
        <v>46.898780241925493</v>
      </c>
      <c r="L18" s="494">
        <v>47.366094091485408</v>
      </c>
      <c r="M18" s="494">
        <v>46.662341042967256</v>
      </c>
      <c r="N18" s="494">
        <v>45.998680561543189</v>
      </c>
      <c r="O18" s="494">
        <v>44.808734366946872</v>
      </c>
      <c r="P18" s="494">
        <v>44.413917468105758</v>
      </c>
      <c r="Q18" s="494">
        <v>44.050238346584926</v>
      </c>
      <c r="R18" s="494">
        <v>44.090309913130966</v>
      </c>
    </row>
    <row r="19" spans="2:18" ht="13.5" customHeight="1">
      <c r="B19" s="493" t="s">
        <v>51</v>
      </c>
      <c r="C19" s="493" t="s">
        <v>51</v>
      </c>
      <c r="D19" s="494">
        <v>27.447291537129438</v>
      </c>
      <c r="E19" s="494">
        <v>27.640581685902433</v>
      </c>
      <c r="F19" s="494">
        <v>27.363855024280948</v>
      </c>
      <c r="G19" s="494">
        <v>26.599948101752613</v>
      </c>
      <c r="H19" s="494">
        <v>26.220442077132105</v>
      </c>
      <c r="I19" s="494">
        <v>27.056796135891492</v>
      </c>
      <c r="J19" s="494">
        <v>27.282795255165375</v>
      </c>
      <c r="K19" s="494">
        <v>26.831583251486833</v>
      </c>
      <c r="L19" s="494">
        <v>27.286306386589686</v>
      </c>
      <c r="M19" s="494">
        <v>27.22652731465713</v>
      </c>
      <c r="N19" s="494">
        <v>27.024769115353088</v>
      </c>
      <c r="O19" s="494">
        <v>26.868012352951403</v>
      </c>
      <c r="P19" s="494">
        <v>26.716500123842863</v>
      </c>
      <c r="Q19" s="494">
        <v>26.654818040535488</v>
      </c>
      <c r="R19" s="494">
        <v>26.592943495663697</v>
      </c>
    </row>
    <row r="20" spans="2:18" ht="13.5" customHeight="1">
      <c r="B20" s="493" t="s">
        <v>75</v>
      </c>
      <c r="C20" s="493" t="s">
        <v>75</v>
      </c>
      <c r="D20" s="494">
        <v>16.886302572343041</v>
      </c>
      <c r="E20" s="494">
        <v>17.713095642949714</v>
      </c>
      <c r="F20" s="494">
        <v>18.835804386345306</v>
      </c>
      <c r="G20" s="494">
        <v>19.081188670233313</v>
      </c>
      <c r="H20" s="494">
        <v>18.606245202498691</v>
      </c>
      <c r="I20" s="494">
        <v>17.478161635121882</v>
      </c>
      <c r="J20" s="494">
        <v>16.823774479157404</v>
      </c>
      <c r="K20" s="494">
        <v>16.565218285209578</v>
      </c>
      <c r="L20" s="494">
        <v>16.64373587339621</v>
      </c>
      <c r="M20" s="494">
        <v>16.736947020995057</v>
      </c>
      <c r="N20" s="494">
        <v>16.830746946483604</v>
      </c>
      <c r="O20" s="494">
        <v>16.852660308831638</v>
      </c>
      <c r="P20" s="494">
        <v>16.896935192618212</v>
      </c>
      <c r="Q20" s="494">
        <v>16.900951527131344</v>
      </c>
      <c r="R20" s="494">
        <v>16.878022146055216</v>
      </c>
    </row>
    <row r="21" spans="2:18" ht="13.5" customHeight="1">
      <c r="B21" s="493" t="s">
        <v>104</v>
      </c>
      <c r="C21" s="493" t="s">
        <v>104</v>
      </c>
      <c r="D21" s="494">
        <v>18.386253145044158</v>
      </c>
      <c r="E21" s="494">
        <v>18.306328152353075</v>
      </c>
      <c r="F21" s="494">
        <v>14.267672177336991</v>
      </c>
      <c r="G21" s="494">
        <v>14.377653447904382</v>
      </c>
      <c r="H21" s="494">
        <v>15.409426750017396</v>
      </c>
      <c r="I21" s="494">
        <v>17.884777008681933</v>
      </c>
      <c r="J21" s="494">
        <v>19.549080555778033</v>
      </c>
      <c r="K21" s="494">
        <v>19.348824855707068</v>
      </c>
      <c r="L21" s="494">
        <v>18.04213596840744</v>
      </c>
      <c r="M21" s="494">
        <v>17.43862052662541</v>
      </c>
      <c r="N21" s="494">
        <v>17.668031014106695</v>
      </c>
      <c r="O21" s="494">
        <v>18.043408236095697</v>
      </c>
      <c r="P21" s="494">
        <v>18.371969216674209</v>
      </c>
      <c r="Q21" s="494">
        <v>18.715191118382691</v>
      </c>
      <c r="R21" s="494">
        <v>19.04306517019435</v>
      </c>
    </row>
    <row r="22" spans="2:18" ht="13.5" customHeight="1">
      <c r="B22" s="493" t="s">
        <v>41</v>
      </c>
      <c r="C22" s="493" t="s">
        <v>41</v>
      </c>
      <c r="D22" s="494">
        <v>22.47341720798001</v>
      </c>
      <c r="E22" s="494">
        <v>21.233917077568041</v>
      </c>
      <c r="F22" s="494">
        <v>21.912019470497132</v>
      </c>
      <c r="G22" s="494">
        <v>19.808636720208352</v>
      </c>
      <c r="H22" s="494">
        <v>21.260234219758452</v>
      </c>
      <c r="I22" s="494">
        <v>22.866859401420527</v>
      </c>
      <c r="J22" s="494">
        <v>21.47197951108393</v>
      </c>
      <c r="K22" s="494">
        <v>24.655763747816625</v>
      </c>
      <c r="L22" s="494">
        <v>19.839098425697117</v>
      </c>
      <c r="M22" s="494">
        <v>19.792084847146544</v>
      </c>
      <c r="N22" s="494">
        <v>19.995298067582329</v>
      </c>
      <c r="O22" s="494">
        <v>19.922037401251899</v>
      </c>
      <c r="P22" s="494">
        <v>20.025013956135211</v>
      </c>
      <c r="Q22" s="494">
        <v>20.128691098586931</v>
      </c>
      <c r="R22" s="494">
        <v>20.216274762592832</v>
      </c>
    </row>
    <row r="23" spans="2:18" ht="13.5" customHeight="1">
      <c r="B23" s="493" t="s">
        <v>40</v>
      </c>
      <c r="C23" s="493" t="s">
        <v>40</v>
      </c>
      <c r="D23" s="494">
        <v>44.740808824880666</v>
      </c>
      <c r="E23" s="494">
        <v>39.058268176813101</v>
      </c>
      <c r="F23" s="494">
        <v>38.814578883141152</v>
      </c>
      <c r="G23" s="494">
        <v>38.145992661771736</v>
      </c>
      <c r="H23" s="494">
        <v>44.281493487955004</v>
      </c>
      <c r="I23" s="494">
        <v>54.405535444508388</v>
      </c>
      <c r="J23" s="494">
        <v>53.750605020170163</v>
      </c>
      <c r="K23" s="494">
        <v>51.835545657585492</v>
      </c>
      <c r="L23" s="494">
        <v>47.029793165383971</v>
      </c>
      <c r="M23" s="494">
        <v>50.387468426244375</v>
      </c>
      <c r="N23" s="494">
        <v>50.572877164802044</v>
      </c>
      <c r="O23" s="494">
        <v>51.203924029649272</v>
      </c>
      <c r="P23" s="494">
        <v>51.365378137318004</v>
      </c>
      <c r="Q23" s="494">
        <v>51.025700519558072</v>
      </c>
      <c r="R23" s="494">
        <v>50.508866653572326</v>
      </c>
    </row>
    <row r="24" spans="2:18" ht="13.5" customHeight="1">
      <c r="B24" s="493" t="s">
        <v>39</v>
      </c>
      <c r="C24" s="493" t="s">
        <v>39</v>
      </c>
      <c r="D24" s="494">
        <v>57.856710526225427</v>
      </c>
      <c r="E24" s="494">
        <v>59.651120341272012</v>
      </c>
      <c r="F24" s="494">
        <v>45.691849516623122</v>
      </c>
      <c r="G24" s="494">
        <v>88.087777144727426</v>
      </c>
      <c r="H24" s="494">
        <v>143.10517961841208</v>
      </c>
      <c r="I24" s="494">
        <v>182.17759874534224</v>
      </c>
      <c r="J24" s="494">
        <v>145.0686867547179</v>
      </c>
      <c r="K24" s="494">
        <v>94.761246412567488</v>
      </c>
      <c r="L24" s="494">
        <v>77.694140200994568</v>
      </c>
      <c r="M24" s="494">
        <v>92.31051150528819</v>
      </c>
      <c r="N24" s="494">
        <v>90.229436607362601</v>
      </c>
      <c r="O24" s="494">
        <v>88.146797768083445</v>
      </c>
      <c r="P24" s="494">
        <v>87.799150542427043</v>
      </c>
      <c r="Q24" s="494">
        <v>83.086390680939957</v>
      </c>
      <c r="R24" s="494">
        <v>77.359219123733084</v>
      </c>
    </row>
    <row r="25" spans="2:18" ht="13.5" customHeight="1">
      <c r="B25" s="493" t="s">
        <v>76</v>
      </c>
      <c r="C25" s="493" t="s">
        <v>76</v>
      </c>
      <c r="D25" s="494">
        <v>26.982404938187436</v>
      </c>
      <c r="E25" s="494">
        <v>27.472622704246746</v>
      </c>
      <c r="F25" s="494">
        <v>28.910390645473726</v>
      </c>
      <c r="G25" s="494">
        <v>28.174763158566446</v>
      </c>
      <c r="H25" s="494">
        <v>26.325708976184021</v>
      </c>
      <c r="I25" s="494">
        <v>25.10116212876239</v>
      </c>
      <c r="J25" s="494">
        <v>23.042039453445557</v>
      </c>
      <c r="K25" s="494">
        <v>21.869074696225972</v>
      </c>
      <c r="L25" s="494">
        <v>22.974051998962121</v>
      </c>
      <c r="M25" s="494">
        <v>23</v>
      </c>
      <c r="N25" s="494">
        <v>20.297366310624543</v>
      </c>
      <c r="O25" s="494">
        <v>20.193491541388514</v>
      </c>
      <c r="P25" s="494">
        <v>20.082557817753994</v>
      </c>
      <c r="Q25" s="494">
        <v>19.985942556488006</v>
      </c>
      <c r="R25" s="494">
        <v>19.980756934643278</v>
      </c>
    </row>
    <row r="26" spans="2:18" ht="13.5" customHeight="1">
      <c r="B26" s="493" t="s">
        <v>57</v>
      </c>
      <c r="C26" s="493" t="s">
        <v>57</v>
      </c>
      <c r="D26" s="494">
        <v>27.674385939586582</v>
      </c>
      <c r="E26" s="494">
        <v>27.71642946087211</v>
      </c>
      <c r="F26" s="494">
        <v>28.213908720539578</v>
      </c>
      <c r="G26" s="494">
        <v>27.777408555839049</v>
      </c>
      <c r="H26" s="494">
        <v>27.973190865002323</v>
      </c>
      <c r="I26" s="494">
        <v>27.526757946888786</v>
      </c>
      <c r="J26" s="494">
        <v>27.369089928399475</v>
      </c>
      <c r="K26" s="494">
        <v>25.720028457868882</v>
      </c>
      <c r="L26" s="494">
        <v>25.764899850741546</v>
      </c>
      <c r="M26" s="494">
        <v>24.363811234246178</v>
      </c>
      <c r="N26" s="494">
        <v>24.095523323374334</v>
      </c>
      <c r="O26" s="494">
        <v>23.864028188062942</v>
      </c>
      <c r="P26" s="494">
        <v>23.955335177425891</v>
      </c>
      <c r="Q26" s="494">
        <v>23.974511577548952</v>
      </c>
      <c r="R26" s="494">
        <v>24.002097398707701</v>
      </c>
    </row>
    <row r="27" spans="2:18" ht="13.5" customHeight="1">
      <c r="B27" s="493" t="s">
        <v>77</v>
      </c>
      <c r="C27" s="493" t="s">
        <v>77</v>
      </c>
      <c r="D27" s="494">
        <v>31.069628268954304</v>
      </c>
      <c r="E27" s="494">
        <v>33.798227239637249</v>
      </c>
      <c r="F27" s="494">
        <v>35.216190303120364</v>
      </c>
      <c r="G27" s="494">
        <v>32.932798469356506</v>
      </c>
      <c r="H27" s="494">
        <v>32.874511549899715</v>
      </c>
      <c r="I27" s="494">
        <v>30.702970798117313</v>
      </c>
      <c r="J27" s="494">
        <v>30.528239599273448</v>
      </c>
      <c r="K27" s="494">
        <v>30.049854368064615</v>
      </c>
      <c r="L27" s="494">
        <v>29.815112190769042</v>
      </c>
      <c r="M27" s="494">
        <v>29.689164785855958</v>
      </c>
      <c r="N27" s="494">
        <v>29.40950809091601</v>
      </c>
      <c r="O27" s="494">
        <v>29.309557278817302</v>
      </c>
      <c r="P27" s="494">
        <v>29.545644623543833</v>
      </c>
      <c r="Q27" s="494">
        <v>29.666048118690526</v>
      </c>
      <c r="R27" s="494">
        <v>29.88205404758159</v>
      </c>
    </row>
    <row r="28" spans="2:18" ht="13.5" customHeight="1">
      <c r="B28" s="493" t="s">
        <v>38</v>
      </c>
      <c r="C28" s="493" t="s">
        <v>38</v>
      </c>
      <c r="D28" s="494">
        <v>34.845065671002182</v>
      </c>
      <c r="E28" s="494">
        <v>39.302934709874769</v>
      </c>
      <c r="F28" s="494">
        <v>44.070702133148671</v>
      </c>
      <c r="G28" s="494">
        <v>44.854693885635442</v>
      </c>
      <c r="H28" s="494">
        <v>47.355602450760244</v>
      </c>
      <c r="I28" s="494">
        <v>50.874050453782147</v>
      </c>
      <c r="J28" s="494">
        <v>50.830424579463205</v>
      </c>
      <c r="K28" s="494">
        <v>44.63744153319886</v>
      </c>
      <c r="L28" s="494">
        <v>42.933486131706516</v>
      </c>
      <c r="M28" s="494">
        <v>43.321515860498891</v>
      </c>
      <c r="N28" s="494">
        <v>41.584090928363807</v>
      </c>
      <c r="O28" s="494">
        <v>41.470020815717689</v>
      </c>
      <c r="P28" s="494">
        <v>41.590621011907892</v>
      </c>
      <c r="Q28" s="494">
        <v>41.732547489064885</v>
      </c>
      <c r="R28" s="494">
        <v>41.470029769284373</v>
      </c>
    </row>
    <row r="29" spans="2:18" ht="13.5" customHeight="1">
      <c r="B29" s="493" t="s">
        <v>78</v>
      </c>
      <c r="C29" s="493" t="s">
        <v>78</v>
      </c>
      <c r="D29" s="494">
        <v>20.337148136718405</v>
      </c>
      <c r="E29" s="494">
        <v>19.34928246419981</v>
      </c>
      <c r="F29" s="494">
        <v>21.655745391963684</v>
      </c>
      <c r="G29" s="494">
        <v>21.821083919940342</v>
      </c>
      <c r="H29" s="494">
        <v>20.09529365418819</v>
      </c>
      <c r="I29" s="494">
        <v>19.771244224144663</v>
      </c>
      <c r="J29" s="494">
        <v>19.935129185321607</v>
      </c>
      <c r="K29" s="494">
        <v>21.276491500537659</v>
      </c>
      <c r="L29" s="494">
        <v>21.770598634610721</v>
      </c>
      <c r="M29" s="494">
        <v>22.189669553772426</v>
      </c>
      <c r="N29" s="494">
        <v>23.289359981329998</v>
      </c>
      <c r="O29" s="494">
        <v>22.57856256448634</v>
      </c>
      <c r="P29" s="494">
        <v>22.520399765413813</v>
      </c>
      <c r="Q29" s="494">
        <v>22.30056451864052</v>
      </c>
      <c r="R29" s="494">
        <v>22.383161916143724</v>
      </c>
    </row>
    <row r="30" spans="2:18" ht="13.5" customHeight="1">
      <c r="B30" s="493" t="s">
        <v>79</v>
      </c>
      <c r="C30" s="493" t="s">
        <v>79</v>
      </c>
      <c r="D30" s="494">
        <v>20.969052025926043</v>
      </c>
      <c r="E30" s="494">
        <v>19.758712432950372</v>
      </c>
      <c r="F30" s="494">
        <v>20.311768271317117</v>
      </c>
      <c r="G30" s="494">
        <v>21.553905360327207</v>
      </c>
      <c r="H30" s="494">
        <v>22.630263120745216</v>
      </c>
      <c r="I30" s="494">
        <v>22.378504663095413</v>
      </c>
      <c r="J30" s="494">
        <v>21.052736779315865</v>
      </c>
      <c r="K30" s="494">
        <v>21.241437787486646</v>
      </c>
      <c r="L30" s="494">
        <v>21.606986862865256</v>
      </c>
      <c r="M30" s="494">
        <v>21.515628023379307</v>
      </c>
      <c r="N30" s="494">
        <v>21.252546693263245</v>
      </c>
      <c r="O30" s="494">
        <v>21.020857039756446</v>
      </c>
      <c r="P30" s="494">
        <v>21.064008864618856</v>
      </c>
      <c r="Q30" s="494">
        <v>21.086149242475202</v>
      </c>
      <c r="R30" s="494">
        <v>21.112192607731469</v>
      </c>
    </row>
    <row r="31" spans="2:18" ht="13.5" customHeight="1">
      <c r="B31" s="493" t="s">
        <v>80</v>
      </c>
      <c r="C31" s="493" t="s">
        <v>80</v>
      </c>
      <c r="D31" s="494">
        <v>19.155167532580201</v>
      </c>
      <c r="E31" s="494">
        <v>17.915456908798973</v>
      </c>
      <c r="F31" s="494">
        <v>18.916448446179821</v>
      </c>
      <c r="G31" s="494">
        <v>18.651626700460433</v>
      </c>
      <c r="H31" s="494">
        <v>18.09152141877011</v>
      </c>
      <c r="I31" s="494">
        <v>18.764521163396878</v>
      </c>
      <c r="J31" s="494">
        <v>19.492682342325601</v>
      </c>
      <c r="K31" s="494">
        <v>19.911036237716957</v>
      </c>
      <c r="L31" s="494">
        <v>20.950062012163002</v>
      </c>
      <c r="M31" s="494">
        <v>21.38578053905384</v>
      </c>
      <c r="N31" s="494">
        <v>21.580565926084308</v>
      </c>
      <c r="O31" s="494">
        <v>21.794813303581968</v>
      </c>
      <c r="P31" s="494">
        <v>21.96977996528361</v>
      </c>
      <c r="Q31" s="494">
        <v>22.313292880504648</v>
      </c>
      <c r="R31" s="494">
        <v>22.467158743691279</v>
      </c>
    </row>
    <row r="32" spans="2:18" ht="13.5" customHeight="1">
      <c r="B32" s="493" t="s">
        <v>81</v>
      </c>
      <c r="C32" s="493" t="s">
        <v>81</v>
      </c>
      <c r="D32" s="494">
        <v>45.807517717630077</v>
      </c>
      <c r="E32" s="494">
        <v>43.879723815803423</v>
      </c>
      <c r="F32" s="494">
        <v>42.859443406041194</v>
      </c>
      <c r="G32" s="494">
        <v>42.594720065326989</v>
      </c>
      <c r="H32" s="494">
        <v>42.394552524659531</v>
      </c>
      <c r="I32" s="494">
        <v>41.672208558517823</v>
      </c>
      <c r="J32" s="494">
        <v>41.106669798844948</v>
      </c>
      <c r="K32" s="494">
        <v>41.111624895121516</v>
      </c>
      <c r="L32" s="494">
        <v>41.557494572484842</v>
      </c>
      <c r="M32" s="494">
        <v>42.982739120902821</v>
      </c>
      <c r="N32" s="494">
        <v>43.211601390130326</v>
      </c>
      <c r="O32" s="494">
        <v>43.048738859800096</v>
      </c>
      <c r="P32" s="494">
        <v>42.864466496876098</v>
      </c>
      <c r="Q32" s="494">
        <v>42.770312619980821</v>
      </c>
      <c r="R32" s="494">
        <v>42.598626205368326</v>
      </c>
    </row>
    <row r="33" spans="2:28" ht="13.5" customHeight="1">
      <c r="B33" s="493" t="s">
        <v>37</v>
      </c>
      <c r="C33" s="493" t="s">
        <v>37</v>
      </c>
      <c r="D33" s="494">
        <v>30.611904899267291</v>
      </c>
      <c r="E33" s="494">
        <v>28.501725308643827</v>
      </c>
      <c r="F33" s="494">
        <v>30.986685082591158</v>
      </c>
      <c r="G33" s="494">
        <v>28.292531891116706</v>
      </c>
      <c r="H33" s="494">
        <v>33.398290899450885</v>
      </c>
      <c r="I33" s="494">
        <v>42.263640733575322</v>
      </c>
      <c r="J33" s="494">
        <v>40.138148305736863</v>
      </c>
      <c r="K33" s="494">
        <v>33.45259627300571</v>
      </c>
      <c r="L33" s="494">
        <v>29.434720662916426</v>
      </c>
      <c r="M33" s="494">
        <v>29.794132913634858</v>
      </c>
      <c r="N33" s="494">
        <v>28.305922087707486</v>
      </c>
      <c r="O33" s="494">
        <v>27.662794119410833</v>
      </c>
      <c r="P33" s="494">
        <v>26.494905120563189</v>
      </c>
      <c r="Q33" s="494">
        <v>26.108876358695067</v>
      </c>
      <c r="R33" s="494">
        <v>25.281785837828703</v>
      </c>
    </row>
    <row r="34" spans="2:28" ht="13.5" customHeight="1">
      <c r="B34" s="493" t="s">
        <v>82</v>
      </c>
      <c r="C34" s="493" t="s">
        <v>82</v>
      </c>
      <c r="D34" s="494">
        <v>38.288149293796273</v>
      </c>
      <c r="E34" s="494">
        <v>36.728835028953334</v>
      </c>
      <c r="F34" s="494">
        <v>35.01874296096846</v>
      </c>
      <c r="G34" s="494">
        <v>33.961301944738246</v>
      </c>
      <c r="H34" s="494">
        <v>33.773768915142327</v>
      </c>
      <c r="I34" s="494">
        <v>34.186812247323488</v>
      </c>
      <c r="J34" s="494">
        <v>31.247058397760842</v>
      </c>
      <c r="K34" s="494">
        <v>30.822434101290309</v>
      </c>
      <c r="L34" s="494">
        <v>32.223526050799286</v>
      </c>
      <c r="M34" s="494">
        <v>33.833612816630129</v>
      </c>
      <c r="N34" s="494">
        <v>34.338697112913934</v>
      </c>
      <c r="O34" s="494">
        <v>34.539254001409773</v>
      </c>
      <c r="P34" s="494">
        <v>34.739486314271737</v>
      </c>
      <c r="Q34" s="494">
        <v>34.559473296320668</v>
      </c>
      <c r="R34" s="494">
        <v>33.868986227986483</v>
      </c>
    </row>
    <row r="35" spans="2:28" ht="13.5" customHeight="1">
      <c r="B35" s="493" t="s">
        <v>53</v>
      </c>
      <c r="C35" s="493" t="s">
        <v>53</v>
      </c>
      <c r="D35" s="494">
        <v>35.527485722949372</v>
      </c>
      <c r="E35" s="494">
        <v>33.282433250429172</v>
      </c>
      <c r="F35" s="494">
        <v>34.115571053361528</v>
      </c>
      <c r="G35" s="494">
        <v>34.700707121666404</v>
      </c>
      <c r="H35" s="494">
        <v>34.983373147045342</v>
      </c>
      <c r="I35" s="494">
        <v>35.267620408249833</v>
      </c>
      <c r="J35" s="494">
        <v>36.418581246680624</v>
      </c>
      <c r="K35" s="494">
        <v>34.737081279082652</v>
      </c>
      <c r="L35" s="494">
        <v>33.051027087225116</v>
      </c>
      <c r="M35" s="494">
        <v>33.074237042709171</v>
      </c>
      <c r="N35" s="494">
        <v>32.952748883146413</v>
      </c>
      <c r="O35" s="494">
        <v>33.021300131222546</v>
      </c>
      <c r="P35" s="494">
        <v>33.290256320956061</v>
      </c>
      <c r="Q35" s="494">
        <v>33.48276637859103</v>
      </c>
      <c r="R35" s="494">
        <v>33.519650241452389</v>
      </c>
    </row>
    <row r="36" spans="2:28" ht="13.5" customHeight="1">
      <c r="B36" s="493" t="s">
        <v>36</v>
      </c>
      <c r="C36" s="493" t="s">
        <v>36</v>
      </c>
      <c r="D36" s="494">
        <v>33.011561467852687</v>
      </c>
      <c r="E36" s="494">
        <v>32.842755836028182</v>
      </c>
      <c r="F36" s="494">
        <v>33.232951555286512</v>
      </c>
      <c r="G36" s="494">
        <v>35.52714398312883</v>
      </c>
      <c r="H36" s="494">
        <v>40.214273858350055</v>
      </c>
      <c r="I36" s="494">
        <v>40.810556768008979</v>
      </c>
      <c r="J36" s="494">
        <v>38.681545319185631</v>
      </c>
      <c r="K36" s="494">
        <v>33.30495420671091</v>
      </c>
      <c r="L36" s="494">
        <v>35.115543727757917</v>
      </c>
      <c r="M36" s="494">
        <v>39.191981071578994</v>
      </c>
      <c r="N36" s="494">
        <v>38.140022423743062</v>
      </c>
      <c r="O36" s="494">
        <v>37.83062767418766</v>
      </c>
      <c r="P36" s="494">
        <v>36.873885457306201</v>
      </c>
      <c r="Q36" s="494">
        <v>36.023579295619378</v>
      </c>
      <c r="R36" s="494">
        <v>35.445430123930031</v>
      </c>
    </row>
    <row r="37" spans="2:28" ht="13.5" customHeight="1">
      <c r="B37" s="493" t="s">
        <v>59</v>
      </c>
      <c r="C37" s="493" t="s">
        <v>59</v>
      </c>
      <c r="D37" s="494">
        <v>31.446646735873134</v>
      </c>
      <c r="E37" s="494">
        <v>30.876918462035569</v>
      </c>
      <c r="F37" s="494">
        <v>31.367512328464848</v>
      </c>
      <c r="G37" s="494">
        <v>31.594116353015856</v>
      </c>
      <c r="H37" s="494">
        <v>31.852409989202041</v>
      </c>
      <c r="I37" s="494">
        <v>32.926679276907507</v>
      </c>
      <c r="J37" s="494">
        <v>32.663409674333451</v>
      </c>
      <c r="K37" s="494">
        <v>32.632971661805179</v>
      </c>
      <c r="L37" s="494">
        <v>33.555337364082426</v>
      </c>
      <c r="M37" s="494">
        <v>34.59308645954917</v>
      </c>
      <c r="N37" s="494">
        <v>34.715697101152735</v>
      </c>
      <c r="O37" s="494">
        <v>34.637026052336751</v>
      </c>
      <c r="P37" s="494">
        <v>34.62793156832484</v>
      </c>
      <c r="Q37" s="494">
        <v>34.617689362035179</v>
      </c>
      <c r="R37" s="494">
        <v>34.596176328827497</v>
      </c>
    </row>
    <row r="38" spans="2:28" ht="13.5" customHeight="1">
      <c r="B38" s="493" t="s">
        <v>83</v>
      </c>
      <c r="C38" s="493" t="s">
        <v>83</v>
      </c>
      <c r="D38" s="494">
        <v>19.960590414096892</v>
      </c>
      <c r="E38" s="494">
        <v>19.852610558703528</v>
      </c>
      <c r="F38" s="494">
        <v>17.824261036090274</v>
      </c>
      <c r="G38" s="494">
        <v>17.208866648422532</v>
      </c>
      <c r="H38" s="494">
        <v>17.857465835600696</v>
      </c>
      <c r="I38" s="494">
        <v>20.353366261146284</v>
      </c>
      <c r="J38" s="494">
        <v>19.601340483114118</v>
      </c>
      <c r="K38" s="494">
        <v>19.321165293965169</v>
      </c>
      <c r="L38" s="494">
        <v>18.767440056229091</v>
      </c>
      <c r="M38" s="494">
        <v>19.757511035828418</v>
      </c>
      <c r="N38" s="494">
        <v>19.670908285010704</v>
      </c>
      <c r="O38" s="494">
        <v>19.650840789589896</v>
      </c>
      <c r="P38" s="494">
        <v>19.655754467700532</v>
      </c>
      <c r="Q38" s="494">
        <v>19.632222146921418</v>
      </c>
      <c r="R38" s="494">
        <v>19.632222146921411</v>
      </c>
    </row>
    <row r="39" spans="2:28" ht="13.5" customHeight="1">
      <c r="B39" s="493" t="s">
        <v>84</v>
      </c>
      <c r="C39" s="493" t="s">
        <v>84</v>
      </c>
      <c r="D39" s="494">
        <v>22.008838852603024</v>
      </c>
      <c r="E39" s="494">
        <v>21.113308439760655</v>
      </c>
      <c r="F39" s="494">
        <v>22.249384210747749</v>
      </c>
      <c r="G39" s="494">
        <v>21.636339486049099</v>
      </c>
      <c r="H39" s="494">
        <v>22.190832327686675</v>
      </c>
      <c r="I39" s="494">
        <v>22.179962650976304</v>
      </c>
      <c r="J39" s="494">
        <v>21.370570419878035</v>
      </c>
      <c r="K39" s="494">
        <v>21.994660023086816</v>
      </c>
      <c r="L39" s="494">
        <v>21.604697496061458</v>
      </c>
      <c r="M39" s="494">
        <v>21.620407688588411</v>
      </c>
      <c r="N39" s="494">
        <v>22.181676027354374</v>
      </c>
      <c r="O39" s="494">
        <v>22.322478294160991</v>
      </c>
      <c r="P39" s="494">
        <v>22.499628348699265</v>
      </c>
      <c r="Q39" s="494">
        <v>22.686038054990803</v>
      </c>
      <c r="R39" s="494">
        <v>22.8139461803767</v>
      </c>
    </row>
    <row r="40" spans="2:28">
      <c r="B40" s="493" t="s">
        <v>54</v>
      </c>
      <c r="C40" s="493" t="s">
        <v>54</v>
      </c>
      <c r="D40" s="494">
        <v>36.246389920675867</v>
      </c>
      <c r="E40" s="494">
        <v>33.405737010560735</v>
      </c>
      <c r="F40" s="494">
        <v>34.441477074436541</v>
      </c>
      <c r="G40" s="494">
        <v>34.234320863745815</v>
      </c>
      <c r="H40" s="494">
        <v>33.284920670828114</v>
      </c>
      <c r="I40" s="494">
        <v>33.428517138625388</v>
      </c>
      <c r="J40" s="494">
        <v>35.078764962657736</v>
      </c>
      <c r="K40" s="494">
        <v>33.816744314906622</v>
      </c>
      <c r="L40" s="494">
        <v>34.827463649452838</v>
      </c>
      <c r="M40" s="494">
        <v>34.019296611385393</v>
      </c>
      <c r="N40" s="494">
        <v>34.101384540678424</v>
      </c>
      <c r="O40" s="494">
        <v>34.086069585150447</v>
      </c>
      <c r="P40" s="494">
        <v>34.203592162553569</v>
      </c>
      <c r="Q40" s="494">
        <v>34.017542477631544</v>
      </c>
      <c r="R40" s="494">
        <v>33.740933699040042</v>
      </c>
    </row>
    <row r="41" spans="2:28">
      <c r="B41" s="493" t="s">
        <v>85</v>
      </c>
      <c r="C41" s="493" t="s">
        <v>85</v>
      </c>
      <c r="D41" s="494">
        <v>49.150133506771695</v>
      </c>
      <c r="E41" s="494">
        <v>45.700316386805753</v>
      </c>
      <c r="F41" s="494">
        <v>48.972391360526927</v>
      </c>
      <c r="G41" s="494">
        <v>48.109538779059214</v>
      </c>
      <c r="H41" s="494">
        <v>44.773891126073543</v>
      </c>
      <c r="I41" s="494">
        <v>43.04349781345195</v>
      </c>
      <c r="J41" s="494">
        <v>40.554769683490633</v>
      </c>
      <c r="K41" s="494">
        <v>41.482069864834457</v>
      </c>
      <c r="L41" s="494">
        <v>43.83754089353986</v>
      </c>
      <c r="M41" s="494">
        <v>42.915117579058872</v>
      </c>
      <c r="N41" s="494">
        <v>41.890703405810186</v>
      </c>
      <c r="O41" s="494">
        <v>41.531319859439172</v>
      </c>
      <c r="P41" s="494">
        <v>41.25134941036778</v>
      </c>
      <c r="Q41" s="494">
        <v>41.018893226993221</v>
      </c>
      <c r="R41" s="494">
        <v>40.251713265222364</v>
      </c>
      <c r="T41" s="504"/>
      <c r="U41" s="505"/>
      <c r="V41" s="505"/>
      <c r="W41" s="505"/>
      <c r="X41" s="505"/>
      <c r="Y41" s="505"/>
      <c r="Z41" s="505"/>
      <c r="AA41" s="505"/>
      <c r="AB41" s="505"/>
    </row>
    <row r="42" spans="2:28">
      <c r="B42" s="493" t="s">
        <v>35</v>
      </c>
      <c r="C42" s="493" t="s">
        <v>35</v>
      </c>
      <c r="D42" s="494">
        <v>32.230677500350488</v>
      </c>
      <c r="E42" s="494">
        <v>31.1712884779005</v>
      </c>
      <c r="F42" s="494">
        <v>29.141332464374887</v>
      </c>
      <c r="G42" s="494">
        <v>30.327221853332446</v>
      </c>
      <c r="H42" s="494">
        <v>33.127410284441758</v>
      </c>
      <c r="I42" s="494">
        <v>32.359724754140238</v>
      </c>
      <c r="J42" s="494">
        <v>30.882449169187204</v>
      </c>
      <c r="K42" s="494">
        <v>30.414008821606931</v>
      </c>
      <c r="L42" s="494">
        <v>30.213978465385544</v>
      </c>
      <c r="M42" s="494">
        <v>31.374068865756588</v>
      </c>
      <c r="N42" s="494">
        <v>30.590009634573956</v>
      </c>
      <c r="O42" s="494">
        <v>29.248876786103185</v>
      </c>
      <c r="P42" s="494">
        <v>28.521940908025407</v>
      </c>
      <c r="Q42" s="494">
        <v>27.672202605292334</v>
      </c>
      <c r="R42" s="494">
        <v>26.862558423147487</v>
      </c>
    </row>
    <row r="43" spans="2:28">
      <c r="B43" s="493" t="s">
        <v>926</v>
      </c>
      <c r="C43" s="493" t="s">
        <v>86</v>
      </c>
      <c r="D43" s="494">
        <v>30.452363122886528</v>
      </c>
      <c r="E43" s="494">
        <v>29.178842436200412</v>
      </c>
      <c r="F43" s="494">
        <v>30.483460677559155</v>
      </c>
      <c r="G43" s="494">
        <v>31.823127319240491</v>
      </c>
      <c r="H43" s="494">
        <v>32.298632099246305</v>
      </c>
      <c r="I43" s="494">
        <v>32.348152310232457</v>
      </c>
      <c r="J43" s="494">
        <v>33.155520633064469</v>
      </c>
      <c r="K43" s="494">
        <v>33.298618475478683</v>
      </c>
      <c r="L43" s="494">
        <v>33.7257814041822</v>
      </c>
      <c r="M43" s="494">
        <v>33.635998982344454</v>
      </c>
      <c r="N43" s="494">
        <v>33.21279620670208</v>
      </c>
      <c r="O43" s="494">
        <v>33.065112602206149</v>
      </c>
      <c r="P43" s="494">
        <v>33.194404283694602</v>
      </c>
      <c r="Q43" s="494">
        <v>33.185279359017713</v>
      </c>
      <c r="R43" s="494">
        <v>33.104869785647836</v>
      </c>
    </row>
    <row r="44" spans="2:28">
      <c r="B44" s="493" t="s">
        <v>117</v>
      </c>
      <c r="C44" s="493" t="s">
        <v>117</v>
      </c>
      <c r="D44" s="494">
        <v>31.098679224699481</v>
      </c>
      <c r="E44" s="494">
        <v>39.360640072462296</v>
      </c>
      <c r="F44" s="494">
        <v>40.284945140589137</v>
      </c>
      <c r="G44" s="494">
        <v>39.666182649800881</v>
      </c>
      <c r="H44" s="494">
        <v>50.118772105250919</v>
      </c>
      <c r="I44" s="494">
        <v>30.314469291768081</v>
      </c>
      <c r="J44" s="494">
        <v>25.151240654470918</v>
      </c>
      <c r="K44" s="494">
        <v>37.718379870507142</v>
      </c>
      <c r="L44" s="494">
        <v>37.654620973201688</v>
      </c>
      <c r="M44" s="494">
        <v>35.747838484708943</v>
      </c>
      <c r="N44" s="494">
        <v>35.747836153101034</v>
      </c>
      <c r="O44" s="494">
        <v>35.747837892330111</v>
      </c>
      <c r="P44" s="494">
        <v>35.420018330579914</v>
      </c>
      <c r="Q44" s="494">
        <v>35.726546181525123</v>
      </c>
      <c r="R44" s="494">
        <v>36.039191651402632</v>
      </c>
    </row>
    <row r="45" spans="2:28" ht="6" customHeight="1">
      <c r="B45" s="495"/>
      <c r="C45" s="495"/>
      <c r="D45" s="494"/>
      <c r="E45" s="494"/>
      <c r="F45" s="494"/>
      <c r="G45" s="494"/>
      <c r="H45" s="494"/>
      <c r="I45" s="494"/>
      <c r="J45" s="494"/>
      <c r="K45" s="494"/>
      <c r="L45" s="494"/>
      <c r="M45" s="494"/>
      <c r="N45" s="494"/>
      <c r="O45" s="494"/>
      <c r="P45" s="494"/>
      <c r="Q45" s="494"/>
      <c r="R45" s="494"/>
    </row>
    <row r="46" spans="2:28">
      <c r="B46" s="496" t="s">
        <v>87</v>
      </c>
      <c r="C46" s="523" t="s">
        <v>187</v>
      </c>
      <c r="D46" s="498">
        <v>29.754426642799203</v>
      </c>
      <c r="E46" s="498">
        <v>29.881024686909321</v>
      </c>
      <c r="F46" s="498">
        <v>30.379750451281186</v>
      </c>
      <c r="G46" s="498">
        <v>30.530170555184146</v>
      </c>
      <c r="H46" s="498">
        <v>30.90457412129911</v>
      </c>
      <c r="I46" s="498">
        <v>31.547537673910607</v>
      </c>
      <c r="J46" s="498">
        <v>31.542014766314598</v>
      </c>
      <c r="K46" s="498">
        <v>31.250197096061068</v>
      </c>
      <c r="L46" s="498">
        <v>31.866459661778581</v>
      </c>
      <c r="M46" s="498">
        <v>32.263604066156574</v>
      </c>
      <c r="N46" s="498">
        <v>31.956817652351795</v>
      </c>
      <c r="O46" s="498">
        <v>31.639191271399504</v>
      </c>
      <c r="P46" s="498">
        <v>31.455563488802557</v>
      </c>
      <c r="Q46" s="498">
        <v>31.202413563465793</v>
      </c>
      <c r="R46" s="498">
        <v>30.971411915073926</v>
      </c>
    </row>
    <row r="47" spans="2:28">
      <c r="B47" s="25" t="s">
        <v>49</v>
      </c>
      <c r="C47" s="523" t="s">
        <v>198</v>
      </c>
      <c r="D47" s="498">
        <v>24.55844610341012</v>
      </c>
      <c r="E47" s="498">
        <v>25.964758482461296</v>
      </c>
      <c r="F47" s="498">
        <v>26.868182080134744</v>
      </c>
      <c r="G47" s="498">
        <v>27.14248498892389</v>
      </c>
      <c r="H47" s="498">
        <v>27.425275190174624</v>
      </c>
      <c r="I47" s="498">
        <v>29.294728518884238</v>
      </c>
      <c r="J47" s="498">
        <v>29.585065177013835</v>
      </c>
      <c r="K47" s="498">
        <v>29.644968216983898</v>
      </c>
      <c r="L47" s="498">
        <v>31.195960924775225</v>
      </c>
      <c r="M47" s="498">
        <v>31.734259840647173</v>
      </c>
      <c r="N47" s="498">
        <v>31.495931566272773</v>
      </c>
      <c r="O47" s="498">
        <v>31.149784361345088</v>
      </c>
      <c r="P47" s="498">
        <v>30.9735784944267</v>
      </c>
      <c r="Q47" s="498">
        <v>30.717603286402351</v>
      </c>
      <c r="R47" s="498">
        <v>30.475324148082262</v>
      </c>
    </row>
    <row r="48" spans="2:28">
      <c r="B48" s="25" t="s">
        <v>52</v>
      </c>
      <c r="C48" s="523" t="s">
        <v>199</v>
      </c>
      <c r="D48" s="498">
        <v>37.913520369342272</v>
      </c>
      <c r="E48" s="498">
        <v>35.560435019145594</v>
      </c>
      <c r="F48" s="498">
        <v>35.900602154635862</v>
      </c>
      <c r="G48" s="498">
        <v>35.947121019159383</v>
      </c>
      <c r="H48" s="498">
        <v>35.800919367768849</v>
      </c>
      <c r="I48" s="498">
        <v>36.047731785309438</v>
      </c>
      <c r="J48" s="498">
        <v>36.547096420574775</v>
      </c>
      <c r="K48" s="498">
        <v>35.660413712035613</v>
      </c>
      <c r="L48" s="498">
        <v>35.304779219005745</v>
      </c>
      <c r="M48" s="498">
        <v>35.574549379915609</v>
      </c>
      <c r="N48" s="498">
        <v>35.516951101503423</v>
      </c>
      <c r="O48" s="498">
        <v>35.449630252963466</v>
      </c>
      <c r="P48" s="498">
        <v>35.573871226088599</v>
      </c>
      <c r="Q48" s="498">
        <v>35.570643238589376</v>
      </c>
      <c r="R48" s="498">
        <v>35.426864282799741</v>
      </c>
    </row>
    <row r="49" spans="2:18">
      <c r="B49" s="25" t="s">
        <v>55</v>
      </c>
      <c r="C49" s="523" t="s">
        <v>200</v>
      </c>
      <c r="D49" s="498">
        <v>33.204308881707476</v>
      </c>
      <c r="E49" s="498">
        <v>33.349142479966538</v>
      </c>
      <c r="F49" s="498">
        <v>33.382482587225255</v>
      </c>
      <c r="G49" s="498">
        <v>33.361257803441767</v>
      </c>
      <c r="H49" s="498">
        <v>34.214601328660869</v>
      </c>
      <c r="I49" s="498">
        <v>33.581962089244406</v>
      </c>
      <c r="J49" s="498">
        <v>33.516591504691434</v>
      </c>
      <c r="K49" s="498">
        <v>33.435391944061244</v>
      </c>
      <c r="L49" s="498">
        <v>32.344759092183871</v>
      </c>
      <c r="M49" s="498">
        <v>31.913062804593551</v>
      </c>
      <c r="N49" s="498">
        <v>31.448047391024907</v>
      </c>
      <c r="O49" s="498">
        <v>31.191961043284849</v>
      </c>
      <c r="P49" s="498">
        <v>30.97638116191051</v>
      </c>
      <c r="Q49" s="498">
        <v>30.726516359351098</v>
      </c>
      <c r="R49" s="498">
        <v>30.486313327763888</v>
      </c>
    </row>
    <row r="50" spans="2:18">
      <c r="B50" s="25" t="s">
        <v>58</v>
      </c>
      <c r="C50" s="523" t="s">
        <v>201</v>
      </c>
      <c r="D50" s="498">
        <v>30.205821911610677</v>
      </c>
      <c r="E50" s="498">
        <v>29.485501889947958</v>
      </c>
      <c r="F50" s="498">
        <v>30.596701479950042</v>
      </c>
      <c r="G50" s="498">
        <v>31.523515954400327</v>
      </c>
      <c r="H50" s="498">
        <v>34.053809756169834</v>
      </c>
      <c r="I50" s="498">
        <v>35.006836953026344</v>
      </c>
      <c r="J50" s="498">
        <v>33.560947965690652</v>
      </c>
      <c r="K50" s="498">
        <v>31.272899440232834</v>
      </c>
      <c r="L50" s="498">
        <v>31.034957185423302</v>
      </c>
      <c r="M50" s="498">
        <v>32.234471652832447</v>
      </c>
      <c r="N50" s="498">
        <v>31.348959702893747</v>
      </c>
      <c r="O50" s="498">
        <v>30.774808787489771</v>
      </c>
      <c r="P50" s="498">
        <v>30.24557388830782</v>
      </c>
      <c r="Q50" s="498">
        <v>29.733747975354948</v>
      </c>
      <c r="R50" s="498">
        <v>29.532648701995562</v>
      </c>
    </row>
    <row r="51" spans="2:18">
      <c r="B51" s="525" t="s">
        <v>127</v>
      </c>
      <c r="C51" s="523" t="s">
        <v>214</v>
      </c>
      <c r="D51" s="498">
        <v>29.328199079524332</v>
      </c>
      <c r="E51" s="498">
        <v>29.663469030046159</v>
      </c>
      <c r="F51" s="498">
        <v>30.189572128299947</v>
      </c>
      <c r="G51" s="498">
        <v>30.439612495934121</v>
      </c>
      <c r="H51" s="498">
        <v>30.684963879568365</v>
      </c>
      <c r="I51" s="498">
        <v>31.712775269282627</v>
      </c>
      <c r="J51" s="498">
        <v>32.071375251761374</v>
      </c>
      <c r="K51" s="498">
        <v>31.656289791328366</v>
      </c>
      <c r="L51" s="498">
        <v>32.518358525846878</v>
      </c>
      <c r="M51" s="498">
        <v>32.919069069655606</v>
      </c>
      <c r="N51" s="498">
        <v>32.650480072698464</v>
      </c>
      <c r="O51" s="498">
        <v>32.328100852030921</v>
      </c>
      <c r="P51" s="498">
        <v>32.132320071248628</v>
      </c>
      <c r="Q51" s="507">
        <v>31.850993121774597</v>
      </c>
      <c r="R51" s="507">
        <v>31.581812758282876</v>
      </c>
    </row>
    <row r="52" spans="2:18" ht="15" customHeight="1">
      <c r="B52" s="645" t="s">
        <v>427</v>
      </c>
      <c r="C52" s="645"/>
      <c r="D52" s="645"/>
      <c r="E52" s="645"/>
      <c r="F52" s="645"/>
      <c r="G52" s="645"/>
      <c r="H52" s="645"/>
      <c r="I52" s="645"/>
      <c r="J52" s="645"/>
      <c r="K52" s="645"/>
      <c r="L52" s="645"/>
      <c r="M52" s="645"/>
      <c r="N52" s="645"/>
      <c r="O52" s="645"/>
      <c r="P52" s="645"/>
      <c r="Q52" s="508"/>
      <c r="R52" s="508"/>
    </row>
    <row r="53" spans="2:18" ht="15" customHeight="1">
      <c r="B53" s="652" t="s">
        <v>922</v>
      </c>
      <c r="C53" s="652"/>
      <c r="D53" s="652"/>
      <c r="E53" s="652"/>
      <c r="F53" s="652"/>
      <c r="G53" s="652"/>
      <c r="H53" s="652"/>
      <c r="I53" s="652"/>
      <c r="J53" s="652"/>
      <c r="K53" s="652"/>
      <c r="L53" s="652"/>
      <c r="M53" s="652"/>
      <c r="N53" s="652"/>
      <c r="O53" s="652"/>
      <c r="P53" s="652"/>
      <c r="Q53" s="652"/>
      <c r="R53" s="526"/>
    </row>
    <row r="54" spans="2:18">
      <c r="B54" s="656" t="s">
        <v>923</v>
      </c>
      <c r="C54" s="656"/>
      <c r="D54" s="656"/>
      <c r="E54" s="656"/>
      <c r="F54" s="656"/>
      <c r="G54" s="656"/>
      <c r="H54" s="656"/>
      <c r="I54" s="656"/>
      <c r="J54" s="656"/>
      <c r="K54" s="656"/>
      <c r="L54" s="656"/>
      <c r="M54" s="656"/>
      <c r="N54" s="656"/>
      <c r="O54" s="656"/>
      <c r="P54" s="656"/>
      <c r="Q54" s="656"/>
      <c r="R54" s="656"/>
    </row>
    <row r="55" spans="2:18" ht="41.25" customHeight="1">
      <c r="B55" s="656" t="s">
        <v>935</v>
      </c>
      <c r="C55" s="656"/>
      <c r="D55" s="656"/>
      <c r="E55" s="656"/>
      <c r="F55" s="656"/>
      <c r="G55" s="656"/>
      <c r="H55" s="656"/>
      <c r="I55" s="656"/>
      <c r="J55" s="656"/>
      <c r="K55" s="656"/>
      <c r="L55" s="656"/>
      <c r="M55" s="656"/>
      <c r="N55" s="656"/>
      <c r="O55" s="656"/>
      <c r="P55" s="656"/>
      <c r="Q55" s="656"/>
      <c r="R55" s="656"/>
    </row>
  </sheetData>
  <mergeCells count="6">
    <mergeCell ref="B55:R55"/>
    <mergeCell ref="B2:R2"/>
    <mergeCell ref="B3:R3"/>
    <mergeCell ref="B52:P52"/>
    <mergeCell ref="B53:Q53"/>
    <mergeCell ref="B54:R54"/>
  </mergeCells>
  <conditionalFormatting sqref="B5:R42 B44:R44 C43:R43">
    <cfRule type="expression" dxfId="25" priority="3">
      <formula>MOD(ROW(),2)=0</formula>
    </cfRule>
  </conditionalFormatting>
  <conditionalFormatting sqref="B17">
    <cfRule type="expression" dxfId="24" priority="2">
      <formula>MOD(ROW(),2)=0</formula>
    </cfRule>
  </conditionalFormatting>
  <conditionalFormatting sqref="B43">
    <cfRule type="expression" dxfId="23" priority="1">
      <formula>MOD(ROW(),2)=0</formula>
    </cfRule>
  </conditionalFormatting>
  <pageMargins left="0.7" right="0.7" top="0.75" bottom="0.75" header="0.3" footer="0.3"/>
  <pageSetup scale="65"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A3C4-5F00-4F03-A4C2-807E17A4A9C9}">
  <sheetPr codeName="Sheet89">
    <tabColor rgb="FF92D050"/>
    <pageSetUpPr fitToPage="1"/>
  </sheetPr>
  <dimension ref="A2:AI57"/>
  <sheetViews>
    <sheetView showGridLines="0" zoomScale="85" zoomScaleNormal="85" workbookViewId="0">
      <pane xSplit="3" ySplit="4" topLeftCell="D5" activePane="bottomRight" state="frozen"/>
      <selection activeCell="N8" sqref="N8"/>
      <selection pane="topRight" activeCell="N8" sqref="N8"/>
      <selection pane="bottomLeft" activeCell="N8" sqref="N8"/>
      <selection pane="bottomRight" activeCell="B55" sqref="B55:R55"/>
    </sheetView>
  </sheetViews>
  <sheetFormatPr defaultColWidth="9.140625" defaultRowHeight="15" outlineLevelCol="1"/>
  <cols>
    <col min="1" max="1" width="6.7109375" style="486" customWidth="1"/>
    <col min="2" max="2" width="17.5703125" style="487" customWidth="1"/>
    <col min="3" max="3" width="20.5703125" style="487" hidden="1" customWidth="1" outlineLevel="1"/>
    <col min="4" max="4" width="8.140625" style="502" customWidth="1" collapsed="1"/>
    <col min="5" max="18" width="8.140625" style="502" customWidth="1"/>
    <col min="19" max="35" width="9.140625" style="486"/>
    <col min="36" max="16384" width="9.140625" style="487"/>
  </cols>
  <sheetData>
    <row r="2" spans="2:20">
      <c r="B2" s="653" t="str">
        <f>"Table A15. Emerging Market and Middle-Income Economies: General Government Gross Debt, "&amp;D4&amp;"–"&amp;RIGHT(R4,2)</f>
        <v>Table A15. Emerging Market and Middle-Income Economies: General Government Gross Debt, 2010–24</v>
      </c>
      <c r="C2" s="653"/>
      <c r="D2" s="653"/>
      <c r="E2" s="653"/>
      <c r="F2" s="653"/>
      <c r="G2" s="653"/>
      <c r="H2" s="653"/>
      <c r="I2" s="653"/>
      <c r="J2" s="653"/>
      <c r="K2" s="653"/>
      <c r="L2" s="653"/>
      <c r="M2" s="653"/>
      <c r="N2" s="653"/>
      <c r="O2" s="653"/>
      <c r="P2" s="653"/>
      <c r="Q2" s="653"/>
      <c r="R2" s="653"/>
      <c r="T2" s="522"/>
    </row>
    <row r="3" spans="2:20">
      <c r="B3" s="657" t="s">
        <v>196</v>
      </c>
      <c r="C3" s="658"/>
      <c r="D3" s="658"/>
      <c r="E3" s="658"/>
      <c r="F3" s="658"/>
      <c r="G3" s="658"/>
      <c r="H3" s="658"/>
      <c r="I3" s="658"/>
      <c r="J3" s="658"/>
      <c r="K3" s="658"/>
      <c r="L3" s="658"/>
      <c r="M3" s="658"/>
      <c r="N3" s="658"/>
      <c r="O3" s="658"/>
      <c r="P3" s="658"/>
      <c r="Q3" s="658"/>
      <c r="R3" s="658"/>
    </row>
    <row r="4" spans="2:20"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20" ht="13.5" customHeight="1">
      <c r="B5" s="493" t="s">
        <v>43</v>
      </c>
      <c r="C5" s="493" t="s">
        <v>43</v>
      </c>
      <c r="D5" s="494">
        <v>10.493011833987392</v>
      </c>
      <c r="E5" s="494">
        <v>9.2572333237370614</v>
      </c>
      <c r="F5" s="494">
        <v>9.3316684834912653</v>
      </c>
      <c r="G5" s="494">
        <v>7.6008407540891039</v>
      </c>
      <c r="H5" s="494">
        <v>7.6732749532753681</v>
      </c>
      <c r="I5" s="494">
        <v>8.7472418760216044</v>
      </c>
      <c r="J5" s="494">
        <v>20.439704853039355</v>
      </c>
      <c r="K5" s="494">
        <v>27.455051334143626</v>
      </c>
      <c r="L5" s="494">
        <v>36.871962835601742</v>
      </c>
      <c r="M5" s="494">
        <v>46.91848672184318</v>
      </c>
      <c r="N5" s="494">
        <v>48.895405173148582</v>
      </c>
      <c r="O5" s="494">
        <v>49.42736483635062</v>
      </c>
      <c r="P5" s="494">
        <v>47.429254478480736</v>
      </c>
      <c r="Q5" s="494">
        <v>42.96014543850761</v>
      </c>
      <c r="R5" s="494">
        <v>43.34024186934797</v>
      </c>
    </row>
    <row r="6" spans="2:20" ht="13.5" customHeight="1">
      <c r="B6" s="493" t="s">
        <v>125</v>
      </c>
      <c r="C6" s="493" t="s">
        <v>125</v>
      </c>
      <c r="D6" s="494">
        <v>37.16284024910145</v>
      </c>
      <c r="E6" s="494">
        <v>29.557715017953925</v>
      </c>
      <c r="F6" s="494">
        <v>26.690559676903558</v>
      </c>
      <c r="G6" s="494">
        <v>33.149103637934196</v>
      </c>
      <c r="H6" s="494">
        <v>39.809856914508927</v>
      </c>
      <c r="I6" s="494">
        <v>57.093024430083396</v>
      </c>
      <c r="J6" s="494">
        <v>75.662637315019296</v>
      </c>
      <c r="K6" s="494">
        <v>68.544043053398298</v>
      </c>
      <c r="L6" s="494">
        <v>88.086707333284608</v>
      </c>
      <c r="M6" s="494">
        <v>90.456043523464231</v>
      </c>
      <c r="N6" s="494">
        <v>82.767311303664215</v>
      </c>
      <c r="O6" s="494">
        <v>79.681398257850276</v>
      </c>
      <c r="P6" s="494">
        <v>75.42570106446567</v>
      </c>
      <c r="Q6" s="494">
        <v>70.892487824596998</v>
      </c>
      <c r="R6" s="494">
        <v>66.089068655503141</v>
      </c>
    </row>
    <row r="7" spans="2:20" ht="13.5" customHeight="1">
      <c r="B7" s="493" t="s">
        <v>67</v>
      </c>
      <c r="C7" s="493" t="s">
        <v>67</v>
      </c>
      <c r="D7" s="494">
        <v>43.454315478587425</v>
      </c>
      <c r="E7" s="494">
        <v>38.934854420502759</v>
      </c>
      <c r="F7" s="494">
        <v>40.436048010475474</v>
      </c>
      <c r="G7" s="494">
        <v>43.496069782894182</v>
      </c>
      <c r="H7" s="494">
        <v>44.696850201948308</v>
      </c>
      <c r="I7" s="494">
        <v>52.562643306270537</v>
      </c>
      <c r="J7" s="494">
        <v>53.060179552391276</v>
      </c>
      <c r="K7" s="494">
        <v>57.110611290907798</v>
      </c>
      <c r="L7" s="494">
        <v>86.2894744600774</v>
      </c>
      <c r="M7" s="494">
        <v>75.901159104957486</v>
      </c>
      <c r="N7" s="494">
        <v>69.041406548010542</v>
      </c>
      <c r="O7" s="494">
        <v>65.144974957210906</v>
      </c>
      <c r="P7" s="494">
        <v>62.794051684649631</v>
      </c>
      <c r="Q7" s="494">
        <v>60.674679299760989</v>
      </c>
      <c r="R7" s="494">
        <v>59.516025964618372</v>
      </c>
    </row>
    <row r="8" spans="2:20" ht="13.5" customHeight="1">
      <c r="B8" s="493" t="s">
        <v>42</v>
      </c>
      <c r="C8" s="493" t="s">
        <v>42</v>
      </c>
      <c r="D8" s="494">
        <v>4.9808659366537142</v>
      </c>
      <c r="E8" s="494">
        <v>4.9668636957106109</v>
      </c>
      <c r="F8" s="494">
        <v>5.8306015121374699</v>
      </c>
      <c r="G8" s="494">
        <v>6.1788358083255988</v>
      </c>
      <c r="H8" s="494">
        <v>8.5326238983564942</v>
      </c>
      <c r="I8" s="494">
        <v>17.980392239794043</v>
      </c>
      <c r="J8" s="494">
        <v>20.608325615802677</v>
      </c>
      <c r="K8" s="494">
        <v>22.573661404917083</v>
      </c>
      <c r="L8" s="494">
        <v>19.382330787820226</v>
      </c>
      <c r="M8" s="494">
        <v>17.58577144934214</v>
      </c>
      <c r="N8" s="494">
        <v>15.021396761601407</v>
      </c>
      <c r="O8" s="494">
        <v>12.690631727494322</v>
      </c>
      <c r="P8" s="494">
        <v>11.08518899707733</v>
      </c>
      <c r="Q8" s="494">
        <v>9.6281204943821823</v>
      </c>
      <c r="R8" s="494">
        <v>8.272919705058559</v>
      </c>
    </row>
    <row r="9" spans="2:20" ht="13.5" customHeight="1">
      <c r="B9" s="493" t="s">
        <v>126</v>
      </c>
      <c r="C9" s="493" t="s">
        <v>126</v>
      </c>
      <c r="D9" s="494">
        <v>36.805212541166618</v>
      </c>
      <c r="E9" s="494">
        <v>58.223333496069905</v>
      </c>
      <c r="F9" s="494">
        <v>36.946222305236553</v>
      </c>
      <c r="G9" s="494">
        <v>36.859472648840701</v>
      </c>
      <c r="H9" s="494">
        <v>38.790604875819497</v>
      </c>
      <c r="I9" s="494">
        <v>53.0068884772353</v>
      </c>
      <c r="J9" s="494">
        <v>53.481630120226122</v>
      </c>
      <c r="K9" s="494">
        <v>53.159845614365068</v>
      </c>
      <c r="L9" s="494">
        <v>47.830769499963893</v>
      </c>
      <c r="M9" s="494">
        <v>51.080895201034281</v>
      </c>
      <c r="N9" s="494">
        <v>51.945265781389317</v>
      </c>
      <c r="O9" s="494">
        <v>50.411354480643745</v>
      </c>
      <c r="P9" s="494">
        <v>50.361278880226138</v>
      </c>
      <c r="Q9" s="494">
        <v>50.714523308954242</v>
      </c>
      <c r="R9" s="494">
        <v>51.199489453435653</v>
      </c>
    </row>
    <row r="10" spans="2:20" ht="13.5" customHeight="1">
      <c r="B10" s="493" t="s">
        <v>131</v>
      </c>
      <c r="C10" s="493" t="s">
        <v>56</v>
      </c>
      <c r="D10" s="494">
        <v>63.075909811416452</v>
      </c>
      <c r="E10" s="494">
        <v>61.204369480141096</v>
      </c>
      <c r="F10" s="494">
        <v>62.186935759738383</v>
      </c>
      <c r="G10" s="494">
        <v>60.196496836278143</v>
      </c>
      <c r="H10" s="494">
        <v>62.307138816460871</v>
      </c>
      <c r="I10" s="494">
        <v>72.573800616555246</v>
      </c>
      <c r="J10" s="494">
        <v>78.330447455441359</v>
      </c>
      <c r="K10" s="494">
        <v>84.051853782379908</v>
      </c>
      <c r="L10" s="494">
        <v>87.877013944014351</v>
      </c>
      <c r="M10" s="494">
        <v>90.360474715338711</v>
      </c>
      <c r="N10" s="494">
        <v>92.409159056465484</v>
      </c>
      <c r="O10" s="494">
        <v>94.122416621880461</v>
      </c>
      <c r="P10" s="494">
        <v>95.60554948987847</v>
      </c>
      <c r="Q10" s="494">
        <v>96.538223783049688</v>
      </c>
      <c r="R10" s="494">
        <v>97.629252234970068</v>
      </c>
    </row>
    <row r="11" spans="2:20" ht="13.5" customHeight="1">
      <c r="B11" s="493" t="s">
        <v>68</v>
      </c>
      <c r="C11" s="493" t="s">
        <v>68</v>
      </c>
      <c r="D11" s="494">
        <v>8.5599067692786264</v>
      </c>
      <c r="E11" s="494">
        <v>11.088427953952216</v>
      </c>
      <c r="F11" s="494">
        <v>11.9455030290025</v>
      </c>
      <c r="G11" s="494">
        <v>12.732321222286352</v>
      </c>
      <c r="H11" s="494">
        <v>14.957187376223516</v>
      </c>
      <c r="I11" s="494">
        <v>17.275471662483916</v>
      </c>
      <c r="J11" s="494">
        <v>21.019576635935788</v>
      </c>
      <c r="K11" s="494">
        <v>23.539978964340534</v>
      </c>
      <c r="L11" s="494">
        <v>25.560628401454476</v>
      </c>
      <c r="M11" s="494">
        <v>27.168226801036472</v>
      </c>
      <c r="N11" s="494">
        <v>28.131396724944203</v>
      </c>
      <c r="O11" s="494">
        <v>28.699724991388592</v>
      </c>
      <c r="P11" s="494">
        <v>28.784427546562508</v>
      </c>
      <c r="Q11" s="494">
        <v>28.658026054426067</v>
      </c>
      <c r="R11" s="494">
        <v>28.275194784703423</v>
      </c>
    </row>
    <row r="12" spans="2:20" ht="13.5" customHeight="1">
      <c r="B12" s="493" t="s">
        <v>50</v>
      </c>
      <c r="C12" s="493" t="s">
        <v>50</v>
      </c>
      <c r="D12" s="494">
        <v>33.7423300882853</v>
      </c>
      <c r="E12" s="494">
        <v>33.637608308559152</v>
      </c>
      <c r="F12" s="494">
        <v>34.269156766774536</v>
      </c>
      <c r="G12" s="494">
        <v>36.996921297843791</v>
      </c>
      <c r="H12" s="494">
        <v>39.919724611884483</v>
      </c>
      <c r="I12" s="494">
        <v>41.066496259708934</v>
      </c>
      <c r="J12" s="494">
        <v>44.176914540637824</v>
      </c>
      <c r="K12" s="494">
        <v>46.786677203257362</v>
      </c>
      <c r="L12" s="494">
        <v>50.463129925394256</v>
      </c>
      <c r="M12" s="494">
        <v>55.361622713893709</v>
      </c>
      <c r="N12" s="494">
        <v>59.512227135635662</v>
      </c>
      <c r="O12" s="494">
        <v>63.22750633301677</v>
      </c>
      <c r="P12" s="494">
        <v>66.678098912178356</v>
      </c>
      <c r="Q12" s="494">
        <v>69.658156141689645</v>
      </c>
      <c r="R12" s="494">
        <v>72.421104765439154</v>
      </c>
    </row>
    <row r="13" spans="2:20" ht="13.5" customHeight="1">
      <c r="B13" s="493" t="s">
        <v>69</v>
      </c>
      <c r="C13" s="493" t="s">
        <v>69</v>
      </c>
      <c r="D13" s="494">
        <v>36.555629837615342</v>
      </c>
      <c r="E13" s="494">
        <v>35.83589812728205</v>
      </c>
      <c r="F13" s="494">
        <v>33.998356808917769</v>
      </c>
      <c r="G13" s="494">
        <v>37.616806178745477</v>
      </c>
      <c r="H13" s="494">
        <v>43.318836968400568</v>
      </c>
      <c r="I13" s="494">
        <v>50.419035390797347</v>
      </c>
      <c r="J13" s="494">
        <v>49.796316819874811</v>
      </c>
      <c r="K13" s="494">
        <v>49.775798212823709</v>
      </c>
      <c r="L13" s="494">
        <v>50.478733884482082</v>
      </c>
      <c r="M13" s="494">
        <v>49.15954533235373</v>
      </c>
      <c r="N13" s="494">
        <v>47.255087404625172</v>
      </c>
      <c r="O13" s="494">
        <v>45.104998708933053</v>
      </c>
      <c r="P13" s="494">
        <v>43.194275872888376</v>
      </c>
      <c r="Q13" s="494">
        <v>41.370517283590807</v>
      </c>
      <c r="R13" s="494">
        <v>39.168389602886634</v>
      </c>
    </row>
    <row r="14" spans="2:20" ht="13.5" customHeight="1">
      <c r="B14" s="493" t="s">
        <v>70</v>
      </c>
      <c r="C14" s="493" t="s">
        <v>70</v>
      </c>
      <c r="D14" s="494">
        <v>58.116958282570188</v>
      </c>
      <c r="E14" s="494">
        <v>64.988574136162711</v>
      </c>
      <c r="F14" s="494">
        <v>70.598350794677572</v>
      </c>
      <c r="G14" s="494">
        <v>81.631387796313888</v>
      </c>
      <c r="H14" s="494">
        <v>85.708615702915537</v>
      </c>
      <c r="I14" s="494">
        <v>85.267154668802419</v>
      </c>
      <c r="J14" s="494">
        <v>82.276353576378909</v>
      </c>
      <c r="K14" s="494">
        <v>77.661327332363072</v>
      </c>
      <c r="L14" s="494">
        <v>73.859809526259298</v>
      </c>
      <c r="M14" s="494">
        <v>70.734304178540739</v>
      </c>
      <c r="N14" s="494">
        <v>67.82543936753504</v>
      </c>
      <c r="O14" s="494">
        <v>65.006474901961013</v>
      </c>
      <c r="P14" s="494">
        <v>62.261285176382373</v>
      </c>
      <c r="Q14" s="494">
        <v>59.565063886452094</v>
      </c>
      <c r="R14" s="494">
        <v>57.366971309789839</v>
      </c>
    </row>
    <row r="15" spans="2:20" ht="13.5" customHeight="1">
      <c r="B15" s="493" t="s">
        <v>71</v>
      </c>
      <c r="C15" s="493" t="s">
        <v>71</v>
      </c>
      <c r="D15" s="494">
        <v>27.926141297895406</v>
      </c>
      <c r="E15" s="494">
        <v>29.610913478254293</v>
      </c>
      <c r="F15" s="494">
        <v>33.509135085123951</v>
      </c>
      <c r="G15" s="494">
        <v>38.901203180072365</v>
      </c>
      <c r="H15" s="494">
        <v>37.842534645848083</v>
      </c>
      <c r="I15" s="494">
        <v>36.980531444306884</v>
      </c>
      <c r="J15" s="494">
        <v>38.596636613730873</v>
      </c>
      <c r="K15" s="494">
        <v>40.81582881712918</v>
      </c>
      <c r="L15" s="494">
        <v>41.640133742306176</v>
      </c>
      <c r="M15" s="494">
        <v>41.921707048842968</v>
      </c>
      <c r="N15" s="494">
        <v>41.960895380642164</v>
      </c>
      <c r="O15" s="494">
        <v>42.263275568230867</v>
      </c>
      <c r="P15" s="494">
        <v>42.502932708073246</v>
      </c>
      <c r="Q15" s="494">
        <v>42.862336316018535</v>
      </c>
      <c r="R15" s="494">
        <v>43.183008268517831</v>
      </c>
    </row>
    <row r="16" spans="2:20" ht="13.5" customHeight="1">
      <c r="B16" s="493" t="s">
        <v>289</v>
      </c>
      <c r="C16" s="493" t="s">
        <v>72</v>
      </c>
      <c r="D16" s="494">
        <v>17.695785064830293</v>
      </c>
      <c r="E16" s="494">
        <v>16.789384936231045</v>
      </c>
      <c r="F16" s="494">
        <v>17.495502789221856</v>
      </c>
      <c r="G16" s="494">
        <v>20.031400558336912</v>
      </c>
      <c r="H16" s="494">
        <v>27.075131010652491</v>
      </c>
      <c r="I16" s="494">
        <v>33.79811459227475</v>
      </c>
      <c r="J16" s="494">
        <v>43.166374277527467</v>
      </c>
      <c r="K16" s="494">
        <v>44.616679946288187</v>
      </c>
      <c r="L16" s="494">
        <v>46.132179674235786</v>
      </c>
      <c r="M16" s="494">
        <v>49.198523886902123</v>
      </c>
      <c r="N16" s="494">
        <v>46.777482021081077</v>
      </c>
      <c r="O16" s="494">
        <v>45.207312416165806</v>
      </c>
      <c r="P16" s="494">
        <v>40.793741085735611</v>
      </c>
      <c r="Q16" s="494">
        <v>36.610045406745236</v>
      </c>
      <c r="R16" s="494">
        <v>33.407022372285397</v>
      </c>
    </row>
    <row r="17" spans="2:25" ht="13.5" customHeight="1">
      <c r="B17" s="493" t="s">
        <v>290</v>
      </c>
      <c r="C17" s="493" t="s">
        <v>157</v>
      </c>
      <c r="D17" s="494">
        <v>69.589541055739971</v>
      </c>
      <c r="E17" s="494">
        <v>72.829975628831846</v>
      </c>
      <c r="F17" s="494">
        <v>73.799605899564099</v>
      </c>
      <c r="G17" s="494">
        <v>84.02058697054396</v>
      </c>
      <c r="H17" s="494">
        <v>85.126572769953043</v>
      </c>
      <c r="I17" s="494">
        <v>88.457948928556817</v>
      </c>
      <c r="J17" s="494">
        <v>96.840890972170953</v>
      </c>
      <c r="K17" s="494">
        <v>103.16105042651299</v>
      </c>
      <c r="L17" s="494">
        <v>92.618335061071804</v>
      </c>
      <c r="M17" s="494">
        <v>86.926603707906182</v>
      </c>
      <c r="N17" s="494">
        <v>84.640037867883777</v>
      </c>
      <c r="O17" s="494">
        <v>81.33004211041866</v>
      </c>
      <c r="P17" s="494">
        <v>79.272858419814256</v>
      </c>
      <c r="Q17" s="494">
        <v>75.52891523922618</v>
      </c>
      <c r="R17" s="494">
        <v>72.758495275207324</v>
      </c>
    </row>
    <row r="18" spans="2:25" ht="13.5" customHeight="1">
      <c r="B18" s="493" t="s">
        <v>74</v>
      </c>
      <c r="C18" s="493" t="s">
        <v>74</v>
      </c>
      <c r="D18" s="494">
        <v>80.248763260020837</v>
      </c>
      <c r="E18" s="494">
        <v>80.482272033240278</v>
      </c>
      <c r="F18" s="494">
        <v>78.373164383359835</v>
      </c>
      <c r="G18" s="494">
        <v>77.144595259855649</v>
      </c>
      <c r="H18" s="494">
        <v>76.649446049623265</v>
      </c>
      <c r="I18" s="494">
        <v>76.607347583790073</v>
      </c>
      <c r="J18" s="494">
        <v>75.864173458412836</v>
      </c>
      <c r="K18" s="494">
        <v>73.251416401697668</v>
      </c>
      <c r="L18" s="494">
        <v>69.392546399654876</v>
      </c>
      <c r="M18" s="494">
        <v>66.618008362997799</v>
      </c>
      <c r="N18" s="494">
        <v>64.975489491863755</v>
      </c>
      <c r="O18" s="494">
        <v>63.507470383419054</v>
      </c>
      <c r="P18" s="494">
        <v>62.238154863781112</v>
      </c>
      <c r="Q18" s="494">
        <v>60.97356394144493</v>
      </c>
      <c r="R18" s="494">
        <v>59.877048408256996</v>
      </c>
    </row>
    <row r="19" spans="2:25" ht="13.5" customHeight="1">
      <c r="B19" s="493" t="s">
        <v>51</v>
      </c>
      <c r="C19" s="493" t="s">
        <v>51</v>
      </c>
      <c r="D19" s="494">
        <v>67.45763457719049</v>
      </c>
      <c r="E19" s="494">
        <v>69.640532948045688</v>
      </c>
      <c r="F19" s="494">
        <v>69.123439394771324</v>
      </c>
      <c r="G19" s="494">
        <v>68.54810897207642</v>
      </c>
      <c r="H19" s="494">
        <v>67.810637565215956</v>
      </c>
      <c r="I19" s="494">
        <v>69.922428090194003</v>
      </c>
      <c r="J19" s="494">
        <v>69.024180743807435</v>
      </c>
      <c r="K19" s="494">
        <v>69.835588617789043</v>
      </c>
      <c r="L19" s="494">
        <v>69.794005887378347</v>
      </c>
      <c r="M19" s="494">
        <v>69.037200018548688</v>
      </c>
      <c r="N19" s="494">
        <v>67.806243852874076</v>
      </c>
      <c r="O19" s="494">
        <v>66.479680792755246</v>
      </c>
      <c r="P19" s="494">
        <v>65.271396357328115</v>
      </c>
      <c r="Q19" s="494">
        <v>64.161488089232861</v>
      </c>
      <c r="R19" s="494">
        <v>63.114972910567644</v>
      </c>
    </row>
    <row r="20" spans="2:25" ht="13.5" customHeight="1">
      <c r="B20" s="493" t="s">
        <v>75</v>
      </c>
      <c r="C20" s="493" t="s">
        <v>75</v>
      </c>
      <c r="D20" s="494">
        <v>24.524582718245949</v>
      </c>
      <c r="E20" s="494">
        <v>23.106017753940829</v>
      </c>
      <c r="F20" s="494">
        <v>22.960397492741308</v>
      </c>
      <c r="G20" s="494">
        <v>24.846707578167244</v>
      </c>
      <c r="H20" s="494">
        <v>24.681672061377153</v>
      </c>
      <c r="I20" s="494">
        <v>27.459991438040031</v>
      </c>
      <c r="J20" s="494">
        <v>28.346532501497673</v>
      </c>
      <c r="K20" s="494">
        <v>28.9366438814329</v>
      </c>
      <c r="L20" s="494">
        <v>29.196062881003609</v>
      </c>
      <c r="M20" s="494">
        <v>29.287821313204621</v>
      </c>
      <c r="N20" s="494">
        <v>29.003393921146188</v>
      </c>
      <c r="O20" s="494">
        <v>28.994476339395121</v>
      </c>
      <c r="P20" s="494">
        <v>28.986999678734222</v>
      </c>
      <c r="Q20" s="494">
        <v>28.815870852871761</v>
      </c>
      <c r="R20" s="494">
        <v>28.500663357938439</v>
      </c>
    </row>
    <row r="21" spans="2:25" ht="13.5" customHeight="1">
      <c r="B21" s="493" t="s">
        <v>104</v>
      </c>
      <c r="C21" s="493" t="s">
        <v>104</v>
      </c>
      <c r="D21" s="494">
        <v>11.714434837631265</v>
      </c>
      <c r="E21" s="494">
        <v>8.9362895121167778</v>
      </c>
      <c r="F21" s="494">
        <v>12.126348518473325</v>
      </c>
      <c r="G21" s="494">
        <v>10.715442396757778</v>
      </c>
      <c r="H21" s="494">
        <v>11.822378297840663</v>
      </c>
      <c r="I21" s="494">
        <v>38.415058305270136</v>
      </c>
      <c r="J21" s="494">
        <v>47.470432385073501</v>
      </c>
      <c r="K21" s="494">
        <v>39.529947212893966</v>
      </c>
      <c r="L21" s="494">
        <v>33.183997619918934</v>
      </c>
      <c r="M21" s="494">
        <v>30.035175756758665</v>
      </c>
      <c r="N21" s="494">
        <v>27.262786769781904</v>
      </c>
      <c r="O21" s="494">
        <v>25.725070591262394</v>
      </c>
      <c r="P21" s="494">
        <v>25.146036340189077</v>
      </c>
      <c r="Q21" s="494">
        <v>25.388353587228863</v>
      </c>
      <c r="R21" s="494">
        <v>24.495874723321961</v>
      </c>
    </row>
    <row r="22" spans="2:25" ht="13.5" customHeight="1">
      <c r="B22" s="493" t="s">
        <v>41</v>
      </c>
      <c r="C22" s="493" t="s">
        <v>41</v>
      </c>
      <c r="D22" s="494">
        <v>10.682733778394326</v>
      </c>
      <c r="E22" s="494">
        <v>10.161008431305826</v>
      </c>
      <c r="F22" s="494">
        <v>12.12526544922488</v>
      </c>
      <c r="G22" s="494">
        <v>12.602506181431389</v>
      </c>
      <c r="H22" s="494">
        <v>14.496345329150923</v>
      </c>
      <c r="I22" s="494">
        <v>21.881939502679717</v>
      </c>
      <c r="J22" s="494">
        <v>19.677354055078066</v>
      </c>
      <c r="K22" s="494">
        <v>20.347476243523509</v>
      </c>
      <c r="L22" s="494">
        <v>21.879319064229694</v>
      </c>
      <c r="M22" s="494">
        <v>20.895714797351317</v>
      </c>
      <c r="N22" s="494">
        <v>19.999966887990979</v>
      </c>
      <c r="O22" s="494">
        <v>19.228053523222837</v>
      </c>
      <c r="P22" s="494">
        <v>18.524237858264293</v>
      </c>
      <c r="Q22" s="494">
        <v>17.650000789486743</v>
      </c>
      <c r="R22" s="494">
        <v>16.804882126309955</v>
      </c>
    </row>
    <row r="23" spans="2:25" ht="13.5" customHeight="1">
      <c r="B23" s="493" t="s">
        <v>40</v>
      </c>
      <c r="C23" s="493" t="s">
        <v>40</v>
      </c>
      <c r="D23" s="494">
        <v>6.16098986973648</v>
      </c>
      <c r="E23" s="494">
        <v>4.6410971148983213</v>
      </c>
      <c r="F23" s="494">
        <v>3.6020540944374431</v>
      </c>
      <c r="G23" s="494">
        <v>3.0919859962512706</v>
      </c>
      <c r="H23" s="494">
        <v>3.4291890924909896</v>
      </c>
      <c r="I23" s="494">
        <v>4.6534537433586323</v>
      </c>
      <c r="J23" s="494">
        <v>10.01792426431105</v>
      </c>
      <c r="K23" s="494">
        <v>20.68272261704821</v>
      </c>
      <c r="L23" s="494">
        <v>14.800468929835569</v>
      </c>
      <c r="M23" s="494">
        <v>17.784436049109058</v>
      </c>
      <c r="N23" s="494">
        <v>20.968761169391858</v>
      </c>
      <c r="O23" s="494">
        <v>26.248771249330932</v>
      </c>
      <c r="P23" s="494">
        <v>31.115361643773653</v>
      </c>
      <c r="Q23" s="494">
        <v>34.708904435165515</v>
      </c>
      <c r="R23" s="494">
        <v>38.422969058321776</v>
      </c>
      <c r="T23" s="532"/>
      <c r="U23" s="532"/>
      <c r="V23" s="532"/>
      <c r="W23" s="532"/>
      <c r="X23" s="532"/>
      <c r="Y23" s="532"/>
    </row>
    <row r="24" spans="2:25" ht="13.5" customHeight="1">
      <c r="B24" s="493" t="s">
        <v>39</v>
      </c>
      <c r="C24" s="493" t="s">
        <v>39</v>
      </c>
      <c r="D24" s="494" t="s">
        <v>46</v>
      </c>
      <c r="E24" s="494" t="s">
        <v>46</v>
      </c>
      <c r="F24" s="494" t="s">
        <v>46</v>
      </c>
      <c r="G24" s="494" t="s">
        <v>46</v>
      </c>
      <c r="H24" s="494" t="s">
        <v>46</v>
      </c>
      <c r="I24" s="494" t="s">
        <v>46</v>
      </c>
      <c r="J24" s="494" t="s">
        <v>46</v>
      </c>
      <c r="K24" s="494" t="s">
        <v>46</v>
      </c>
      <c r="L24" s="494" t="s">
        <v>46</v>
      </c>
      <c r="M24" s="494" t="s">
        <v>46</v>
      </c>
      <c r="N24" s="494" t="s">
        <v>46</v>
      </c>
      <c r="O24" s="494" t="s">
        <v>46</v>
      </c>
      <c r="P24" s="494" t="s">
        <v>46</v>
      </c>
      <c r="Q24" s="494" t="s">
        <v>46</v>
      </c>
      <c r="R24" s="494" t="s">
        <v>46</v>
      </c>
      <c r="T24" s="522"/>
      <c r="U24" s="532"/>
      <c r="V24" s="532"/>
      <c r="W24" s="532"/>
      <c r="X24" s="532"/>
      <c r="Y24" s="532"/>
    </row>
    <row r="25" spans="2:25" ht="13.5" customHeight="1">
      <c r="B25" s="493" t="s">
        <v>76</v>
      </c>
      <c r="C25" s="493" t="s">
        <v>76</v>
      </c>
      <c r="D25" s="494">
        <v>51.939715254402351</v>
      </c>
      <c r="E25" s="494">
        <v>52.635568013724409</v>
      </c>
      <c r="F25" s="494">
        <v>54.551618160496105</v>
      </c>
      <c r="G25" s="494">
        <v>56.447115808638017</v>
      </c>
      <c r="H25" s="494">
        <v>56.159713735598437</v>
      </c>
      <c r="I25" s="494">
        <v>57.876989592378415</v>
      </c>
      <c r="J25" s="494">
        <v>56.633868741173387</v>
      </c>
      <c r="K25" s="494">
        <v>55.156245680114466</v>
      </c>
      <c r="L25" s="494">
        <v>56.238920445493982</v>
      </c>
      <c r="M25" s="494">
        <v>56.317541357092317</v>
      </c>
      <c r="N25" s="494">
        <v>55.820596116560004</v>
      </c>
      <c r="O25" s="494">
        <v>55.245942956005891</v>
      </c>
      <c r="P25" s="494">
        <v>54.554399558943501</v>
      </c>
      <c r="Q25" s="494">
        <v>53.903028189872806</v>
      </c>
      <c r="R25" s="494">
        <v>53.23293041232693</v>
      </c>
      <c r="U25" s="532"/>
      <c r="V25" s="532"/>
      <c r="W25" s="532"/>
      <c r="X25" s="532"/>
      <c r="Y25" s="532"/>
    </row>
    <row r="26" spans="2:25" ht="13.5" customHeight="1">
      <c r="B26" s="493" t="s">
        <v>57</v>
      </c>
      <c r="C26" s="493" t="s">
        <v>57</v>
      </c>
      <c r="D26" s="494">
        <v>41.963057651034752</v>
      </c>
      <c r="E26" s="494">
        <v>42.859030224926769</v>
      </c>
      <c r="F26" s="494">
        <v>42.650100612889766</v>
      </c>
      <c r="G26" s="494">
        <v>45.898798628111862</v>
      </c>
      <c r="H26" s="494">
        <v>48.881784998216375</v>
      </c>
      <c r="I26" s="494">
        <v>52.833546028191826</v>
      </c>
      <c r="J26" s="494">
        <v>56.758953756332822</v>
      </c>
      <c r="K26" s="494">
        <v>53.994552660534431</v>
      </c>
      <c r="L26" s="494">
        <v>53.565383364815602</v>
      </c>
      <c r="M26" s="494">
        <v>54.111058821318125</v>
      </c>
      <c r="N26" s="494">
        <v>54.471748425263009</v>
      </c>
      <c r="O26" s="494">
        <v>54.535839641963882</v>
      </c>
      <c r="P26" s="494">
        <v>54.496455280947067</v>
      </c>
      <c r="Q26" s="494">
        <v>54.426763084618472</v>
      </c>
      <c r="R26" s="494">
        <v>54.345928985616553</v>
      </c>
      <c r="T26" s="532"/>
      <c r="U26" s="532"/>
      <c r="V26" s="532"/>
      <c r="W26" s="532"/>
      <c r="X26" s="532"/>
      <c r="Y26" s="532"/>
    </row>
    <row r="27" spans="2:25" ht="13.5" customHeight="1">
      <c r="B27" s="493" t="s">
        <v>77</v>
      </c>
      <c r="C27" s="493" t="s">
        <v>77</v>
      </c>
      <c r="D27" s="494">
        <v>48.997736495442403</v>
      </c>
      <c r="E27" s="494">
        <v>52.546668178719798</v>
      </c>
      <c r="F27" s="494">
        <v>56.532281063026538</v>
      </c>
      <c r="G27" s="494">
        <v>61.727063456443368</v>
      </c>
      <c r="H27" s="494">
        <v>63.339204820527009</v>
      </c>
      <c r="I27" s="494">
        <v>63.687838453363021</v>
      </c>
      <c r="J27" s="494">
        <v>64.85820164391022</v>
      </c>
      <c r="K27" s="494">
        <v>65.108807793118956</v>
      </c>
      <c r="L27" s="494">
        <v>65.177203150176965</v>
      </c>
      <c r="M27" s="494">
        <v>65.109676490024356</v>
      </c>
      <c r="N27" s="494">
        <v>64.276005712977565</v>
      </c>
      <c r="O27" s="494">
        <v>63.072940732734942</v>
      </c>
      <c r="P27" s="494">
        <v>61.961272442900409</v>
      </c>
      <c r="Q27" s="494">
        <v>60.893150048066559</v>
      </c>
      <c r="R27" s="494">
        <v>60.031592914765938</v>
      </c>
    </row>
    <row r="28" spans="2:25" ht="13.5" customHeight="1">
      <c r="B28" s="493" t="s">
        <v>38</v>
      </c>
      <c r="C28" s="493" t="s">
        <v>38</v>
      </c>
      <c r="D28" s="494">
        <v>5.8301516747131314</v>
      </c>
      <c r="E28" s="494">
        <v>5.1571428222684252</v>
      </c>
      <c r="F28" s="494">
        <v>4.8563218560195587</v>
      </c>
      <c r="G28" s="494">
        <v>5.0293709657543095</v>
      </c>
      <c r="H28" s="494">
        <v>4.9252140760876379</v>
      </c>
      <c r="I28" s="494">
        <v>15.470480575105192</v>
      </c>
      <c r="J28" s="494">
        <v>32.482696016441928</v>
      </c>
      <c r="K28" s="494">
        <v>46.903472506393598</v>
      </c>
      <c r="L28" s="494">
        <v>50.929360793729529</v>
      </c>
      <c r="M28" s="494">
        <v>61.292677055918446</v>
      </c>
      <c r="N28" s="494">
        <v>63.105802503465384</v>
      </c>
      <c r="O28" s="494">
        <v>64.541484161449972</v>
      </c>
      <c r="P28" s="494">
        <v>66.908336138261475</v>
      </c>
      <c r="Q28" s="494">
        <v>70.487345502857153</v>
      </c>
      <c r="R28" s="494">
        <v>73.29889900596531</v>
      </c>
    </row>
    <row r="29" spans="2:25" ht="13.5" customHeight="1">
      <c r="B29" s="493" t="s">
        <v>78</v>
      </c>
      <c r="C29" s="493" t="s">
        <v>78</v>
      </c>
      <c r="D29" s="494">
        <v>60.582118472353251</v>
      </c>
      <c r="E29" s="494">
        <v>58.902618909371853</v>
      </c>
      <c r="F29" s="494">
        <v>63.243342753105026</v>
      </c>
      <c r="G29" s="494">
        <v>63.862971998061077</v>
      </c>
      <c r="H29" s="494">
        <v>63.472044418497418</v>
      </c>
      <c r="I29" s="494">
        <v>63.323568469737644</v>
      </c>
      <c r="J29" s="494">
        <v>67.633239682511459</v>
      </c>
      <c r="K29" s="494">
        <v>66.96202476607948</v>
      </c>
      <c r="L29" s="494">
        <v>72.134458171549525</v>
      </c>
      <c r="M29" s="494">
        <v>76.994560109447306</v>
      </c>
      <c r="N29" s="494">
        <v>79.133149157778462</v>
      </c>
      <c r="O29" s="494">
        <v>81.017771153012248</v>
      </c>
      <c r="P29" s="494">
        <v>82.625473153201142</v>
      </c>
      <c r="Q29" s="494">
        <v>84.089066124873227</v>
      </c>
      <c r="R29" s="494">
        <v>85.573306150378784</v>
      </c>
    </row>
    <row r="30" spans="2:25" ht="13.5" customHeight="1">
      <c r="B30" s="493" t="s">
        <v>79</v>
      </c>
      <c r="C30" s="493" t="s">
        <v>79</v>
      </c>
      <c r="D30" s="494">
        <v>25.359166630236285</v>
      </c>
      <c r="E30" s="494">
        <v>22.992405165158974</v>
      </c>
      <c r="F30" s="494">
        <v>21.165939496219938</v>
      </c>
      <c r="G30" s="494">
        <v>19.959985963357429</v>
      </c>
      <c r="H30" s="494">
        <v>20.655364955784229</v>
      </c>
      <c r="I30" s="494">
        <v>24.041322253165248</v>
      </c>
      <c r="J30" s="494">
        <v>24.472967793801054</v>
      </c>
      <c r="K30" s="494">
        <v>25.415276482821959</v>
      </c>
      <c r="L30" s="494">
        <v>26.755148375534166</v>
      </c>
      <c r="M30" s="494">
        <v>27.179286813300084</v>
      </c>
      <c r="N30" s="494">
        <v>26.974366598651926</v>
      </c>
      <c r="O30" s="494">
        <v>26.447623557037058</v>
      </c>
      <c r="P30" s="494">
        <v>25.940724690761762</v>
      </c>
      <c r="Q30" s="494">
        <v>25.490763734302778</v>
      </c>
      <c r="R30" s="494">
        <v>25.017927171226983</v>
      </c>
    </row>
    <row r="31" spans="2:25" ht="13.5" customHeight="1">
      <c r="B31" s="493" t="s">
        <v>80</v>
      </c>
      <c r="C31" s="493" t="s">
        <v>80</v>
      </c>
      <c r="D31" s="494">
        <v>49.67935736175766</v>
      </c>
      <c r="E31" s="494">
        <v>47.475581752463377</v>
      </c>
      <c r="F31" s="494">
        <v>47.852196029298646</v>
      </c>
      <c r="G31" s="494">
        <v>45.740867093519761</v>
      </c>
      <c r="H31" s="494">
        <v>42.06411603295092</v>
      </c>
      <c r="I31" s="494">
        <v>41.491064652178252</v>
      </c>
      <c r="J31" s="494">
        <v>39.025939138964482</v>
      </c>
      <c r="K31" s="494">
        <v>39.917200860747627</v>
      </c>
      <c r="L31" s="494">
        <v>39.60237762370204</v>
      </c>
      <c r="M31" s="494">
        <v>39.10409211395109</v>
      </c>
      <c r="N31" s="494">
        <v>38.496780274057087</v>
      </c>
      <c r="O31" s="494">
        <v>37.877530359662245</v>
      </c>
      <c r="P31" s="494">
        <v>37.319300693275153</v>
      </c>
      <c r="Q31" s="494">
        <v>36.851867862523008</v>
      </c>
      <c r="R31" s="494">
        <v>36.409699882266516</v>
      </c>
    </row>
    <row r="32" spans="2:25" ht="13.5" customHeight="1">
      <c r="B32" s="493" t="s">
        <v>81</v>
      </c>
      <c r="C32" s="493" t="s">
        <v>81</v>
      </c>
      <c r="D32" s="494">
        <v>53.127047804753303</v>
      </c>
      <c r="E32" s="494">
        <v>54.103591348076833</v>
      </c>
      <c r="F32" s="494">
        <v>53.71588796242699</v>
      </c>
      <c r="G32" s="494">
        <v>55.691804341311816</v>
      </c>
      <c r="H32" s="494">
        <v>50.414431275901947</v>
      </c>
      <c r="I32" s="494">
        <v>51.282737804930889</v>
      </c>
      <c r="J32" s="494">
        <v>54.226517098705948</v>
      </c>
      <c r="K32" s="494">
        <v>50.569353248620651</v>
      </c>
      <c r="L32" s="494">
        <v>48.363707909479785</v>
      </c>
      <c r="M32" s="494">
        <v>47.475266289275396</v>
      </c>
      <c r="N32" s="494">
        <v>48.208204774255456</v>
      </c>
      <c r="O32" s="494">
        <v>49.142975464938672</v>
      </c>
      <c r="P32" s="494">
        <v>49.870015043355373</v>
      </c>
      <c r="Q32" s="494">
        <v>50.512998834083199</v>
      </c>
      <c r="R32" s="494">
        <v>51.227510533495554</v>
      </c>
    </row>
    <row r="33" spans="2:18" ht="13.5" customHeight="1">
      <c r="B33" s="493" t="s">
        <v>37</v>
      </c>
      <c r="C33" s="493" t="s">
        <v>37</v>
      </c>
      <c r="D33" s="494">
        <v>29.108451119692759</v>
      </c>
      <c r="E33" s="494">
        <v>33.473877603151777</v>
      </c>
      <c r="F33" s="494">
        <v>32.118410643547612</v>
      </c>
      <c r="G33" s="494">
        <v>30.883225573669868</v>
      </c>
      <c r="H33" s="494">
        <v>24.91195724284561</v>
      </c>
      <c r="I33" s="494">
        <v>35.546881183830358</v>
      </c>
      <c r="J33" s="494">
        <v>46.706774336643704</v>
      </c>
      <c r="K33" s="494">
        <v>49.751407538580793</v>
      </c>
      <c r="L33" s="494">
        <v>48.350056444287169</v>
      </c>
      <c r="M33" s="494">
        <v>52.737775606591072</v>
      </c>
      <c r="N33" s="494">
        <v>45.913388522467578</v>
      </c>
      <c r="O33" s="494">
        <v>40.61699013144051</v>
      </c>
      <c r="P33" s="494">
        <v>37.120411082939988</v>
      </c>
      <c r="Q33" s="494">
        <v>33.288090976220452</v>
      </c>
      <c r="R33" s="494">
        <v>29.385292935910773</v>
      </c>
    </row>
    <row r="34" spans="2:18" ht="13.5" customHeight="1">
      <c r="B34" s="493" t="s">
        <v>82</v>
      </c>
      <c r="C34" s="493" t="s">
        <v>82</v>
      </c>
      <c r="D34" s="494">
        <v>30.861036598409459</v>
      </c>
      <c r="E34" s="494">
        <v>34.22882072394772</v>
      </c>
      <c r="F34" s="494">
        <v>37.840789338280928</v>
      </c>
      <c r="G34" s="494">
        <v>39.026112447152407</v>
      </c>
      <c r="H34" s="494">
        <v>40.493555019734814</v>
      </c>
      <c r="I34" s="494">
        <v>39.35157183437606</v>
      </c>
      <c r="J34" s="494">
        <v>38.875328471274493</v>
      </c>
      <c r="K34" s="494">
        <v>36.861374445476535</v>
      </c>
      <c r="L34" s="494">
        <v>36.601505059594501</v>
      </c>
      <c r="M34" s="494">
        <v>37.99157982635618</v>
      </c>
      <c r="N34" s="494">
        <v>39.696524953463985</v>
      </c>
      <c r="O34" s="494">
        <v>41.470676768802427</v>
      </c>
      <c r="P34" s="494">
        <v>43.338766305879211</v>
      </c>
      <c r="Q34" s="494">
        <v>44.973264374235619</v>
      </c>
      <c r="R34" s="494">
        <v>46.230178588929384</v>
      </c>
    </row>
    <row r="35" spans="2:18" ht="13.5" customHeight="1">
      <c r="B35" s="493" t="s">
        <v>53</v>
      </c>
      <c r="C35" s="493" t="s">
        <v>53</v>
      </c>
      <c r="D35" s="494">
        <v>10.938505881088751</v>
      </c>
      <c r="E35" s="494">
        <v>11.203444940406724</v>
      </c>
      <c r="F35" s="494">
        <v>11.948544529371</v>
      </c>
      <c r="G35" s="494">
        <v>13.137000416102303</v>
      </c>
      <c r="H35" s="494">
        <v>16.093029172741048</v>
      </c>
      <c r="I35" s="494">
        <v>16.380729255647999</v>
      </c>
      <c r="J35" s="494">
        <v>16.07643934880042</v>
      </c>
      <c r="K35" s="494">
        <v>15.521176047160646</v>
      </c>
      <c r="L35" s="494">
        <v>13.952762539456929</v>
      </c>
      <c r="M35" s="494">
        <v>13.787701946040531</v>
      </c>
      <c r="N35" s="494">
        <v>13.897859195052179</v>
      </c>
      <c r="O35" s="494">
        <v>14.094398236808534</v>
      </c>
      <c r="P35" s="494">
        <v>14.688562826899712</v>
      </c>
      <c r="Q35" s="494">
        <v>15.914821557046446</v>
      </c>
      <c r="R35" s="494">
        <v>16.856958107352931</v>
      </c>
    </row>
    <row r="36" spans="2:18" ht="13.5" customHeight="1">
      <c r="B36" s="493" t="s">
        <v>36</v>
      </c>
      <c r="C36" s="493" t="s">
        <v>36</v>
      </c>
      <c r="D36" s="494">
        <v>8.4259842519446249</v>
      </c>
      <c r="E36" s="494">
        <v>5.3830814270978813</v>
      </c>
      <c r="F36" s="494">
        <v>3.0363356667178985</v>
      </c>
      <c r="G36" s="494">
        <v>2.1478294851513819</v>
      </c>
      <c r="H36" s="494">
        <v>1.5618864161543566</v>
      </c>
      <c r="I36" s="494">
        <v>5.7998488234078351</v>
      </c>
      <c r="J36" s="494">
        <v>13.092574237708215</v>
      </c>
      <c r="K36" s="494">
        <v>17.159603121189036</v>
      </c>
      <c r="L36" s="494">
        <v>19.077548331793714</v>
      </c>
      <c r="M36" s="494">
        <v>23.708294094552311</v>
      </c>
      <c r="N36" s="494">
        <v>25.425684840118386</v>
      </c>
      <c r="O36" s="494">
        <v>27.642810131961276</v>
      </c>
      <c r="P36" s="494">
        <v>28.11206697880813</v>
      </c>
      <c r="Q36" s="494">
        <v>32.425997886611832</v>
      </c>
      <c r="R36" s="494">
        <v>37.538904565545018</v>
      </c>
    </row>
    <row r="37" spans="2:18" ht="13.5" customHeight="1">
      <c r="B37" s="493" t="s">
        <v>59</v>
      </c>
      <c r="C37" s="493" t="s">
        <v>59</v>
      </c>
      <c r="D37" s="494">
        <v>34.676160085356344</v>
      </c>
      <c r="E37" s="494">
        <v>38.227988010552778</v>
      </c>
      <c r="F37" s="494">
        <v>41.000912149661382</v>
      </c>
      <c r="G37" s="494">
        <v>44.102574677745082</v>
      </c>
      <c r="H37" s="494">
        <v>46.987543061096368</v>
      </c>
      <c r="I37" s="494">
        <v>49.334709175549023</v>
      </c>
      <c r="J37" s="494">
        <v>51.464558872784508</v>
      </c>
      <c r="K37" s="494">
        <v>53.021610468332113</v>
      </c>
      <c r="L37" s="494">
        <v>56.709997478404858</v>
      </c>
      <c r="M37" s="494">
        <v>57.809742596639659</v>
      </c>
      <c r="N37" s="494">
        <v>59.793115954964463</v>
      </c>
      <c r="O37" s="494">
        <v>61.794572571233985</v>
      </c>
      <c r="P37" s="494">
        <v>63.53594626663984</v>
      </c>
      <c r="Q37" s="494">
        <v>65.081836383458253</v>
      </c>
      <c r="R37" s="494">
        <v>66.465075441674514</v>
      </c>
    </row>
    <row r="38" spans="2:18" ht="13.5" customHeight="1">
      <c r="B38" s="493" t="s">
        <v>83</v>
      </c>
      <c r="C38" s="493" t="s">
        <v>83</v>
      </c>
      <c r="D38" s="494">
        <v>71.569732016063043</v>
      </c>
      <c r="E38" s="494">
        <v>71.108043018068997</v>
      </c>
      <c r="F38" s="494">
        <v>69.608780478085052</v>
      </c>
      <c r="G38" s="494">
        <v>71.775784823487925</v>
      </c>
      <c r="H38" s="494">
        <v>72.216595627261867</v>
      </c>
      <c r="I38" s="494">
        <v>78.486864040129689</v>
      </c>
      <c r="J38" s="494">
        <v>79.609241882253031</v>
      </c>
      <c r="K38" s="494">
        <v>79.101546826713715</v>
      </c>
      <c r="L38" s="494">
        <v>84.064912611194444</v>
      </c>
      <c r="M38" s="494">
        <v>82.990140720938101</v>
      </c>
      <c r="N38" s="494">
        <v>80.637204544065369</v>
      </c>
      <c r="O38" s="494">
        <v>78.252113195524103</v>
      </c>
      <c r="P38" s="494">
        <v>75.93444967839504</v>
      </c>
      <c r="Q38" s="494">
        <v>73.789098620035119</v>
      </c>
      <c r="R38" s="494">
        <v>71.581680808492649</v>
      </c>
    </row>
    <row r="39" spans="2:18" ht="13.5" customHeight="1">
      <c r="B39" s="493" t="s">
        <v>84</v>
      </c>
      <c r="C39" s="493" t="s">
        <v>84</v>
      </c>
      <c r="D39" s="494">
        <v>39.831328072595767</v>
      </c>
      <c r="E39" s="494">
        <v>39.115766118334768</v>
      </c>
      <c r="F39" s="494">
        <v>41.926116365893648</v>
      </c>
      <c r="G39" s="494">
        <v>42.191992459367007</v>
      </c>
      <c r="H39" s="494">
        <v>43.344016803190947</v>
      </c>
      <c r="I39" s="494">
        <v>42.554398523548642</v>
      </c>
      <c r="J39" s="494">
        <v>41.786112108363348</v>
      </c>
      <c r="K39" s="494">
        <v>41.870750880544932</v>
      </c>
      <c r="L39" s="494">
        <v>42.075588779980691</v>
      </c>
      <c r="M39" s="494">
        <v>41.473979918101001</v>
      </c>
      <c r="N39" s="494">
        <v>41.82917339530588</v>
      </c>
      <c r="O39" s="494">
        <v>42.316953827760138</v>
      </c>
      <c r="P39" s="494">
        <v>42.758847658892044</v>
      </c>
      <c r="Q39" s="494">
        <v>43.11167103031535</v>
      </c>
      <c r="R39" s="494">
        <v>43.528387630630903</v>
      </c>
    </row>
    <row r="40" spans="2:18">
      <c r="B40" s="493" t="s">
        <v>54</v>
      </c>
      <c r="C40" s="493" t="s">
        <v>54</v>
      </c>
      <c r="D40" s="494">
        <v>40.082620383592271</v>
      </c>
      <c r="E40" s="494">
        <v>36.479191695909947</v>
      </c>
      <c r="F40" s="494">
        <v>32.724413809426643</v>
      </c>
      <c r="G40" s="494">
        <v>31.381659682760322</v>
      </c>
      <c r="H40" s="494">
        <v>28.768638584469798</v>
      </c>
      <c r="I40" s="494">
        <v>27.64294319686913</v>
      </c>
      <c r="J40" s="494">
        <v>28.311010539190573</v>
      </c>
      <c r="K40" s="494">
        <v>28.261181845024048</v>
      </c>
      <c r="L40" s="494">
        <v>29.05245161589124</v>
      </c>
      <c r="M40" s="494">
        <v>29.928604013940301</v>
      </c>
      <c r="N40" s="494">
        <v>28.326206793888588</v>
      </c>
      <c r="O40" s="494">
        <v>28.093362080795508</v>
      </c>
      <c r="P40" s="494">
        <v>28.116642735663405</v>
      </c>
      <c r="Q40" s="494">
        <v>27.578737086060752</v>
      </c>
      <c r="R40" s="494">
        <v>26.66406105895318</v>
      </c>
    </row>
    <row r="41" spans="2:18">
      <c r="B41" s="493" t="s">
        <v>85</v>
      </c>
      <c r="C41" s="493" t="s">
        <v>85</v>
      </c>
      <c r="D41" s="494">
        <v>40.625842889119895</v>
      </c>
      <c r="E41" s="494">
        <v>36.875672144653308</v>
      </c>
      <c r="F41" s="494">
        <v>37.541537970867154</v>
      </c>
      <c r="G41" s="494">
        <v>40.518807911668738</v>
      </c>
      <c r="H41" s="494">
        <v>70.316870768184174</v>
      </c>
      <c r="I41" s="494">
        <v>79.502809400441734</v>
      </c>
      <c r="J41" s="494">
        <v>81.175668377808535</v>
      </c>
      <c r="K41" s="494">
        <v>71.915292204988404</v>
      </c>
      <c r="L41" s="494">
        <v>63.85632410898652</v>
      </c>
      <c r="M41" s="494">
        <v>62.02948695046625</v>
      </c>
      <c r="N41" s="494">
        <v>57.889015373988109</v>
      </c>
      <c r="O41" s="494">
        <v>53.825173820124675</v>
      </c>
      <c r="P41" s="494">
        <v>49.771952655192607</v>
      </c>
      <c r="Q41" s="494">
        <v>46.244054062346819</v>
      </c>
      <c r="R41" s="494">
        <v>43.724415131430725</v>
      </c>
    </row>
    <row r="42" spans="2:18">
      <c r="B42" s="493" t="s">
        <v>35</v>
      </c>
      <c r="C42" s="493" t="s">
        <v>35</v>
      </c>
      <c r="D42" s="494">
        <v>21.949195861099522</v>
      </c>
      <c r="E42" s="494">
        <v>17.444660399232504</v>
      </c>
      <c r="F42" s="494">
        <v>16.986022952945589</v>
      </c>
      <c r="G42" s="494">
        <v>15.759107121667935</v>
      </c>
      <c r="H42" s="494">
        <v>15.539462121780105</v>
      </c>
      <c r="I42" s="494">
        <v>18.69012074501369</v>
      </c>
      <c r="J42" s="494">
        <v>20.216689152427552</v>
      </c>
      <c r="K42" s="494">
        <v>19.746523167358795</v>
      </c>
      <c r="L42" s="494">
        <v>18.670048195069704</v>
      </c>
      <c r="M42" s="494">
        <v>19.201642923377644</v>
      </c>
      <c r="N42" s="494">
        <v>18.957603757791912</v>
      </c>
      <c r="O42" s="494">
        <v>18.651961156674581</v>
      </c>
      <c r="P42" s="494">
        <v>18.360395490624732</v>
      </c>
      <c r="Q42" s="494">
        <v>18.069661578941275</v>
      </c>
      <c r="R42" s="494">
        <v>17.775970075531351</v>
      </c>
    </row>
    <row r="43" spans="2:18">
      <c r="B43" s="493" t="s">
        <v>936</v>
      </c>
      <c r="C43" s="493" t="s">
        <v>86</v>
      </c>
      <c r="D43" s="494">
        <v>59.412445823294604</v>
      </c>
      <c r="E43" s="494">
        <v>58.095986679949149</v>
      </c>
      <c r="F43" s="494">
        <v>58.009609358484937</v>
      </c>
      <c r="G43" s="494">
        <v>60.18420103844602</v>
      </c>
      <c r="H43" s="494">
        <v>61.417553022214889</v>
      </c>
      <c r="I43" s="494">
        <v>64.629420175656747</v>
      </c>
      <c r="J43" s="494">
        <v>61.575039560523834</v>
      </c>
      <c r="K43" s="494">
        <v>65.713385500341786</v>
      </c>
      <c r="L43" s="494">
        <v>69.989610696498431</v>
      </c>
      <c r="M43" s="494">
        <v>71.343722571717109</v>
      </c>
      <c r="N43" s="494">
        <v>71.034143644615256</v>
      </c>
      <c r="O43" s="494">
        <v>71.240709488270468</v>
      </c>
      <c r="P43" s="494">
        <v>71.523647698396772</v>
      </c>
      <c r="Q43" s="494">
        <v>71.621936671033481</v>
      </c>
      <c r="R43" s="494">
        <v>71.275330831809967</v>
      </c>
    </row>
    <row r="44" spans="2:18">
      <c r="B44" s="493" t="s">
        <v>117</v>
      </c>
      <c r="C44" s="493" t="s">
        <v>117</v>
      </c>
      <c r="D44" s="494">
        <v>36.46056245035173</v>
      </c>
      <c r="E44" s="494">
        <v>50.570414675323839</v>
      </c>
      <c r="F44" s="494">
        <v>58.09181611894769</v>
      </c>
      <c r="G44" s="494">
        <v>72.247220059156376</v>
      </c>
      <c r="H44" s="494">
        <v>63.489309368704319</v>
      </c>
      <c r="I44" s="494">
        <v>31.655566171407727</v>
      </c>
      <c r="J44" s="494">
        <v>30.343002979289359</v>
      </c>
      <c r="K44" s="494">
        <v>33.053568313532523</v>
      </c>
      <c r="L44" s="494">
        <v>175.61769824269618</v>
      </c>
      <c r="M44" s="494">
        <v>214.44891829767352</v>
      </c>
      <c r="N44" s="494">
        <v>228.24418520575333</v>
      </c>
      <c r="O44" s="494">
        <v>247.51867011351325</v>
      </c>
      <c r="P44" s="494">
        <v>261.60607251028404</v>
      </c>
      <c r="Q44" s="494">
        <v>274.81240278308451</v>
      </c>
      <c r="R44" s="494">
        <v>272.7548354491496</v>
      </c>
    </row>
    <row r="45" spans="2:18" ht="6" customHeight="1">
      <c r="B45" s="495"/>
      <c r="C45" s="495"/>
      <c r="D45" s="494"/>
      <c r="E45" s="494"/>
      <c r="F45" s="494"/>
      <c r="G45" s="494"/>
      <c r="H45" s="494"/>
      <c r="I45" s="494"/>
      <c r="J45" s="494"/>
      <c r="K45" s="494"/>
      <c r="L45" s="494"/>
      <c r="M45" s="494"/>
      <c r="N45" s="494"/>
      <c r="O45" s="494"/>
      <c r="P45" s="494"/>
      <c r="Q45" s="494"/>
      <c r="R45" s="494"/>
    </row>
    <row r="46" spans="2:18">
      <c r="B46" s="496" t="s">
        <v>87</v>
      </c>
      <c r="C46" s="523" t="s">
        <v>187</v>
      </c>
      <c r="D46" s="498">
        <v>38.292538731043798</v>
      </c>
      <c r="E46" s="498">
        <v>37.480252227818013</v>
      </c>
      <c r="F46" s="498">
        <v>37.451644798009028</v>
      </c>
      <c r="G46" s="498">
        <v>38.703970331581594</v>
      </c>
      <c r="H46" s="498">
        <v>40.765192017780997</v>
      </c>
      <c r="I46" s="498">
        <v>43.925920148691759</v>
      </c>
      <c r="J46" s="498">
        <v>46.836013519470342</v>
      </c>
      <c r="K46" s="498">
        <v>48.473412037834386</v>
      </c>
      <c r="L46" s="498">
        <v>50.814524931340209</v>
      </c>
      <c r="M46" s="498">
        <v>53.388735648743001</v>
      </c>
      <c r="N46" s="498">
        <v>55.126266801713868</v>
      </c>
      <c r="O46" s="498">
        <v>56.76812501326458</v>
      </c>
      <c r="P46" s="498">
        <v>58.365083833667754</v>
      </c>
      <c r="Q46" s="498">
        <v>59.801856365734004</v>
      </c>
      <c r="R46" s="498">
        <v>61.165552361646107</v>
      </c>
    </row>
    <row r="47" spans="2:18">
      <c r="B47" s="25" t="s">
        <v>49</v>
      </c>
      <c r="C47" s="523" t="s">
        <v>198</v>
      </c>
      <c r="D47" s="498">
        <v>40.42358471863291</v>
      </c>
      <c r="E47" s="498">
        <v>39.842769461982606</v>
      </c>
      <c r="F47" s="498">
        <v>39.817279666944955</v>
      </c>
      <c r="G47" s="498">
        <v>41.506807633747151</v>
      </c>
      <c r="H47" s="498">
        <v>43.580541987281144</v>
      </c>
      <c r="I47" s="498">
        <v>44.848629698897589</v>
      </c>
      <c r="J47" s="498">
        <v>47.150674564415908</v>
      </c>
      <c r="K47" s="498">
        <v>49.39754483164652</v>
      </c>
      <c r="L47" s="498">
        <v>51.993119091015103</v>
      </c>
      <c r="M47" s="498">
        <v>55.450712814855713</v>
      </c>
      <c r="N47" s="498">
        <v>58.238986166260801</v>
      </c>
      <c r="O47" s="498">
        <v>60.739812970121285</v>
      </c>
      <c r="P47" s="498">
        <v>63.061224712624487</v>
      </c>
      <c r="Q47" s="498">
        <v>65.037780877907693</v>
      </c>
      <c r="R47" s="498">
        <v>66.844223235560762</v>
      </c>
    </row>
    <row r="48" spans="2:18">
      <c r="B48" s="25" t="s">
        <v>52</v>
      </c>
      <c r="C48" s="523" t="s">
        <v>199</v>
      </c>
      <c r="D48" s="498">
        <v>28.29455978920895</v>
      </c>
      <c r="E48" s="498">
        <v>26.994234651969151</v>
      </c>
      <c r="F48" s="498">
        <v>25.664492595115899</v>
      </c>
      <c r="G48" s="498">
        <v>26.564988314929476</v>
      </c>
      <c r="H48" s="498">
        <v>28.678177249049202</v>
      </c>
      <c r="I48" s="498">
        <v>30.981414574994144</v>
      </c>
      <c r="J48" s="498">
        <v>31.935523528195795</v>
      </c>
      <c r="K48" s="498">
        <v>30.190763246609265</v>
      </c>
      <c r="L48" s="498">
        <v>29.390881928680656</v>
      </c>
      <c r="M48" s="498">
        <v>29.573743467346269</v>
      </c>
      <c r="N48" s="498">
        <v>29.442794302875317</v>
      </c>
      <c r="O48" s="498">
        <v>29.61072985910501</v>
      </c>
      <c r="P48" s="498">
        <v>30.002347574604688</v>
      </c>
      <c r="Q48" s="498">
        <v>30.482130890740954</v>
      </c>
      <c r="R48" s="498">
        <v>30.766461756397451</v>
      </c>
    </row>
    <row r="49" spans="2:18">
      <c r="B49" s="25" t="s">
        <v>55</v>
      </c>
      <c r="C49" s="523" t="s">
        <v>200</v>
      </c>
      <c r="D49" s="498">
        <v>48.746860918341198</v>
      </c>
      <c r="E49" s="498">
        <v>48.682002973186378</v>
      </c>
      <c r="F49" s="498">
        <v>48.795065871262949</v>
      </c>
      <c r="G49" s="498">
        <v>49.484528001463381</v>
      </c>
      <c r="H49" s="498">
        <v>51.521196319792388</v>
      </c>
      <c r="I49" s="498">
        <v>55.136844873925526</v>
      </c>
      <c r="J49" s="498">
        <v>58.836641486814926</v>
      </c>
      <c r="K49" s="498">
        <v>62.62842393996884</v>
      </c>
      <c r="L49" s="498">
        <v>69.538185543035027</v>
      </c>
      <c r="M49" s="498">
        <v>69.984010959180068</v>
      </c>
      <c r="N49" s="498">
        <v>70.007078199247545</v>
      </c>
      <c r="O49" s="498">
        <v>70.022492157014895</v>
      </c>
      <c r="P49" s="498">
        <v>69.958012344307079</v>
      </c>
      <c r="Q49" s="498">
        <v>69.681757450110013</v>
      </c>
      <c r="R49" s="498">
        <v>69.543051730770713</v>
      </c>
    </row>
    <row r="50" spans="2:18">
      <c r="B50" s="25" t="s">
        <v>58</v>
      </c>
      <c r="C50" s="523" t="s">
        <v>201</v>
      </c>
      <c r="D50" s="498">
        <v>23.963528460364479</v>
      </c>
      <c r="E50" s="498">
        <v>21.575770820534682</v>
      </c>
      <c r="F50" s="498">
        <v>22.777603244647878</v>
      </c>
      <c r="G50" s="498">
        <v>23.478343513336753</v>
      </c>
      <c r="H50" s="498">
        <v>23.628511660011227</v>
      </c>
      <c r="I50" s="498">
        <v>33.294589638410976</v>
      </c>
      <c r="J50" s="498">
        <v>40.721725037894061</v>
      </c>
      <c r="K50" s="498">
        <v>39.978722325818779</v>
      </c>
      <c r="L50" s="498">
        <v>38.647723513074844</v>
      </c>
      <c r="M50" s="498">
        <v>41.222996363690669</v>
      </c>
      <c r="N50" s="498">
        <v>41.380936694253279</v>
      </c>
      <c r="O50" s="498">
        <v>41.553345893358035</v>
      </c>
      <c r="P50" s="498">
        <v>41.513849042082207</v>
      </c>
      <c r="Q50" s="498">
        <v>42.156855612789194</v>
      </c>
      <c r="R50" s="498">
        <v>43.234485222291319</v>
      </c>
    </row>
    <row r="51" spans="2:18">
      <c r="B51" s="525" t="s">
        <v>127</v>
      </c>
      <c r="C51" s="523" t="s">
        <v>214</v>
      </c>
      <c r="D51" s="498">
        <v>39.078037300326123</v>
      </c>
      <c r="E51" s="498">
        <v>38.032690841096077</v>
      </c>
      <c r="F51" s="498">
        <v>37.552611175362422</v>
      </c>
      <c r="G51" s="498">
        <v>38.736193774760103</v>
      </c>
      <c r="H51" s="498">
        <v>41.143948140620914</v>
      </c>
      <c r="I51" s="498">
        <v>43.981651856222761</v>
      </c>
      <c r="J51" s="498">
        <v>46.769447873360484</v>
      </c>
      <c r="K51" s="498">
        <v>49.006015650923878</v>
      </c>
      <c r="L51" s="498">
        <v>51.484376081503441</v>
      </c>
      <c r="M51" s="498">
        <v>54.601270529183694</v>
      </c>
      <c r="N51" s="498">
        <v>56.898985934174064</v>
      </c>
      <c r="O51" s="498">
        <v>59.035874785556381</v>
      </c>
      <c r="P51" s="498">
        <v>61.105902574364201</v>
      </c>
      <c r="Q51" s="507">
        <v>62.995846346419505</v>
      </c>
      <c r="R51" s="507">
        <v>64.761979072929336</v>
      </c>
    </row>
    <row r="52" spans="2:18">
      <c r="B52" s="645" t="s">
        <v>427</v>
      </c>
      <c r="C52" s="645"/>
      <c r="D52" s="645"/>
      <c r="E52" s="645"/>
      <c r="F52" s="645"/>
      <c r="G52" s="645"/>
      <c r="H52" s="645"/>
      <c r="I52" s="645"/>
      <c r="J52" s="645"/>
      <c r="K52" s="645"/>
      <c r="L52" s="645"/>
      <c r="M52" s="645"/>
      <c r="N52" s="645"/>
      <c r="O52" s="645"/>
      <c r="P52" s="645"/>
      <c r="Q52" s="508"/>
      <c r="R52" s="508"/>
    </row>
    <row r="53" spans="2:18">
      <c r="B53" s="652" t="s">
        <v>922</v>
      </c>
      <c r="C53" s="652"/>
      <c r="D53" s="652"/>
      <c r="E53" s="652"/>
      <c r="F53" s="652"/>
      <c r="G53" s="652"/>
      <c r="H53" s="652"/>
      <c r="I53" s="652"/>
      <c r="J53" s="652"/>
      <c r="K53" s="652"/>
      <c r="L53" s="652"/>
      <c r="M53" s="652"/>
      <c r="N53" s="652"/>
      <c r="O53" s="652"/>
      <c r="P53" s="652"/>
      <c r="Q53" s="652"/>
      <c r="R53" s="526"/>
    </row>
    <row r="54" spans="2:18">
      <c r="B54" s="646" t="s">
        <v>164</v>
      </c>
      <c r="C54" s="646"/>
      <c r="D54" s="646"/>
      <c r="E54" s="646"/>
      <c r="F54" s="646"/>
      <c r="G54" s="646"/>
      <c r="H54" s="646"/>
      <c r="I54" s="646"/>
      <c r="J54" s="646"/>
      <c r="K54" s="646"/>
      <c r="L54" s="646"/>
      <c r="M54" s="646"/>
      <c r="N54" s="646"/>
      <c r="O54" s="646"/>
      <c r="P54" s="646"/>
      <c r="Q54" s="646"/>
      <c r="R54" s="526"/>
    </row>
    <row r="55" spans="2:18" ht="26.25" customHeight="1">
      <c r="B55" s="656" t="s">
        <v>937</v>
      </c>
      <c r="C55" s="656"/>
      <c r="D55" s="656"/>
      <c r="E55" s="656"/>
      <c r="F55" s="656"/>
      <c r="G55" s="656"/>
      <c r="H55" s="656"/>
      <c r="I55" s="656"/>
      <c r="J55" s="656"/>
      <c r="K55" s="656"/>
      <c r="L55" s="656"/>
      <c r="M55" s="656"/>
      <c r="N55" s="656"/>
      <c r="O55" s="656"/>
      <c r="P55" s="656"/>
      <c r="Q55" s="656"/>
      <c r="R55" s="656"/>
    </row>
    <row r="56" spans="2:18">
      <c r="B56" s="656" t="s">
        <v>938</v>
      </c>
      <c r="C56" s="656"/>
      <c r="D56" s="656"/>
      <c r="E56" s="656"/>
      <c r="F56" s="656"/>
      <c r="G56" s="656"/>
      <c r="H56" s="656"/>
      <c r="I56" s="656"/>
      <c r="J56" s="656"/>
      <c r="K56" s="656"/>
      <c r="L56" s="656"/>
      <c r="M56" s="656"/>
      <c r="N56" s="656"/>
      <c r="O56" s="656"/>
      <c r="P56" s="656"/>
      <c r="Q56" s="656"/>
      <c r="R56" s="656"/>
    </row>
    <row r="57" spans="2:18" ht="51" customHeight="1">
      <c r="B57" s="656" t="s">
        <v>939</v>
      </c>
      <c r="C57" s="656"/>
      <c r="D57" s="656"/>
      <c r="E57" s="656"/>
      <c r="F57" s="656"/>
      <c r="G57" s="656"/>
      <c r="H57" s="656"/>
      <c r="I57" s="656"/>
      <c r="J57" s="656"/>
      <c r="K57" s="656"/>
      <c r="L57" s="656"/>
      <c r="M57" s="656"/>
      <c r="N57" s="656"/>
      <c r="O57" s="656"/>
      <c r="P57" s="656"/>
      <c r="Q57" s="656"/>
      <c r="R57" s="656"/>
    </row>
  </sheetData>
  <mergeCells count="8">
    <mergeCell ref="B56:R56"/>
    <mergeCell ref="B57:R57"/>
    <mergeCell ref="B2:R2"/>
    <mergeCell ref="B3:R3"/>
    <mergeCell ref="B52:P52"/>
    <mergeCell ref="B53:Q53"/>
    <mergeCell ref="B54:Q54"/>
    <mergeCell ref="B55:R55"/>
  </mergeCells>
  <conditionalFormatting sqref="B5:R42 B44:R44 C43:R43">
    <cfRule type="expression" dxfId="22" priority="3">
      <formula>MOD(ROW(),2)=0</formula>
    </cfRule>
  </conditionalFormatting>
  <conditionalFormatting sqref="B17">
    <cfRule type="expression" dxfId="21" priority="2">
      <formula>MOD(ROW(),2)=0</formula>
    </cfRule>
  </conditionalFormatting>
  <conditionalFormatting sqref="B43">
    <cfRule type="expression" dxfId="20" priority="1">
      <formula>MOD(ROW(),2)=0</formula>
    </cfRule>
  </conditionalFormatting>
  <pageMargins left="0.7" right="0.7" top="0.75" bottom="0.75" header="0.3" footer="0.3"/>
  <pageSetup scale="10"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455E5-9CD8-4302-A3FB-81626BF39EE8}">
  <sheetPr codeName="Sheet90">
    <tabColor rgb="FF92D050"/>
    <pageSetUpPr fitToPage="1"/>
  </sheetPr>
  <dimension ref="B2:T55"/>
  <sheetViews>
    <sheetView zoomScale="85" zoomScaleNormal="85" workbookViewId="0">
      <pane xSplit="3" ySplit="4" topLeftCell="D14" activePane="bottomRight" state="frozen"/>
      <selection activeCell="N8" sqref="N8"/>
      <selection pane="topRight" activeCell="N8" sqref="N8"/>
      <selection pane="bottomLeft" activeCell="N8" sqref="N8"/>
      <selection pane="bottomRight" activeCell="Z46" sqref="Z46"/>
    </sheetView>
  </sheetViews>
  <sheetFormatPr defaultColWidth="9.140625" defaultRowHeight="12" outlineLevelCol="1"/>
  <cols>
    <col min="1" max="1" width="6.7109375" style="487" customWidth="1"/>
    <col min="2" max="2" width="17.5703125" style="487" customWidth="1"/>
    <col min="3" max="3" width="20.5703125" style="487" hidden="1" customWidth="1" outlineLevel="1"/>
    <col min="4" max="4" width="8.140625" style="502" customWidth="1" collapsed="1"/>
    <col min="5" max="18" width="8.140625" style="502" customWidth="1"/>
    <col min="19" max="16384" width="9.140625" style="487"/>
  </cols>
  <sheetData>
    <row r="2" spans="2:20" ht="15.75" customHeight="1">
      <c r="B2" s="653" t="str">
        <f>"Table A16. Emerging Market and Middle-Income Economies: General Government Net Debt, "&amp;D4&amp;"–"&amp;RIGHT(R4,2)</f>
        <v>Table A16. Emerging Market and Middle-Income Economies: General Government Net Debt, 2010–24</v>
      </c>
      <c r="C2" s="653"/>
      <c r="D2" s="653"/>
      <c r="E2" s="653"/>
      <c r="F2" s="653"/>
      <c r="G2" s="653"/>
      <c r="H2" s="653"/>
      <c r="I2" s="653"/>
      <c r="J2" s="653"/>
      <c r="K2" s="653"/>
      <c r="L2" s="653"/>
      <c r="M2" s="653"/>
      <c r="N2" s="653"/>
      <c r="O2" s="653"/>
      <c r="P2" s="653"/>
      <c r="Q2" s="653"/>
      <c r="R2" s="653"/>
      <c r="T2" s="522"/>
    </row>
    <row r="3" spans="2:20">
      <c r="B3" s="657" t="s">
        <v>196</v>
      </c>
      <c r="C3" s="658"/>
      <c r="D3" s="658"/>
      <c r="E3" s="658"/>
      <c r="F3" s="658"/>
      <c r="G3" s="658"/>
      <c r="H3" s="658"/>
      <c r="I3" s="658"/>
      <c r="J3" s="658"/>
      <c r="K3" s="658"/>
      <c r="L3" s="658"/>
      <c r="M3" s="658"/>
      <c r="N3" s="658"/>
      <c r="O3" s="658"/>
      <c r="P3" s="658"/>
      <c r="Q3" s="658"/>
      <c r="R3" s="658"/>
    </row>
    <row r="4" spans="2:20"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20" ht="13.5" customHeight="1">
      <c r="B5" s="493" t="s">
        <v>43</v>
      </c>
      <c r="C5" s="493" t="s">
        <v>43</v>
      </c>
      <c r="D5" s="494">
        <v>-33.702937696034638</v>
      </c>
      <c r="E5" s="494">
        <v>-31.083539055479747</v>
      </c>
      <c r="F5" s="494">
        <v>-29.027937332446818</v>
      </c>
      <c r="G5" s="494">
        <v>-29.511370258121026</v>
      </c>
      <c r="H5" s="494">
        <v>-21.787619708989936</v>
      </c>
      <c r="I5" s="494">
        <v>-7.6167272175416327</v>
      </c>
      <c r="J5" s="494">
        <v>13.318835998489822</v>
      </c>
      <c r="K5" s="494">
        <v>21.799162273669282</v>
      </c>
      <c r="L5" s="494">
        <v>31.651569702361282</v>
      </c>
      <c r="M5" s="494">
        <v>41.536660462624646</v>
      </c>
      <c r="N5" s="494">
        <v>43.654619189029859</v>
      </c>
      <c r="O5" s="494">
        <v>44.06016100626163</v>
      </c>
      <c r="P5" s="494">
        <v>42.028766762956842</v>
      </c>
      <c r="Q5" s="494">
        <v>37.666621830731231</v>
      </c>
      <c r="R5" s="494">
        <v>37.710791007652169</v>
      </c>
    </row>
    <row r="6" spans="2:20" ht="13.5" customHeight="1">
      <c r="B6" s="493" t="s">
        <v>125</v>
      </c>
      <c r="C6" s="493" t="s">
        <v>125</v>
      </c>
      <c r="D6" s="494" t="s">
        <v>60</v>
      </c>
      <c r="E6" s="494" t="s">
        <v>60</v>
      </c>
      <c r="F6" s="494" t="s">
        <v>60</v>
      </c>
      <c r="G6" s="494" t="s">
        <v>60</v>
      </c>
      <c r="H6" s="494" t="s">
        <v>60</v>
      </c>
      <c r="I6" s="494" t="s">
        <v>60</v>
      </c>
      <c r="J6" s="494" t="s">
        <v>60</v>
      </c>
      <c r="K6" s="494" t="s">
        <v>60</v>
      </c>
      <c r="L6" s="494" t="s">
        <v>60</v>
      </c>
      <c r="M6" s="494" t="s">
        <v>60</v>
      </c>
      <c r="N6" s="494" t="s">
        <v>60</v>
      </c>
      <c r="O6" s="494" t="s">
        <v>60</v>
      </c>
      <c r="P6" s="494" t="s">
        <v>60</v>
      </c>
      <c r="Q6" s="494" t="s">
        <v>60</v>
      </c>
      <c r="R6" s="494" t="s">
        <v>60</v>
      </c>
    </row>
    <row r="7" spans="2:20" ht="13.5" customHeight="1">
      <c r="B7" s="493" t="s">
        <v>67</v>
      </c>
      <c r="C7" s="493" t="s">
        <v>67</v>
      </c>
      <c r="D7" s="494" t="s">
        <v>60</v>
      </c>
      <c r="E7" s="494" t="s">
        <v>60</v>
      </c>
      <c r="F7" s="494" t="s">
        <v>60</v>
      </c>
      <c r="G7" s="494" t="s">
        <v>60</v>
      </c>
      <c r="H7" s="494" t="s">
        <v>60</v>
      </c>
      <c r="I7" s="494" t="s">
        <v>60</v>
      </c>
      <c r="J7" s="494" t="s">
        <v>60</v>
      </c>
      <c r="K7" s="494" t="s">
        <v>60</v>
      </c>
      <c r="L7" s="494" t="s">
        <v>60</v>
      </c>
      <c r="M7" s="494" t="s">
        <v>60</v>
      </c>
      <c r="N7" s="494" t="s">
        <v>60</v>
      </c>
      <c r="O7" s="494" t="s">
        <v>60</v>
      </c>
      <c r="P7" s="494" t="s">
        <v>60</v>
      </c>
      <c r="Q7" s="494" t="s">
        <v>60</v>
      </c>
      <c r="R7" s="494" t="s">
        <v>60</v>
      </c>
    </row>
    <row r="8" spans="2:20" ht="13.5" customHeight="1">
      <c r="B8" s="493" t="s">
        <v>42</v>
      </c>
      <c r="C8" s="493" t="s">
        <v>42</v>
      </c>
      <c r="D8" s="494" t="s">
        <v>60</v>
      </c>
      <c r="E8" s="494" t="s">
        <v>60</v>
      </c>
      <c r="F8" s="494" t="s">
        <v>60</v>
      </c>
      <c r="G8" s="494" t="s">
        <v>60</v>
      </c>
      <c r="H8" s="494" t="s">
        <v>60</v>
      </c>
      <c r="I8" s="494" t="s">
        <v>60</v>
      </c>
      <c r="J8" s="494" t="s">
        <v>60</v>
      </c>
      <c r="K8" s="494" t="s">
        <v>60</v>
      </c>
      <c r="L8" s="494" t="s">
        <v>60</v>
      </c>
      <c r="M8" s="494" t="s">
        <v>60</v>
      </c>
      <c r="N8" s="494" t="s">
        <v>60</v>
      </c>
      <c r="O8" s="494" t="s">
        <v>60</v>
      </c>
      <c r="P8" s="494" t="s">
        <v>60</v>
      </c>
      <c r="Q8" s="494" t="s">
        <v>60</v>
      </c>
      <c r="R8" s="494" t="s">
        <v>60</v>
      </c>
    </row>
    <row r="9" spans="2:20" ht="13.5" customHeight="1">
      <c r="B9" s="493" t="s">
        <v>126</v>
      </c>
      <c r="C9" s="493" t="s">
        <v>126</v>
      </c>
      <c r="D9" s="494" t="s">
        <v>60</v>
      </c>
      <c r="E9" s="494" t="s">
        <v>60</v>
      </c>
      <c r="F9" s="494" t="s">
        <v>60</v>
      </c>
      <c r="G9" s="494" t="s">
        <v>60</v>
      </c>
      <c r="H9" s="494" t="s">
        <v>60</v>
      </c>
      <c r="I9" s="494" t="s">
        <v>60</v>
      </c>
      <c r="J9" s="494" t="s">
        <v>60</v>
      </c>
      <c r="K9" s="494" t="s">
        <v>60</v>
      </c>
      <c r="L9" s="494" t="s">
        <v>60</v>
      </c>
      <c r="M9" s="494" t="s">
        <v>60</v>
      </c>
      <c r="N9" s="494" t="s">
        <v>60</v>
      </c>
      <c r="O9" s="494" t="s">
        <v>60</v>
      </c>
      <c r="P9" s="494" t="s">
        <v>60</v>
      </c>
      <c r="Q9" s="494" t="s">
        <v>60</v>
      </c>
      <c r="R9" s="494" t="s">
        <v>60</v>
      </c>
    </row>
    <row r="10" spans="2:20" ht="13.5" customHeight="1">
      <c r="B10" s="493" t="s">
        <v>56</v>
      </c>
      <c r="C10" s="493" t="s">
        <v>56</v>
      </c>
      <c r="D10" s="494">
        <v>37.998026669008453</v>
      </c>
      <c r="E10" s="494">
        <v>34.470640401688271</v>
      </c>
      <c r="F10" s="494">
        <v>32.189893541436348</v>
      </c>
      <c r="G10" s="494">
        <v>30.505489026175674</v>
      </c>
      <c r="H10" s="494">
        <v>32.584794923329966</v>
      </c>
      <c r="I10" s="494">
        <v>35.640229444566366</v>
      </c>
      <c r="J10" s="494">
        <v>46.170148306490063</v>
      </c>
      <c r="K10" s="494">
        <v>51.627676259697139</v>
      </c>
      <c r="L10" s="494">
        <v>54.143394580725769</v>
      </c>
      <c r="M10" s="494">
        <v>56.181254659183551</v>
      </c>
      <c r="N10" s="494">
        <v>58.743143294563382</v>
      </c>
      <c r="O10" s="494">
        <v>60.86096152291892</v>
      </c>
      <c r="P10" s="494">
        <v>62.781930486989182</v>
      </c>
      <c r="Q10" s="494">
        <v>64.175879194177327</v>
      </c>
      <c r="R10" s="494">
        <v>65.746353810359054</v>
      </c>
    </row>
    <row r="11" spans="2:20" ht="13.5" customHeight="1">
      <c r="B11" s="493" t="s">
        <v>68</v>
      </c>
      <c r="C11" s="493" t="s">
        <v>68</v>
      </c>
      <c r="D11" s="494">
        <v>-7.0013326332854149</v>
      </c>
      <c r="E11" s="494">
        <v>-8.566787681742273</v>
      </c>
      <c r="F11" s="494">
        <v>-6.7744234233438521</v>
      </c>
      <c r="G11" s="494">
        <v>-5.6235138325437006</v>
      </c>
      <c r="H11" s="494">
        <v>-4.350680927694798</v>
      </c>
      <c r="I11" s="494">
        <v>-3.4398679949392519</v>
      </c>
      <c r="J11" s="494">
        <v>0.94128752943690297</v>
      </c>
      <c r="K11" s="494">
        <v>4.4006655954899276</v>
      </c>
      <c r="L11" s="494">
        <v>6.0561271250311046</v>
      </c>
      <c r="M11" s="494">
        <v>8.2942922774578118</v>
      </c>
      <c r="N11" s="494">
        <v>10.029887976136266</v>
      </c>
      <c r="O11" s="494">
        <v>11.243730990775697</v>
      </c>
      <c r="P11" s="494">
        <v>12.025003045047651</v>
      </c>
      <c r="Q11" s="494">
        <v>12.556402904638755</v>
      </c>
      <c r="R11" s="494">
        <v>12.823673902561922</v>
      </c>
    </row>
    <row r="12" spans="2:20" ht="13.5" customHeight="1">
      <c r="B12" s="493" t="s">
        <v>50</v>
      </c>
      <c r="C12" s="493" t="s">
        <v>50</v>
      </c>
      <c r="D12" s="494" t="s">
        <v>60</v>
      </c>
      <c r="E12" s="494" t="s">
        <v>60</v>
      </c>
      <c r="F12" s="494" t="s">
        <v>60</v>
      </c>
      <c r="G12" s="494" t="s">
        <v>60</v>
      </c>
      <c r="H12" s="494" t="s">
        <v>60</v>
      </c>
      <c r="I12" s="494" t="s">
        <v>60</v>
      </c>
      <c r="J12" s="494" t="s">
        <v>60</v>
      </c>
      <c r="K12" s="494" t="s">
        <v>60</v>
      </c>
      <c r="L12" s="494" t="s">
        <v>60</v>
      </c>
      <c r="M12" s="494" t="s">
        <v>60</v>
      </c>
      <c r="N12" s="494" t="s">
        <v>60</v>
      </c>
      <c r="O12" s="494" t="s">
        <v>60</v>
      </c>
      <c r="P12" s="494" t="s">
        <v>60</v>
      </c>
      <c r="Q12" s="494" t="s">
        <v>60</v>
      </c>
      <c r="R12" s="494" t="s">
        <v>60</v>
      </c>
    </row>
    <row r="13" spans="2:20" ht="13.5" customHeight="1">
      <c r="B13" s="493" t="s">
        <v>69</v>
      </c>
      <c r="C13" s="493" t="s">
        <v>69</v>
      </c>
      <c r="D13" s="494">
        <v>28.539047795652333</v>
      </c>
      <c r="E13" s="494">
        <v>27.219823520227237</v>
      </c>
      <c r="F13" s="494">
        <v>24.81724328938013</v>
      </c>
      <c r="G13" s="494">
        <v>26.883112711981187</v>
      </c>
      <c r="H13" s="494">
        <v>32.919044608355193</v>
      </c>
      <c r="I13" s="494">
        <v>42.081013879375341</v>
      </c>
      <c r="J13" s="494">
        <v>38.611142866694607</v>
      </c>
      <c r="K13" s="494">
        <v>38.978697770947647</v>
      </c>
      <c r="L13" s="494">
        <v>40.613938223413854</v>
      </c>
      <c r="M13" s="494">
        <v>40.779579213067805</v>
      </c>
      <c r="N13" s="494">
        <v>39.615956031114777</v>
      </c>
      <c r="O13" s="494">
        <v>38.126857399834769</v>
      </c>
      <c r="P13" s="494">
        <v>36.832089652636782</v>
      </c>
      <c r="Q13" s="494">
        <v>35.584736281091409</v>
      </c>
      <c r="R13" s="494">
        <v>33.916779735439704</v>
      </c>
    </row>
    <row r="14" spans="2:20" ht="13.5" customHeight="1">
      <c r="B14" s="493" t="s">
        <v>70</v>
      </c>
      <c r="C14" s="493" t="s">
        <v>70</v>
      </c>
      <c r="D14" s="494">
        <v>45.771290897877215</v>
      </c>
      <c r="E14" s="494">
        <v>54.068747113544902</v>
      </c>
      <c r="F14" s="494">
        <v>59.10560234080755</v>
      </c>
      <c r="G14" s="494">
        <v>66.472323944723243</v>
      </c>
      <c r="H14" s="494">
        <v>70.923578501005821</v>
      </c>
      <c r="I14" s="494">
        <v>72.315821398285124</v>
      </c>
      <c r="J14" s="494">
        <v>70.547407548662719</v>
      </c>
      <c r="K14" s="494">
        <v>65.900807479610933</v>
      </c>
      <c r="L14" s="494" t="s">
        <v>60</v>
      </c>
      <c r="M14" s="494" t="s">
        <v>60</v>
      </c>
      <c r="N14" s="494" t="s">
        <v>60</v>
      </c>
      <c r="O14" s="494" t="s">
        <v>60</v>
      </c>
      <c r="P14" s="494" t="s">
        <v>60</v>
      </c>
      <c r="Q14" s="494" t="s">
        <v>60</v>
      </c>
      <c r="R14" s="494" t="s">
        <v>60</v>
      </c>
    </row>
    <row r="15" spans="2:20" ht="13.5" customHeight="1">
      <c r="B15" s="493" t="s">
        <v>71</v>
      </c>
      <c r="C15" s="493" t="s">
        <v>71</v>
      </c>
      <c r="D15" s="494">
        <v>20.834308826823502</v>
      </c>
      <c r="E15" s="494">
        <v>22.455518314964113</v>
      </c>
      <c r="F15" s="494">
        <v>27.508790674640967</v>
      </c>
      <c r="G15" s="494">
        <v>31.248152471944358</v>
      </c>
      <c r="H15" s="494">
        <v>30.374276878811322</v>
      </c>
      <c r="I15" s="494">
        <v>29.248469481602037</v>
      </c>
      <c r="J15" s="494">
        <v>30.131455281671986</v>
      </c>
      <c r="K15" s="494">
        <v>31.77837307345505</v>
      </c>
      <c r="L15" s="494">
        <v>32.080782943913142</v>
      </c>
      <c r="M15" s="494">
        <v>32.242088496201973</v>
      </c>
      <c r="N15" s="494">
        <v>32.128691632541496</v>
      </c>
      <c r="O15" s="494">
        <v>32.506913073721286</v>
      </c>
      <c r="P15" s="494">
        <v>32.84655738932117</v>
      </c>
      <c r="Q15" s="494">
        <v>33.333260192557084</v>
      </c>
      <c r="R15" s="494">
        <v>33.80525129461013</v>
      </c>
    </row>
    <row r="16" spans="2:20" ht="13.5" customHeight="1">
      <c r="B16" s="493" t="s">
        <v>72</v>
      </c>
      <c r="C16" s="493" t="s">
        <v>72</v>
      </c>
      <c r="D16" s="494" t="s">
        <v>60</v>
      </c>
      <c r="E16" s="494" t="s">
        <v>60</v>
      </c>
      <c r="F16" s="494" t="s">
        <v>60</v>
      </c>
      <c r="G16" s="494" t="s">
        <v>60</v>
      </c>
      <c r="H16" s="494" t="s">
        <v>60</v>
      </c>
      <c r="I16" s="494" t="s">
        <v>60</v>
      </c>
      <c r="J16" s="494" t="s">
        <v>60</v>
      </c>
      <c r="K16" s="494" t="s">
        <v>60</v>
      </c>
      <c r="L16" s="494" t="s">
        <v>60</v>
      </c>
      <c r="M16" s="494" t="s">
        <v>60</v>
      </c>
      <c r="N16" s="494" t="s">
        <v>60</v>
      </c>
      <c r="O16" s="494" t="s">
        <v>60</v>
      </c>
      <c r="P16" s="494" t="s">
        <v>60</v>
      </c>
      <c r="Q16" s="494" t="s">
        <v>60</v>
      </c>
      <c r="R16" s="494" t="s">
        <v>60</v>
      </c>
    </row>
    <row r="17" spans="2:20" ht="13.5" customHeight="1">
      <c r="B17" s="493" t="s">
        <v>73</v>
      </c>
      <c r="C17" s="493" t="s">
        <v>157</v>
      </c>
      <c r="D17" s="494">
        <v>57.094098893383716</v>
      </c>
      <c r="E17" s="494">
        <v>61.279063557159141</v>
      </c>
      <c r="F17" s="494">
        <v>63.451961545351409</v>
      </c>
      <c r="G17" s="494">
        <v>73.732745646097612</v>
      </c>
      <c r="H17" s="494">
        <v>77.053521126760558</v>
      </c>
      <c r="I17" s="494">
        <v>78.838774657923821</v>
      </c>
      <c r="J17" s="494">
        <v>88.188370118845512</v>
      </c>
      <c r="K17" s="494">
        <v>93.883701723342938</v>
      </c>
      <c r="L17" s="494">
        <v>81.297651778068243</v>
      </c>
      <c r="M17" s="494">
        <v>77.550101487025785</v>
      </c>
      <c r="N17" s="494">
        <v>76.745079963584089</v>
      </c>
      <c r="O17" s="494">
        <v>74.439744149577109</v>
      </c>
      <c r="P17" s="494">
        <v>73.211249469524034</v>
      </c>
      <c r="Q17" s="494">
        <v>73.027776104176283</v>
      </c>
      <c r="R17" s="494">
        <v>70.554276097752449</v>
      </c>
    </row>
    <row r="18" spans="2:20" ht="13.5" customHeight="1">
      <c r="B18" s="493" t="s">
        <v>74</v>
      </c>
      <c r="C18" s="493" t="s">
        <v>74</v>
      </c>
      <c r="D18" s="494">
        <v>72.530904862914596</v>
      </c>
      <c r="E18" s="494">
        <v>72.420219397760206</v>
      </c>
      <c r="F18" s="494">
        <v>70.684810679688553</v>
      </c>
      <c r="G18" s="494">
        <v>70.900538375214296</v>
      </c>
      <c r="H18" s="494">
        <v>70.378683959058435</v>
      </c>
      <c r="I18" s="494">
        <v>71.272975852357433</v>
      </c>
      <c r="J18" s="494">
        <v>68.768678723170709</v>
      </c>
      <c r="K18" s="494">
        <v>66.155921666455427</v>
      </c>
      <c r="L18" s="494">
        <v>62.29705166441272</v>
      </c>
      <c r="M18" s="494">
        <v>59.5225136277557</v>
      </c>
      <c r="N18" s="494">
        <v>57.879994756621798</v>
      </c>
      <c r="O18" s="494">
        <v>56.411975648176785</v>
      </c>
      <c r="P18" s="494">
        <v>55.142660128539013</v>
      </c>
      <c r="Q18" s="494">
        <v>53.878069206202753</v>
      </c>
      <c r="R18" s="494">
        <v>52.781553673014756</v>
      </c>
    </row>
    <row r="19" spans="2:20" ht="13.5" customHeight="1">
      <c r="B19" s="493" t="s">
        <v>51</v>
      </c>
      <c r="C19" s="493" t="s">
        <v>51</v>
      </c>
      <c r="D19" s="494" t="s">
        <v>60</v>
      </c>
      <c r="E19" s="494" t="s">
        <v>60</v>
      </c>
      <c r="F19" s="494" t="s">
        <v>60</v>
      </c>
      <c r="G19" s="494" t="s">
        <v>60</v>
      </c>
      <c r="H19" s="494" t="s">
        <v>60</v>
      </c>
      <c r="I19" s="494" t="s">
        <v>60</v>
      </c>
      <c r="J19" s="494" t="s">
        <v>60</v>
      </c>
      <c r="K19" s="494" t="s">
        <v>60</v>
      </c>
      <c r="L19" s="494" t="s">
        <v>60</v>
      </c>
      <c r="M19" s="494" t="s">
        <v>60</v>
      </c>
      <c r="N19" s="494" t="s">
        <v>60</v>
      </c>
      <c r="O19" s="494" t="s">
        <v>60</v>
      </c>
      <c r="P19" s="494" t="s">
        <v>60</v>
      </c>
      <c r="Q19" s="494" t="s">
        <v>60</v>
      </c>
      <c r="R19" s="494" t="s">
        <v>60</v>
      </c>
    </row>
    <row r="20" spans="2:20" ht="13.5" customHeight="1">
      <c r="B20" s="493" t="s">
        <v>75</v>
      </c>
      <c r="C20" s="493" t="s">
        <v>75</v>
      </c>
      <c r="D20" s="494">
        <v>19.686537587066749</v>
      </c>
      <c r="E20" s="494">
        <v>17.758158836989317</v>
      </c>
      <c r="F20" s="494">
        <v>18.576668454680636</v>
      </c>
      <c r="G20" s="494">
        <v>20.600460008208561</v>
      </c>
      <c r="H20" s="494">
        <v>20.377461398029613</v>
      </c>
      <c r="I20" s="494">
        <v>22.490151247746205</v>
      </c>
      <c r="J20" s="494">
        <v>23.842352616074525</v>
      </c>
      <c r="K20" s="494">
        <v>24.825453624928116</v>
      </c>
      <c r="L20" s="494">
        <v>25.42836919531733</v>
      </c>
      <c r="M20" s="494">
        <v>25.822145809205477</v>
      </c>
      <c r="N20" s="494">
        <v>25.821256160366662</v>
      </c>
      <c r="O20" s="494">
        <v>26.066790176596477</v>
      </c>
      <c r="P20" s="494">
        <v>26.289002502891961</v>
      </c>
      <c r="Q20" s="494">
        <v>26.328365416682431</v>
      </c>
      <c r="R20" s="494">
        <v>26.206772301719898</v>
      </c>
    </row>
    <row r="21" spans="2:20" ht="13.5" customHeight="1">
      <c r="B21" s="493" t="s">
        <v>104</v>
      </c>
      <c r="C21" s="493" t="s">
        <v>104</v>
      </c>
      <c r="D21" s="494">
        <v>1.9017338879214096</v>
      </c>
      <c r="E21" s="494">
        <v>-2.5101311863568627</v>
      </c>
      <c r="F21" s="494">
        <v>1.3323488045660972</v>
      </c>
      <c r="G21" s="494">
        <v>-5.6444914472082761</v>
      </c>
      <c r="H21" s="494">
        <v>-5.6229426228736497</v>
      </c>
      <c r="I21" s="494">
        <v>21.687638834143872</v>
      </c>
      <c r="J21" s="494">
        <v>34.496825524952158</v>
      </c>
      <c r="K21" s="494">
        <v>28.849962062669555</v>
      </c>
      <c r="L21" s="494">
        <v>27.20765631835777</v>
      </c>
      <c r="M21" s="494">
        <v>27.556938184100556</v>
      </c>
      <c r="N21" s="494">
        <v>26.699133172014651</v>
      </c>
      <c r="O21" s="494">
        <v>25.279917099343173</v>
      </c>
      <c r="P21" s="494">
        <v>24.788650491110197</v>
      </c>
      <c r="Q21" s="494">
        <v>25.097222479634173</v>
      </c>
      <c r="R21" s="494">
        <v>24.258667332518598</v>
      </c>
    </row>
    <row r="22" spans="2:20" ht="13.5" customHeight="1">
      <c r="B22" s="493" t="s">
        <v>41</v>
      </c>
      <c r="C22" s="493" t="s">
        <v>41</v>
      </c>
      <c r="D22" s="494">
        <v>-10.249391607569427</v>
      </c>
      <c r="E22" s="494">
        <v>-12.705661421985514</v>
      </c>
      <c r="F22" s="494">
        <v>-15.940628359582998</v>
      </c>
      <c r="G22" s="494">
        <v>-17.604860850402527</v>
      </c>
      <c r="H22" s="494">
        <v>-19.16611630051127</v>
      </c>
      <c r="I22" s="494">
        <v>-30.850161583976714</v>
      </c>
      <c r="J22" s="494">
        <v>-23.759383261338503</v>
      </c>
      <c r="K22" s="494">
        <v>-16.150990968566294</v>
      </c>
      <c r="L22" s="494">
        <v>-17.291942431659958</v>
      </c>
      <c r="M22" s="494">
        <v>-17.551211721165135</v>
      </c>
      <c r="N22" s="494">
        <v>-17.937213118086522</v>
      </c>
      <c r="O22" s="494">
        <v>-18.234897139688382</v>
      </c>
      <c r="P22" s="494">
        <v>-18.296303618177408</v>
      </c>
      <c r="Q22" s="494">
        <v>-18.102592723063008</v>
      </c>
      <c r="R22" s="494">
        <v>-17.950883341761465</v>
      </c>
    </row>
    <row r="23" spans="2:20" ht="13.5" customHeight="1">
      <c r="B23" s="493" t="s">
        <v>40</v>
      </c>
      <c r="C23" s="493" t="s">
        <v>40</v>
      </c>
      <c r="D23" s="494" t="s">
        <v>60</v>
      </c>
      <c r="E23" s="494" t="s">
        <v>60</v>
      </c>
      <c r="F23" s="494" t="s">
        <v>60</v>
      </c>
      <c r="G23" s="494" t="s">
        <v>60</v>
      </c>
      <c r="H23" s="494" t="s">
        <v>60</v>
      </c>
      <c r="I23" s="494" t="s">
        <v>60</v>
      </c>
      <c r="J23" s="494" t="s">
        <v>60</v>
      </c>
      <c r="K23" s="494" t="s">
        <v>60</v>
      </c>
      <c r="L23" s="494" t="s">
        <v>60</v>
      </c>
      <c r="M23" s="494" t="s">
        <v>60</v>
      </c>
      <c r="N23" s="494" t="s">
        <v>60</v>
      </c>
      <c r="O23" s="494" t="s">
        <v>60</v>
      </c>
      <c r="P23" s="494" t="s">
        <v>60</v>
      </c>
      <c r="Q23" s="494" t="s">
        <v>60</v>
      </c>
      <c r="R23" s="494" t="s">
        <v>60</v>
      </c>
    </row>
    <row r="24" spans="2:20" ht="13.5" customHeight="1">
      <c r="B24" s="493" t="s">
        <v>39</v>
      </c>
      <c r="C24" s="493" t="s">
        <v>39</v>
      </c>
      <c r="D24" s="494" t="s">
        <v>46</v>
      </c>
      <c r="E24" s="494" t="s">
        <v>46</v>
      </c>
      <c r="F24" s="494" t="s">
        <v>46</v>
      </c>
      <c r="G24" s="494" t="s">
        <v>46</v>
      </c>
      <c r="H24" s="494" t="s">
        <v>46</v>
      </c>
      <c r="I24" s="494" t="s">
        <v>46</v>
      </c>
      <c r="J24" s="494" t="s">
        <v>46</v>
      </c>
      <c r="K24" s="494" t="s">
        <v>46</v>
      </c>
      <c r="L24" s="494" t="s">
        <v>46</v>
      </c>
      <c r="M24" s="494" t="s">
        <v>46</v>
      </c>
      <c r="N24" s="494" t="s">
        <v>46</v>
      </c>
      <c r="O24" s="494" t="s">
        <v>46</v>
      </c>
      <c r="P24" s="494" t="s">
        <v>46</v>
      </c>
      <c r="Q24" s="494" t="s">
        <v>46</v>
      </c>
      <c r="R24" s="494" t="s">
        <v>46</v>
      </c>
      <c r="T24" s="522"/>
    </row>
    <row r="25" spans="2:20" ht="13.5" customHeight="1">
      <c r="B25" s="493" t="s">
        <v>76</v>
      </c>
      <c r="C25" s="493" t="s">
        <v>76</v>
      </c>
      <c r="D25" s="494" t="s">
        <v>60</v>
      </c>
      <c r="E25" s="494" t="s">
        <v>60</v>
      </c>
      <c r="F25" s="494" t="s">
        <v>60</v>
      </c>
      <c r="G25" s="494" t="s">
        <v>60</v>
      </c>
      <c r="H25" s="494" t="s">
        <v>60</v>
      </c>
      <c r="I25" s="494" t="s">
        <v>60</v>
      </c>
      <c r="J25" s="494" t="s">
        <v>60</v>
      </c>
      <c r="K25" s="494" t="s">
        <v>60</v>
      </c>
      <c r="L25" s="494" t="s">
        <v>60</v>
      </c>
      <c r="M25" s="494" t="s">
        <v>60</v>
      </c>
      <c r="N25" s="494" t="s">
        <v>60</v>
      </c>
      <c r="O25" s="494" t="s">
        <v>60</v>
      </c>
      <c r="P25" s="494" t="s">
        <v>60</v>
      </c>
      <c r="Q25" s="494" t="s">
        <v>60</v>
      </c>
      <c r="R25" s="494" t="s">
        <v>60</v>
      </c>
    </row>
    <row r="26" spans="2:20" ht="13.5" customHeight="1">
      <c r="B26" s="493" t="s">
        <v>57</v>
      </c>
      <c r="C26" s="493" t="s">
        <v>57</v>
      </c>
      <c r="D26" s="494">
        <v>36.00983635871318</v>
      </c>
      <c r="E26" s="494">
        <v>37.165874320566381</v>
      </c>
      <c r="F26" s="494">
        <v>37.241987029246239</v>
      </c>
      <c r="G26" s="494">
        <v>39.9596925199072</v>
      </c>
      <c r="H26" s="494">
        <v>42.645602484589311</v>
      </c>
      <c r="I26" s="494">
        <v>46.536631248563367</v>
      </c>
      <c r="J26" s="494">
        <v>48.70304347571161</v>
      </c>
      <c r="K26" s="494">
        <v>45.763065067420136</v>
      </c>
      <c r="L26" s="494">
        <v>45.022466795957705</v>
      </c>
      <c r="M26" s="494">
        <v>45.568142252459964</v>
      </c>
      <c r="N26" s="494">
        <v>45.928831856405218</v>
      </c>
      <c r="O26" s="494">
        <v>45.99292307310607</v>
      </c>
      <c r="P26" s="494">
        <v>45.953538712089149</v>
      </c>
      <c r="Q26" s="494">
        <v>45.883846515760553</v>
      </c>
      <c r="R26" s="494">
        <v>45.80301241675847</v>
      </c>
    </row>
    <row r="27" spans="2:20" ht="13.5" customHeight="1">
      <c r="B27" s="493" t="s">
        <v>77</v>
      </c>
      <c r="C27" s="493" t="s">
        <v>77</v>
      </c>
      <c r="D27" s="494">
        <v>48.492793722588139</v>
      </c>
      <c r="E27" s="494">
        <v>52.136828423165149</v>
      </c>
      <c r="F27" s="494">
        <v>56.007373059267749</v>
      </c>
      <c r="G27" s="494">
        <v>61.216182608953105</v>
      </c>
      <c r="H27" s="494">
        <v>62.838049234400927</v>
      </c>
      <c r="I27" s="494">
        <v>63.085306789695835</v>
      </c>
      <c r="J27" s="494">
        <v>64.370814538814216</v>
      </c>
      <c r="K27" s="494">
        <v>64.743668908730115</v>
      </c>
      <c r="L27" s="494">
        <v>64.917771297750036</v>
      </c>
      <c r="M27" s="494">
        <v>64.850244637597427</v>
      </c>
      <c r="N27" s="494">
        <v>64.016573860550679</v>
      </c>
      <c r="O27" s="494">
        <v>62.813508880307992</v>
      </c>
      <c r="P27" s="494">
        <v>61.701840590473502</v>
      </c>
      <c r="Q27" s="494">
        <v>60.633718195639666</v>
      </c>
      <c r="R27" s="494">
        <v>59.772161062339038</v>
      </c>
    </row>
    <row r="28" spans="2:20" ht="13.5" customHeight="1">
      <c r="B28" s="493" t="s">
        <v>38</v>
      </c>
      <c r="C28" s="493" t="s">
        <v>38</v>
      </c>
      <c r="D28" s="494">
        <v>-30.060562295134279</v>
      </c>
      <c r="E28" s="494">
        <v>-29.704916254301693</v>
      </c>
      <c r="F28" s="494">
        <v>-29.071740386841654</v>
      </c>
      <c r="G28" s="494">
        <v>-43.925489297148147</v>
      </c>
      <c r="H28" s="494">
        <v>-44.107954590108427</v>
      </c>
      <c r="I28" s="494">
        <v>-43.069869242815898</v>
      </c>
      <c r="J28" s="494">
        <v>-28.544340604276286</v>
      </c>
      <c r="K28" s="494">
        <v>-10.810103549131918</v>
      </c>
      <c r="L28" s="494">
        <v>0.91284966491012642</v>
      </c>
      <c r="M28" s="494">
        <v>10.798732859860991</v>
      </c>
      <c r="N28" s="494">
        <v>17.046155085675565</v>
      </c>
      <c r="O28" s="494">
        <v>21.740270279311503</v>
      </c>
      <c r="P28" s="494">
        <v>27.504772529799844</v>
      </c>
      <c r="Q28" s="494">
        <v>34.09607257808927</v>
      </c>
      <c r="R28" s="494">
        <v>40.643258838877102</v>
      </c>
    </row>
    <row r="29" spans="2:20" ht="13.5" customHeight="1">
      <c r="B29" s="493" t="s">
        <v>78</v>
      </c>
      <c r="C29" s="493" t="s">
        <v>78</v>
      </c>
      <c r="D29" s="494">
        <v>56.549245151251739</v>
      </c>
      <c r="E29" s="494">
        <v>55.84546746724746</v>
      </c>
      <c r="F29" s="494">
        <v>59.220227930517545</v>
      </c>
      <c r="G29" s="494">
        <v>60.129667086769004</v>
      </c>
      <c r="H29" s="494">
        <v>58.03402136113057</v>
      </c>
      <c r="I29" s="494">
        <v>58.243518339930446</v>
      </c>
      <c r="J29" s="494">
        <v>61.258546366355979</v>
      </c>
      <c r="K29" s="494">
        <v>61.414018844790839</v>
      </c>
      <c r="L29" s="494">
        <v>67.202087700177898</v>
      </c>
      <c r="M29" s="494">
        <v>72.691792414012554</v>
      </c>
      <c r="N29" s="494">
        <v>75.348331153244999</v>
      </c>
      <c r="O29" s="494">
        <v>77.660460057542508</v>
      </c>
      <c r="P29" s="494">
        <v>79.648984042654419</v>
      </c>
      <c r="Q29" s="494">
        <v>81.445653815747818</v>
      </c>
      <c r="R29" s="494">
        <v>83.225494357193668</v>
      </c>
    </row>
    <row r="30" spans="2:20" ht="13.5" customHeight="1">
      <c r="B30" s="493" t="s">
        <v>79</v>
      </c>
      <c r="C30" s="493" t="s">
        <v>79</v>
      </c>
      <c r="D30" s="494">
        <v>10.245678865520834</v>
      </c>
      <c r="E30" s="494">
        <v>6.0675138293178827</v>
      </c>
      <c r="F30" s="494">
        <v>2.7869452598206754</v>
      </c>
      <c r="G30" s="494">
        <v>1.5024822585554836</v>
      </c>
      <c r="H30" s="494">
        <v>2.6865652849186477</v>
      </c>
      <c r="I30" s="494">
        <v>5.3000116175032783</v>
      </c>
      <c r="J30" s="494">
        <v>6.94765712271378</v>
      </c>
      <c r="K30" s="494">
        <v>8.7271127705655882</v>
      </c>
      <c r="L30" s="494">
        <v>10.361247657097394</v>
      </c>
      <c r="M30" s="494">
        <v>11.626416280763809</v>
      </c>
      <c r="N30" s="494">
        <v>12.275657031214456</v>
      </c>
      <c r="O30" s="494">
        <v>12.437189459458375</v>
      </c>
      <c r="P30" s="494">
        <v>12.62249049550099</v>
      </c>
      <c r="Q30" s="494">
        <v>12.823808204655535</v>
      </c>
      <c r="R30" s="494">
        <v>13.022017160094318</v>
      </c>
    </row>
    <row r="31" spans="2:20" ht="13.5" customHeight="1">
      <c r="B31" s="493" t="s">
        <v>80</v>
      </c>
      <c r="C31" s="493" t="s">
        <v>80</v>
      </c>
      <c r="D31" s="494" t="s">
        <v>60</v>
      </c>
      <c r="E31" s="494" t="s">
        <v>60</v>
      </c>
      <c r="F31" s="494" t="s">
        <v>60</v>
      </c>
      <c r="G31" s="494" t="s">
        <v>60</v>
      </c>
      <c r="H31" s="494" t="s">
        <v>60</v>
      </c>
      <c r="I31" s="494" t="s">
        <v>60</v>
      </c>
      <c r="J31" s="494" t="s">
        <v>60</v>
      </c>
      <c r="K31" s="494" t="s">
        <v>60</v>
      </c>
      <c r="L31" s="494" t="s">
        <v>60</v>
      </c>
      <c r="M31" s="494" t="s">
        <v>60</v>
      </c>
      <c r="N31" s="494" t="s">
        <v>60</v>
      </c>
      <c r="O31" s="494" t="s">
        <v>60</v>
      </c>
      <c r="P31" s="494" t="s">
        <v>60</v>
      </c>
      <c r="Q31" s="494" t="s">
        <v>60</v>
      </c>
      <c r="R31" s="494" t="s">
        <v>60</v>
      </c>
    </row>
    <row r="32" spans="2:20" ht="13.5" customHeight="1">
      <c r="B32" s="493" t="s">
        <v>81</v>
      </c>
      <c r="C32" s="493" t="s">
        <v>81</v>
      </c>
      <c r="D32" s="494">
        <v>47.292056162546999</v>
      </c>
      <c r="E32" s="494">
        <v>48.308236809509992</v>
      </c>
      <c r="F32" s="494">
        <v>47.863331894788885</v>
      </c>
      <c r="G32" s="494">
        <v>50.877439162578455</v>
      </c>
      <c r="H32" s="494">
        <v>44.661450916340684</v>
      </c>
      <c r="I32" s="494">
        <v>46.560723766261553</v>
      </c>
      <c r="J32" s="494">
        <v>48.025223205314497</v>
      </c>
      <c r="K32" s="494">
        <v>44.531581005809635</v>
      </c>
      <c r="L32" s="494">
        <v>43.641693870810435</v>
      </c>
      <c r="M32" s="494">
        <v>42.75325225060601</v>
      </c>
      <c r="N32" s="494">
        <v>43.486190735585993</v>
      </c>
      <c r="O32" s="494">
        <v>44.420961426269336</v>
      </c>
      <c r="P32" s="494">
        <v>45.148001004685952</v>
      </c>
      <c r="Q32" s="494">
        <v>45.790984795413799</v>
      </c>
      <c r="R32" s="494">
        <v>46.505496494826147</v>
      </c>
    </row>
    <row r="33" spans="2:18" ht="13.5" customHeight="1">
      <c r="B33" s="493" t="s">
        <v>37</v>
      </c>
      <c r="C33" s="493" t="s">
        <v>37</v>
      </c>
      <c r="D33" s="494" t="s">
        <v>60</v>
      </c>
      <c r="E33" s="494" t="s">
        <v>60</v>
      </c>
      <c r="F33" s="494" t="s">
        <v>60</v>
      </c>
      <c r="G33" s="494" t="s">
        <v>60</v>
      </c>
      <c r="H33" s="494" t="s">
        <v>60</v>
      </c>
      <c r="I33" s="494" t="s">
        <v>60</v>
      </c>
      <c r="J33" s="494" t="s">
        <v>60</v>
      </c>
      <c r="K33" s="494" t="s">
        <v>60</v>
      </c>
      <c r="L33" s="494" t="s">
        <v>60</v>
      </c>
      <c r="M33" s="494" t="s">
        <v>60</v>
      </c>
      <c r="N33" s="494" t="s">
        <v>60</v>
      </c>
      <c r="O33" s="494" t="s">
        <v>60</v>
      </c>
      <c r="P33" s="494" t="s">
        <v>60</v>
      </c>
      <c r="Q33" s="494" t="s">
        <v>60</v>
      </c>
      <c r="R33" s="494" t="s">
        <v>60</v>
      </c>
    </row>
    <row r="34" spans="2:18" ht="13.5" customHeight="1">
      <c r="B34" s="493" t="s">
        <v>82</v>
      </c>
      <c r="C34" s="493" t="s">
        <v>82</v>
      </c>
      <c r="D34" s="494">
        <v>22.918545680335146</v>
      </c>
      <c r="E34" s="494">
        <v>27.420659074523357</v>
      </c>
      <c r="F34" s="494">
        <v>28.982707835327375</v>
      </c>
      <c r="G34" s="494">
        <v>29.586126194686869</v>
      </c>
      <c r="H34" s="494">
        <v>29.720790062551032</v>
      </c>
      <c r="I34" s="494">
        <v>29.672711103108977</v>
      </c>
      <c r="J34" s="494">
        <v>27.718927992352725</v>
      </c>
      <c r="K34" s="494">
        <v>28.329538878506867</v>
      </c>
      <c r="L34" s="494">
        <v>28.269625397640137</v>
      </c>
      <c r="M34" s="494">
        <v>29.789962013934879</v>
      </c>
      <c r="N34" s="494">
        <v>31.614293937702563</v>
      </c>
      <c r="O34" s="494">
        <v>33.495273464110284</v>
      </c>
      <c r="P34" s="494">
        <v>35.459441054071675</v>
      </c>
      <c r="Q34" s="494">
        <v>37.185159551814671</v>
      </c>
      <c r="R34" s="494">
        <v>38.528525083082727</v>
      </c>
    </row>
    <row r="35" spans="2:18" ht="13.5" customHeight="1">
      <c r="B35" s="493" t="s">
        <v>53</v>
      </c>
      <c r="C35" s="493" t="s">
        <v>53</v>
      </c>
      <c r="D35" s="494" t="s">
        <v>60</v>
      </c>
      <c r="E35" s="494" t="s">
        <v>60</v>
      </c>
      <c r="F35" s="494" t="s">
        <v>60</v>
      </c>
      <c r="G35" s="494" t="s">
        <v>60</v>
      </c>
      <c r="H35" s="494" t="s">
        <v>60</v>
      </c>
      <c r="I35" s="494" t="s">
        <v>60</v>
      </c>
      <c r="J35" s="494" t="s">
        <v>60</v>
      </c>
      <c r="K35" s="494" t="s">
        <v>60</v>
      </c>
      <c r="L35" s="494" t="s">
        <v>60</v>
      </c>
      <c r="M35" s="494" t="s">
        <v>60</v>
      </c>
      <c r="N35" s="494" t="s">
        <v>60</v>
      </c>
      <c r="O35" s="494" t="s">
        <v>60</v>
      </c>
      <c r="P35" s="494" t="s">
        <v>60</v>
      </c>
      <c r="Q35" s="494" t="s">
        <v>60</v>
      </c>
      <c r="R35" s="494" t="s">
        <v>60</v>
      </c>
    </row>
    <row r="36" spans="2:18" ht="13.5" customHeight="1">
      <c r="B36" s="493" t="s">
        <v>36</v>
      </c>
      <c r="C36" s="493" t="s">
        <v>36</v>
      </c>
      <c r="D36" s="494">
        <v>-37.685959223908718</v>
      </c>
      <c r="E36" s="494">
        <v>-37.656343002923492</v>
      </c>
      <c r="F36" s="494">
        <v>-47.724348620650112</v>
      </c>
      <c r="G36" s="494">
        <v>-50.868781407837574</v>
      </c>
      <c r="H36" s="494">
        <v>-47.055708421022814</v>
      </c>
      <c r="I36" s="494">
        <v>-35.90787078578775</v>
      </c>
      <c r="J36" s="494">
        <v>-17.115301732494594</v>
      </c>
      <c r="K36" s="494">
        <v>-7.6788057325756425</v>
      </c>
      <c r="L36" s="494">
        <v>-8.7652541214861573E-2</v>
      </c>
      <c r="M36" s="494">
        <v>8.7901002898292671</v>
      </c>
      <c r="N36" s="494">
        <v>14.233000441821405</v>
      </c>
      <c r="O36" s="494">
        <v>20.967721471644811</v>
      </c>
      <c r="P36" s="494">
        <v>26.991262830223711</v>
      </c>
      <c r="Q36" s="494">
        <v>32.425984380513441</v>
      </c>
      <c r="R36" s="494">
        <v>37.538910799158344</v>
      </c>
    </row>
    <row r="37" spans="2:18" ht="13.5" customHeight="1">
      <c r="B37" s="493" t="s">
        <v>59</v>
      </c>
      <c r="C37" s="493" t="s">
        <v>59</v>
      </c>
      <c r="D37" s="494">
        <v>28.513980485507872</v>
      </c>
      <c r="E37" s="494">
        <v>31.332914855808809</v>
      </c>
      <c r="F37" s="494">
        <v>34.839875937811556</v>
      </c>
      <c r="G37" s="494">
        <v>38.233214509585792</v>
      </c>
      <c r="H37" s="494">
        <v>40.817044639006831</v>
      </c>
      <c r="I37" s="494">
        <v>44.110064414206533</v>
      </c>
      <c r="J37" s="494">
        <v>45.159575688336481</v>
      </c>
      <c r="K37" s="494">
        <v>46.799043660598358</v>
      </c>
      <c r="L37" s="494">
        <v>50.259984833376315</v>
      </c>
      <c r="M37" s="494">
        <v>53.298956681864119</v>
      </c>
      <c r="N37" s="494">
        <v>55.943042813695378</v>
      </c>
      <c r="O37" s="494">
        <v>58.134615322539219</v>
      </c>
      <c r="P37" s="494">
        <v>60.030013534379947</v>
      </c>
      <c r="Q37" s="494">
        <v>61.72607711624272</v>
      </c>
      <c r="R37" s="494">
        <v>63.255736857990065</v>
      </c>
    </row>
    <row r="38" spans="2:18" ht="13.5" customHeight="1">
      <c r="B38" s="493" t="s">
        <v>83</v>
      </c>
      <c r="C38" s="493" t="s">
        <v>83</v>
      </c>
      <c r="D38" s="494" t="s">
        <v>60</v>
      </c>
      <c r="E38" s="494" t="s">
        <v>60</v>
      </c>
      <c r="F38" s="494" t="s">
        <v>60</v>
      </c>
      <c r="G38" s="494" t="s">
        <v>60</v>
      </c>
      <c r="H38" s="494" t="s">
        <v>60</v>
      </c>
      <c r="I38" s="494" t="s">
        <v>60</v>
      </c>
      <c r="J38" s="494" t="s">
        <v>60</v>
      </c>
      <c r="K38" s="494" t="s">
        <v>60</v>
      </c>
      <c r="L38" s="494" t="s">
        <v>60</v>
      </c>
      <c r="M38" s="494" t="s">
        <v>60</v>
      </c>
      <c r="N38" s="494" t="s">
        <v>60</v>
      </c>
      <c r="O38" s="494" t="s">
        <v>60</v>
      </c>
      <c r="P38" s="494" t="s">
        <v>60</v>
      </c>
      <c r="Q38" s="494" t="s">
        <v>60</v>
      </c>
      <c r="R38" s="494" t="s">
        <v>60</v>
      </c>
    </row>
    <row r="39" spans="2:18" ht="13.5" customHeight="1">
      <c r="B39" s="493" t="s">
        <v>84</v>
      </c>
      <c r="C39" s="493" t="s">
        <v>84</v>
      </c>
      <c r="D39" s="494" t="s">
        <v>60</v>
      </c>
      <c r="E39" s="494" t="s">
        <v>60</v>
      </c>
      <c r="F39" s="494" t="s">
        <v>60</v>
      </c>
      <c r="G39" s="494" t="s">
        <v>60</v>
      </c>
      <c r="H39" s="494" t="s">
        <v>60</v>
      </c>
      <c r="I39" s="494" t="s">
        <v>60</v>
      </c>
      <c r="J39" s="494" t="s">
        <v>60</v>
      </c>
      <c r="K39" s="494" t="s">
        <v>60</v>
      </c>
      <c r="L39" s="494" t="s">
        <v>60</v>
      </c>
      <c r="M39" s="494" t="s">
        <v>60</v>
      </c>
      <c r="N39" s="494" t="s">
        <v>60</v>
      </c>
      <c r="O39" s="494" t="s">
        <v>60</v>
      </c>
      <c r="P39" s="494" t="s">
        <v>60</v>
      </c>
      <c r="Q39" s="494" t="s">
        <v>60</v>
      </c>
      <c r="R39" s="494" t="s">
        <v>60</v>
      </c>
    </row>
    <row r="40" spans="2:18">
      <c r="B40" s="493" t="s">
        <v>54</v>
      </c>
      <c r="C40" s="493" t="s">
        <v>54</v>
      </c>
      <c r="D40" s="494">
        <v>34.895500307773361</v>
      </c>
      <c r="E40" s="494">
        <v>31.109231859676484</v>
      </c>
      <c r="F40" s="494">
        <v>27.470149520393978</v>
      </c>
      <c r="G40" s="494">
        <v>25.948542005663683</v>
      </c>
      <c r="H40" s="494">
        <v>23.828143409028815</v>
      </c>
      <c r="I40" s="494">
        <v>22.96046342688199</v>
      </c>
      <c r="J40" s="494">
        <v>23.436091776496436</v>
      </c>
      <c r="K40" s="494">
        <v>22.308819107498021</v>
      </c>
      <c r="L40" s="494">
        <v>24.943143564134736</v>
      </c>
      <c r="M40" s="494">
        <v>25.781041076223381</v>
      </c>
      <c r="N40" s="494">
        <v>24.138291640524507</v>
      </c>
      <c r="O40" s="494">
        <v>23.921629097667616</v>
      </c>
      <c r="P40" s="494">
        <v>24.000419777933896</v>
      </c>
      <c r="Q40" s="494">
        <v>23.58787883741941</v>
      </c>
      <c r="R40" s="494">
        <v>22.789183981855317</v>
      </c>
    </row>
    <row r="41" spans="2:18">
      <c r="B41" s="493" t="s">
        <v>85</v>
      </c>
      <c r="C41" s="493" t="s">
        <v>85</v>
      </c>
      <c r="D41" s="494" t="s">
        <v>60</v>
      </c>
      <c r="E41" s="494" t="s">
        <v>60</v>
      </c>
      <c r="F41" s="494" t="s">
        <v>60</v>
      </c>
      <c r="G41" s="494" t="s">
        <v>60</v>
      </c>
      <c r="H41" s="494" t="s">
        <v>60</v>
      </c>
      <c r="I41" s="494" t="s">
        <v>60</v>
      </c>
      <c r="J41" s="494" t="s">
        <v>60</v>
      </c>
      <c r="K41" s="494" t="s">
        <v>60</v>
      </c>
      <c r="L41" s="494" t="s">
        <v>60</v>
      </c>
      <c r="M41" s="494" t="s">
        <v>60</v>
      </c>
      <c r="N41" s="494" t="s">
        <v>60</v>
      </c>
      <c r="O41" s="494" t="s">
        <v>60</v>
      </c>
      <c r="P41" s="494" t="s">
        <v>60</v>
      </c>
      <c r="Q41" s="494" t="s">
        <v>60</v>
      </c>
      <c r="R41" s="494" t="s">
        <v>60</v>
      </c>
    </row>
    <row r="42" spans="2:18">
      <c r="B42" s="493" t="s">
        <v>35</v>
      </c>
      <c r="C42" s="493" t="s">
        <v>35</v>
      </c>
      <c r="D42" s="494" t="s">
        <v>60</v>
      </c>
      <c r="E42" s="494" t="s">
        <v>60</v>
      </c>
      <c r="F42" s="494" t="s">
        <v>60</v>
      </c>
      <c r="G42" s="494" t="s">
        <v>60</v>
      </c>
      <c r="H42" s="494" t="s">
        <v>60</v>
      </c>
      <c r="I42" s="494" t="s">
        <v>60</v>
      </c>
      <c r="J42" s="494" t="s">
        <v>60</v>
      </c>
      <c r="K42" s="494" t="s">
        <v>60</v>
      </c>
      <c r="L42" s="494" t="s">
        <v>60</v>
      </c>
      <c r="M42" s="494" t="s">
        <v>60</v>
      </c>
      <c r="N42" s="494" t="s">
        <v>60</v>
      </c>
      <c r="O42" s="494" t="s">
        <v>60</v>
      </c>
      <c r="P42" s="494" t="s">
        <v>60</v>
      </c>
      <c r="Q42" s="494" t="s">
        <v>60</v>
      </c>
      <c r="R42" s="494" t="s">
        <v>60</v>
      </c>
    </row>
    <row r="43" spans="2:18" ht="13.5">
      <c r="B43" s="493" t="s">
        <v>926</v>
      </c>
      <c r="C43" s="493" t="s">
        <v>86</v>
      </c>
      <c r="D43" s="494">
        <v>31.097565393932726</v>
      </c>
      <c r="E43" s="494">
        <v>28.77973464981191</v>
      </c>
      <c r="F43" s="494">
        <v>25.930714411985701</v>
      </c>
      <c r="G43" s="494">
        <v>24.159104475607506</v>
      </c>
      <c r="H43" s="494">
        <v>22.951222882574619</v>
      </c>
      <c r="I43" s="494">
        <v>25.797872506935875</v>
      </c>
      <c r="J43" s="494">
        <v>29.93456738529424</v>
      </c>
      <c r="K43" s="494">
        <v>32.319449795327344</v>
      </c>
      <c r="L43" s="494">
        <v>36.245188203981677</v>
      </c>
      <c r="M43" s="494">
        <v>38.147815678255164</v>
      </c>
      <c r="N43" s="494">
        <v>38.439655501877795</v>
      </c>
      <c r="O43" s="494">
        <v>38.804603803537944</v>
      </c>
      <c r="P43" s="494">
        <v>39.294856330314957</v>
      </c>
      <c r="Q43" s="494">
        <v>39.691037851184689</v>
      </c>
      <c r="R43" s="494">
        <v>39.634499051922717</v>
      </c>
    </row>
    <row r="44" spans="2:18">
      <c r="B44" s="493" t="s">
        <v>117</v>
      </c>
      <c r="C44" s="493" t="s">
        <v>117</v>
      </c>
      <c r="D44" s="494" t="s">
        <v>60</v>
      </c>
      <c r="E44" s="494" t="s">
        <v>60</v>
      </c>
      <c r="F44" s="494" t="s">
        <v>60</v>
      </c>
      <c r="G44" s="494" t="s">
        <v>60</v>
      </c>
      <c r="H44" s="494" t="s">
        <v>60</v>
      </c>
      <c r="I44" s="494" t="s">
        <v>60</v>
      </c>
      <c r="J44" s="494" t="s">
        <v>60</v>
      </c>
      <c r="K44" s="494" t="s">
        <v>60</v>
      </c>
      <c r="L44" s="494" t="s">
        <v>60</v>
      </c>
      <c r="M44" s="494" t="s">
        <v>60</v>
      </c>
      <c r="N44" s="494" t="s">
        <v>60</v>
      </c>
      <c r="O44" s="494" t="s">
        <v>60</v>
      </c>
      <c r="P44" s="494" t="s">
        <v>60</v>
      </c>
      <c r="Q44" s="494" t="s">
        <v>60</v>
      </c>
      <c r="R44" s="494" t="s">
        <v>60</v>
      </c>
    </row>
    <row r="45" spans="2:18" ht="6" customHeight="1">
      <c r="B45" s="495"/>
      <c r="C45" s="495"/>
      <c r="D45" s="494"/>
      <c r="E45" s="494"/>
      <c r="F45" s="494"/>
      <c r="G45" s="494"/>
      <c r="H45" s="494"/>
      <c r="I45" s="494"/>
      <c r="J45" s="494"/>
      <c r="K45" s="494"/>
      <c r="L45" s="494"/>
      <c r="M45" s="494"/>
      <c r="N45" s="494"/>
      <c r="O45" s="494"/>
      <c r="P45" s="494"/>
      <c r="Q45" s="494"/>
      <c r="R45" s="494"/>
    </row>
    <row r="46" spans="2:18" ht="15">
      <c r="B46" s="496" t="s">
        <v>87</v>
      </c>
      <c r="C46" s="523" t="s">
        <v>187</v>
      </c>
      <c r="D46" s="498">
        <v>25.930282609178782</v>
      </c>
      <c r="E46" s="498">
        <v>23.887393790705413</v>
      </c>
      <c r="F46" s="498">
        <v>22.427586925737955</v>
      </c>
      <c r="G46" s="498">
        <v>22.59333071533111</v>
      </c>
      <c r="H46" s="498">
        <v>23.944892908035694</v>
      </c>
      <c r="I46" s="498">
        <v>28.34295734537616</v>
      </c>
      <c r="J46" s="498">
        <v>34.229406675434497</v>
      </c>
      <c r="K46" s="498">
        <v>35.569994612377805</v>
      </c>
      <c r="L46" s="498">
        <v>36.381697112900902</v>
      </c>
      <c r="M46" s="498">
        <v>38.560130828082187</v>
      </c>
      <c r="N46" s="498">
        <v>39.601910423633612</v>
      </c>
      <c r="O46" s="498">
        <v>40.493449729980171</v>
      </c>
      <c r="P46" s="498">
        <v>41.402789857567107</v>
      </c>
      <c r="Q46" s="498">
        <v>42.080141184872836</v>
      </c>
      <c r="R46" s="498">
        <v>42.637906663241601</v>
      </c>
    </row>
    <row r="47" spans="2:18" ht="15">
      <c r="B47" s="25" t="s">
        <v>49</v>
      </c>
      <c r="C47" s="523" t="s">
        <v>198</v>
      </c>
      <c r="D47" s="498" t="s">
        <v>60</v>
      </c>
      <c r="E47" s="498" t="s">
        <v>60</v>
      </c>
      <c r="F47" s="498" t="s">
        <v>60</v>
      </c>
      <c r="G47" s="498" t="s">
        <v>60</v>
      </c>
      <c r="H47" s="498" t="s">
        <v>60</v>
      </c>
      <c r="I47" s="498" t="s">
        <v>60</v>
      </c>
      <c r="J47" s="498" t="s">
        <v>60</v>
      </c>
      <c r="K47" s="498" t="s">
        <v>60</v>
      </c>
      <c r="L47" s="498" t="s">
        <v>60</v>
      </c>
      <c r="M47" s="498" t="s">
        <v>60</v>
      </c>
      <c r="N47" s="498" t="s">
        <v>60</v>
      </c>
      <c r="O47" s="498" t="s">
        <v>60</v>
      </c>
      <c r="P47" s="498" t="s">
        <v>60</v>
      </c>
      <c r="Q47" s="498" t="s">
        <v>60</v>
      </c>
      <c r="R47" s="498" t="s">
        <v>60</v>
      </c>
    </row>
    <row r="48" spans="2:18" ht="15">
      <c r="B48" s="25" t="s">
        <v>52</v>
      </c>
      <c r="C48" s="523" t="s">
        <v>199</v>
      </c>
      <c r="D48" s="498">
        <v>36.514564810945366</v>
      </c>
      <c r="E48" s="498">
        <v>34.831738830961292</v>
      </c>
      <c r="F48" s="498">
        <v>31.988721997441388</v>
      </c>
      <c r="G48" s="498">
        <v>31.625083680715168</v>
      </c>
      <c r="H48" s="498">
        <v>29.668621912618235</v>
      </c>
      <c r="I48" s="498">
        <v>28.800968012767857</v>
      </c>
      <c r="J48" s="498">
        <v>31.090830023251563</v>
      </c>
      <c r="K48" s="498">
        <v>30.137343042439454</v>
      </c>
      <c r="L48" s="498">
        <v>30.347727846562965</v>
      </c>
      <c r="M48" s="498">
        <v>30.911232562739301</v>
      </c>
      <c r="N48" s="498">
        <v>30.390927361795054</v>
      </c>
      <c r="O48" s="498">
        <v>30.493302833901325</v>
      </c>
      <c r="P48" s="498">
        <v>30.868000012684146</v>
      </c>
      <c r="Q48" s="498">
        <v>30.973081204475683</v>
      </c>
      <c r="R48" s="498">
        <v>30.905814448308526</v>
      </c>
    </row>
    <row r="49" spans="2:18" ht="15">
      <c r="B49" s="25" t="s">
        <v>55</v>
      </c>
      <c r="C49" s="523" t="s">
        <v>200</v>
      </c>
      <c r="D49" s="498">
        <v>33.022428312544555</v>
      </c>
      <c r="E49" s="498">
        <v>31.053616483676795</v>
      </c>
      <c r="F49" s="498">
        <v>29.293779193241789</v>
      </c>
      <c r="G49" s="498">
        <v>29.327301397715711</v>
      </c>
      <c r="H49" s="498">
        <v>31.949346218804912</v>
      </c>
      <c r="I49" s="498">
        <v>35.205347284785994</v>
      </c>
      <c r="J49" s="498">
        <v>40.702897457045147</v>
      </c>
      <c r="K49" s="498">
        <v>43.028505745910493</v>
      </c>
      <c r="L49" s="498">
        <v>43.694767221709874</v>
      </c>
      <c r="M49" s="498">
        <v>45.263832978370701</v>
      </c>
      <c r="N49" s="498">
        <v>46.608120871753982</v>
      </c>
      <c r="O49" s="498">
        <v>47.554609220945913</v>
      </c>
      <c r="P49" s="498">
        <v>48.35869669597227</v>
      </c>
      <c r="Q49" s="498">
        <v>48.890849328088258</v>
      </c>
      <c r="R49" s="498">
        <v>49.432657249674115</v>
      </c>
    </row>
    <row r="50" spans="2:18" ht="15">
      <c r="B50" s="25" t="s">
        <v>58</v>
      </c>
      <c r="C50" s="523" t="s">
        <v>201</v>
      </c>
      <c r="D50" s="498">
        <v>0.88781520660989965</v>
      </c>
      <c r="E50" s="498">
        <v>-1.2391767174027937</v>
      </c>
      <c r="F50" s="498">
        <v>-3.1904869187710965</v>
      </c>
      <c r="G50" s="498">
        <v>-3.9808782636430062</v>
      </c>
      <c r="H50" s="498">
        <v>-0.7319345272663057</v>
      </c>
      <c r="I50" s="498">
        <v>14.599323505878973</v>
      </c>
      <c r="J50" s="498">
        <v>28.246084456933044</v>
      </c>
      <c r="K50" s="498">
        <v>28.904085675315184</v>
      </c>
      <c r="L50" s="498">
        <v>30.762622057149539</v>
      </c>
      <c r="M50" s="498">
        <v>36.150067181739516</v>
      </c>
      <c r="N50" s="498">
        <v>38.918054771840403</v>
      </c>
      <c r="O50" s="498">
        <v>41.248846297964107</v>
      </c>
      <c r="P50" s="498">
        <v>43.458252584988799</v>
      </c>
      <c r="Q50" s="498">
        <v>45.566647544973819</v>
      </c>
      <c r="R50" s="498">
        <v>47.457800786885571</v>
      </c>
    </row>
    <row r="51" spans="2:18" ht="15">
      <c r="B51" s="525" t="s">
        <v>127</v>
      </c>
      <c r="C51" s="523" t="s">
        <v>214</v>
      </c>
      <c r="D51" s="498">
        <v>27.137762456764236</v>
      </c>
      <c r="E51" s="498">
        <v>24.746120794930373</v>
      </c>
      <c r="F51" s="498">
        <v>21.821818150645743</v>
      </c>
      <c r="G51" s="498">
        <v>21.691876836088085</v>
      </c>
      <c r="H51" s="498">
        <v>23.15954694248374</v>
      </c>
      <c r="I51" s="498">
        <v>26.177595341255106</v>
      </c>
      <c r="J51" s="498">
        <v>32.119809695422475</v>
      </c>
      <c r="K51" s="498">
        <v>35.033382819668653</v>
      </c>
      <c r="L51" s="498">
        <v>36.441255762516867</v>
      </c>
      <c r="M51" s="498">
        <v>39.044048650522292</v>
      </c>
      <c r="N51" s="498">
        <v>40.332403300715399</v>
      </c>
      <c r="O51" s="498">
        <v>41.68435346437569</v>
      </c>
      <c r="P51" s="498">
        <v>43.039406480027729</v>
      </c>
      <c r="Q51" s="507">
        <v>44.02420103609029</v>
      </c>
      <c r="R51" s="507">
        <v>44.904603612912027</v>
      </c>
    </row>
    <row r="52" spans="2:18" ht="12" customHeight="1">
      <c r="B52" s="645" t="s">
        <v>427</v>
      </c>
      <c r="C52" s="645"/>
      <c r="D52" s="645"/>
      <c r="E52" s="645"/>
      <c r="F52" s="645"/>
      <c r="G52" s="645"/>
      <c r="H52" s="645"/>
      <c r="I52" s="645"/>
      <c r="J52" s="645"/>
      <c r="K52" s="645"/>
      <c r="L52" s="645"/>
      <c r="M52" s="645"/>
      <c r="N52" s="645"/>
      <c r="O52" s="645"/>
      <c r="P52" s="645"/>
      <c r="Q52" s="508"/>
      <c r="R52" s="508"/>
    </row>
    <row r="53" spans="2:18" ht="12" customHeight="1">
      <c r="B53" s="652" t="s">
        <v>922</v>
      </c>
      <c r="C53" s="652"/>
      <c r="D53" s="652"/>
      <c r="E53" s="652"/>
      <c r="F53" s="652"/>
      <c r="G53" s="652"/>
      <c r="H53" s="652"/>
      <c r="I53" s="652"/>
      <c r="J53" s="652"/>
      <c r="K53" s="652"/>
      <c r="L53" s="652"/>
      <c r="M53" s="652"/>
      <c r="N53" s="652"/>
      <c r="O53" s="652"/>
      <c r="P53" s="652"/>
      <c r="Q53" s="652"/>
    </row>
    <row r="54" spans="2:18">
      <c r="B54" s="656" t="s">
        <v>923</v>
      </c>
      <c r="C54" s="656"/>
      <c r="D54" s="656"/>
      <c r="E54" s="656"/>
      <c r="F54" s="656"/>
      <c r="G54" s="656"/>
      <c r="H54" s="656"/>
      <c r="I54" s="656"/>
      <c r="J54" s="656"/>
      <c r="K54" s="656"/>
      <c r="L54" s="656"/>
      <c r="M54" s="656"/>
      <c r="N54" s="656"/>
      <c r="O54" s="656"/>
      <c r="P54" s="656"/>
      <c r="Q54" s="656"/>
      <c r="R54" s="656"/>
    </row>
    <row r="55" spans="2:18" ht="50.25" customHeight="1">
      <c r="B55" s="656" t="s">
        <v>940</v>
      </c>
      <c r="C55" s="656"/>
      <c r="D55" s="656"/>
      <c r="E55" s="656"/>
      <c r="F55" s="656"/>
      <c r="G55" s="656"/>
      <c r="H55" s="656"/>
      <c r="I55" s="656"/>
      <c r="J55" s="656"/>
      <c r="K55" s="656"/>
      <c r="L55" s="656"/>
      <c r="M55" s="656"/>
      <c r="N55" s="656"/>
      <c r="O55" s="656"/>
      <c r="P55" s="656"/>
      <c r="Q55" s="656"/>
      <c r="R55" s="656"/>
    </row>
  </sheetData>
  <mergeCells count="6">
    <mergeCell ref="B55:R55"/>
    <mergeCell ref="B2:R2"/>
    <mergeCell ref="B3:R3"/>
    <mergeCell ref="B52:P52"/>
    <mergeCell ref="B53:Q53"/>
    <mergeCell ref="B54:R54"/>
  </mergeCells>
  <conditionalFormatting sqref="B5:R42 B44:R44 C43:R43">
    <cfRule type="expression" dxfId="19" priority="2">
      <formula>MOD(ROW(),2)=0</formula>
    </cfRule>
  </conditionalFormatting>
  <conditionalFormatting sqref="B43">
    <cfRule type="expression" dxfId="18" priority="1">
      <formula>MOD(ROW(),2)=0</formula>
    </cfRule>
  </conditionalFormatting>
  <pageMargins left="0.7" right="0.7" top="0.75" bottom="0.75" header="0.3" footer="0.3"/>
  <pageSetup scale="62"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7DC5-72A2-4CCE-9C75-C5EBB5186620}">
  <sheetPr codeName="Sheet91">
    <tabColor rgb="FF92D050"/>
    <pageSetUpPr fitToPage="1"/>
  </sheetPr>
  <dimension ref="B2:T55"/>
  <sheetViews>
    <sheetView zoomScale="85" zoomScaleNormal="85" workbookViewId="0">
      <pane xSplit="3" ySplit="4" topLeftCell="D5" activePane="bottomRight" state="frozen"/>
      <selection activeCell="R38" sqref="R38"/>
      <selection pane="topRight" activeCell="R38" sqref="R38"/>
      <selection pane="bottomLeft" activeCell="R38" sqref="R38"/>
      <selection pane="bottomRight" activeCell="R38" sqref="R38"/>
    </sheetView>
  </sheetViews>
  <sheetFormatPr defaultColWidth="9.140625" defaultRowHeight="12" outlineLevelCol="1"/>
  <cols>
    <col min="1" max="1" width="6.7109375" style="487" customWidth="1"/>
    <col min="2" max="2" width="27.85546875" style="487" customWidth="1"/>
    <col min="3" max="3" width="40.42578125" style="487" hidden="1" customWidth="1" outlineLevel="1"/>
    <col min="4" max="4" width="8.140625" style="502" customWidth="1" collapsed="1"/>
    <col min="5" max="18" width="8.140625" style="502" customWidth="1"/>
    <col min="19" max="16384" width="9.140625" style="487"/>
  </cols>
  <sheetData>
    <row r="2" spans="2:18" ht="15">
      <c r="B2" s="653" t="str">
        <f>"Table A17. Low-Income Developing Countries: General Government Overall Balance, "&amp;D4&amp;"–"&amp;RIGHT(R4,2)</f>
        <v>Table A17. Low-Income Developing Countries: General Government Overall Balance, 2010–24</v>
      </c>
      <c r="C2" s="653"/>
      <c r="D2" s="653"/>
      <c r="E2" s="653"/>
      <c r="F2" s="653"/>
      <c r="G2" s="653"/>
      <c r="H2" s="653"/>
      <c r="I2" s="653"/>
      <c r="J2" s="653"/>
      <c r="K2" s="653"/>
      <c r="L2" s="653"/>
      <c r="M2" s="653"/>
      <c r="N2" s="653"/>
      <c r="O2" s="653"/>
      <c r="P2" s="653"/>
      <c r="Q2" s="653"/>
      <c r="R2" s="653"/>
    </row>
    <row r="3" spans="2:18">
      <c r="B3" s="657" t="s">
        <v>196</v>
      </c>
      <c r="C3" s="658"/>
      <c r="D3" s="658"/>
      <c r="E3" s="658"/>
      <c r="F3" s="658"/>
      <c r="G3" s="658"/>
      <c r="H3" s="658"/>
      <c r="I3" s="658"/>
      <c r="J3" s="658"/>
      <c r="K3" s="658"/>
      <c r="L3" s="658"/>
      <c r="M3" s="658"/>
      <c r="N3" s="658"/>
      <c r="O3" s="658"/>
      <c r="P3" s="658"/>
      <c r="Q3" s="658"/>
      <c r="R3" s="658"/>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92</v>
      </c>
      <c r="C5" s="493" t="s">
        <v>92</v>
      </c>
      <c r="D5" s="494">
        <v>-2.6753560673607435</v>
      </c>
      <c r="E5" s="494">
        <v>-3.5891604860923674</v>
      </c>
      <c r="F5" s="494">
        <v>-2.9783957391399185</v>
      </c>
      <c r="G5" s="494">
        <v>-3.3809682158825516</v>
      </c>
      <c r="H5" s="494">
        <v>-3.0767870549591478</v>
      </c>
      <c r="I5" s="494">
        <v>-3.9749275409953877</v>
      </c>
      <c r="J5" s="494">
        <v>-3.3613145684799095</v>
      </c>
      <c r="K5" s="494">
        <v>-3.3395832424425884</v>
      </c>
      <c r="L5" s="494">
        <v>-4.108632776726397</v>
      </c>
      <c r="M5" s="494">
        <v>-4.2196397181929806</v>
      </c>
      <c r="N5" s="494">
        <v>-3.6658298988952871</v>
      </c>
      <c r="O5" s="494">
        <v>-3.5295910570499864</v>
      </c>
      <c r="P5" s="494">
        <v>-3.5211147902180375</v>
      </c>
      <c r="Q5" s="494">
        <v>-3.4437848324624323</v>
      </c>
      <c r="R5" s="494">
        <v>-3.2711516898591237</v>
      </c>
    </row>
    <row r="6" spans="2:18" ht="13.5" customHeight="1">
      <c r="B6" s="493" t="s">
        <v>93</v>
      </c>
      <c r="C6" s="493" t="s">
        <v>93</v>
      </c>
      <c r="D6" s="494">
        <v>-0.37659327925840091</v>
      </c>
      <c r="E6" s="494">
        <v>-1.3411327349479278</v>
      </c>
      <c r="F6" s="494">
        <v>-0.29460389241266638</v>
      </c>
      <c r="G6" s="494">
        <v>-1.865515016291253</v>
      </c>
      <c r="H6" s="494">
        <v>-2.2557495468694655</v>
      </c>
      <c r="I6" s="494">
        <v>-7.6239266008197717</v>
      </c>
      <c r="J6" s="494">
        <v>-5.9095956248943917</v>
      </c>
      <c r="K6" s="494">
        <v>-5.7603417485149491</v>
      </c>
      <c r="L6" s="494">
        <v>-4.6702831507364113</v>
      </c>
      <c r="M6" s="494">
        <v>-2.7348740310737969</v>
      </c>
      <c r="N6" s="494">
        <v>-1.841891719190188</v>
      </c>
      <c r="O6" s="494">
        <v>-1.4170129240008815</v>
      </c>
      <c r="P6" s="494">
        <v>-1.1113869769623297</v>
      </c>
      <c r="Q6" s="494">
        <v>-0.82760917757321562</v>
      </c>
      <c r="R6" s="494">
        <v>-0.73220147085783416</v>
      </c>
    </row>
    <row r="7" spans="2:18" ht="13.5" customHeight="1">
      <c r="B7" s="493" t="s">
        <v>95</v>
      </c>
      <c r="C7" s="493" t="s">
        <v>95</v>
      </c>
      <c r="D7" s="494">
        <v>-4.5644190772436852</v>
      </c>
      <c r="E7" s="494">
        <v>-2.2943299558229713</v>
      </c>
      <c r="F7" s="494">
        <v>-3.1086567684987392</v>
      </c>
      <c r="G7" s="494">
        <v>-3.9900473314179949</v>
      </c>
      <c r="H7" s="494">
        <v>-1.9544566346453283</v>
      </c>
      <c r="I7" s="494">
        <v>-2.3720577913300613</v>
      </c>
      <c r="J7" s="494">
        <v>-3.6301868610833363</v>
      </c>
      <c r="K7" s="494">
        <v>-7.895374686133855</v>
      </c>
      <c r="L7" s="494">
        <v>-4.7493032267551447</v>
      </c>
      <c r="M7" s="494">
        <v>-3.0400000000000298</v>
      </c>
      <c r="N7" s="494">
        <v>-3.0400000000000529</v>
      </c>
      <c r="O7" s="494">
        <v>-3.0399999999999849</v>
      </c>
      <c r="P7" s="494">
        <v>-3.0399999999999703</v>
      </c>
      <c r="Q7" s="494">
        <v>-3.0399999999999832</v>
      </c>
      <c r="R7" s="494">
        <v>-3.0400000000000227</v>
      </c>
    </row>
    <row r="8" spans="2:18" ht="13.5" customHeight="1">
      <c r="B8" s="493" t="s">
        <v>96</v>
      </c>
      <c r="C8" s="493" t="s">
        <v>96</v>
      </c>
      <c r="D8" s="494">
        <v>-3.7954050102351458</v>
      </c>
      <c r="E8" s="494">
        <v>-4.694837914339173</v>
      </c>
      <c r="F8" s="494">
        <v>-4.5247391412698956</v>
      </c>
      <c r="G8" s="494">
        <v>-2.6163191139993387</v>
      </c>
      <c r="H8" s="494">
        <v>-1.6426729214876206</v>
      </c>
      <c r="I8" s="494">
        <v>-1.3152133482677246</v>
      </c>
      <c r="J8" s="494">
        <v>-1.3836490675878812</v>
      </c>
      <c r="K8" s="494">
        <v>-1.0635405631147721</v>
      </c>
      <c r="L8" s="494">
        <v>-1.9994558657207353</v>
      </c>
      <c r="M8" s="494">
        <v>-1.9600319982725929</v>
      </c>
      <c r="N8" s="494">
        <v>-2.6017766012380048</v>
      </c>
      <c r="O8" s="494">
        <v>-2.8572997018739352</v>
      </c>
      <c r="P8" s="494">
        <v>-3.2164969902100395</v>
      </c>
      <c r="Q8" s="494">
        <v>-3.9281961836084061</v>
      </c>
      <c r="R8" s="494">
        <v>-3.7348234297550875</v>
      </c>
    </row>
    <row r="9" spans="2:18" ht="13.5" customHeight="1">
      <c r="B9" s="493" t="s">
        <v>132</v>
      </c>
      <c r="C9" s="493" t="s">
        <v>132</v>
      </c>
      <c r="D9" s="494">
        <v>-0.98005122323220217</v>
      </c>
      <c r="E9" s="494">
        <v>-2.3545053618258116</v>
      </c>
      <c r="F9" s="494">
        <v>-1.4464316686951211</v>
      </c>
      <c r="G9" s="494">
        <v>-3.7052664117016909</v>
      </c>
      <c r="H9" s="494">
        <v>-4.1706612618585428</v>
      </c>
      <c r="I9" s="494">
        <v>-4.421641287012763</v>
      </c>
      <c r="J9" s="494">
        <v>-6.0920386099899106</v>
      </c>
      <c r="K9" s="494">
        <v>-4.8732207310544391</v>
      </c>
      <c r="L9" s="494">
        <v>-2.7453103830398322</v>
      </c>
      <c r="M9" s="494">
        <v>-2.1868411552221181</v>
      </c>
      <c r="N9" s="494">
        <v>-1.6667653318560376</v>
      </c>
      <c r="O9" s="494">
        <v>-1.527270968633397</v>
      </c>
      <c r="P9" s="494">
        <v>-1.5529623874065694</v>
      </c>
      <c r="Q9" s="494">
        <v>-1.5271896201286299</v>
      </c>
      <c r="R9" s="494">
        <v>-1.5092604493169026</v>
      </c>
    </row>
    <row r="10" spans="2:18" ht="13.5" customHeight="1">
      <c r="B10" s="493" t="s">
        <v>97</v>
      </c>
      <c r="C10" s="493" t="s">
        <v>97</v>
      </c>
      <c r="D10" s="494">
        <v>-4.1518801084055292</v>
      </c>
      <c r="E10" s="494">
        <v>2.390733779194234</v>
      </c>
      <c r="F10" s="494">
        <v>0.47332410857666335</v>
      </c>
      <c r="G10" s="494">
        <v>-2.0650746806131921</v>
      </c>
      <c r="H10" s="494">
        <v>-4.1823587850041211</v>
      </c>
      <c r="I10" s="494">
        <v>-4.3801748221579633</v>
      </c>
      <c r="J10" s="494">
        <v>-1.9570352545247371</v>
      </c>
      <c r="K10" s="494">
        <v>-8.5488908821393303E-2</v>
      </c>
      <c r="L10" s="494">
        <v>1.3617910918780503</v>
      </c>
      <c r="M10" s="494">
        <v>-0.15357835322392147</v>
      </c>
      <c r="N10" s="494">
        <v>1.5232976408750352</v>
      </c>
      <c r="O10" s="494">
        <v>1.3914571526588264</v>
      </c>
      <c r="P10" s="494">
        <v>2.2338125851488662</v>
      </c>
      <c r="Q10" s="494">
        <v>2.8503357957000772</v>
      </c>
      <c r="R10" s="494">
        <v>2.9881247393157997</v>
      </c>
    </row>
    <row r="11" spans="2:18" ht="13.5" customHeight="1">
      <c r="B11" s="493" t="s">
        <v>223</v>
      </c>
      <c r="C11" s="493" t="s">
        <v>223</v>
      </c>
      <c r="D11" s="494">
        <v>-0.90399062889514292</v>
      </c>
      <c r="E11" s="494">
        <v>-0.94571085920679598</v>
      </c>
      <c r="F11" s="494">
        <v>1.9671706821336934</v>
      </c>
      <c r="G11" s="494">
        <v>1.9523430685683654</v>
      </c>
      <c r="H11" s="494">
        <v>0.11056774246599188</v>
      </c>
      <c r="I11" s="494">
        <v>-0.24660870610809923</v>
      </c>
      <c r="J11" s="494">
        <v>-0.96391002789951097</v>
      </c>
      <c r="K11" s="494">
        <v>-1.4929322105578391</v>
      </c>
      <c r="L11" s="494">
        <v>-0.46502925616557511</v>
      </c>
      <c r="M11" s="494">
        <v>-0.48217614846999712</v>
      </c>
      <c r="N11" s="494">
        <v>-0.51066799897237147</v>
      </c>
      <c r="O11" s="494">
        <v>-0.51849280015590771</v>
      </c>
      <c r="P11" s="494">
        <v>-0.65261618371999841</v>
      </c>
      <c r="Q11" s="494">
        <v>-0.81294131045932561</v>
      </c>
      <c r="R11" s="494">
        <v>-0.47492546496414412</v>
      </c>
    </row>
    <row r="12" spans="2:18" ht="13.5" customHeight="1">
      <c r="B12" s="493" t="s">
        <v>165</v>
      </c>
      <c r="C12" s="493" t="s">
        <v>165</v>
      </c>
      <c r="D12" s="494">
        <v>16.596824992912822</v>
      </c>
      <c r="E12" s="494">
        <v>16.974184829209683</v>
      </c>
      <c r="F12" s="494">
        <v>9.3753722138849955</v>
      </c>
      <c r="G12" s="494">
        <v>-3.6489740920171263</v>
      </c>
      <c r="H12" s="494">
        <v>-13.638392071423148</v>
      </c>
      <c r="I12" s="494">
        <v>-24.753207578630683</v>
      </c>
      <c r="J12" s="494">
        <v>-20.409960070190653</v>
      </c>
      <c r="K12" s="494">
        <v>-7.459416903388191</v>
      </c>
      <c r="L12" s="494">
        <v>5.3864094817474975</v>
      </c>
      <c r="M12" s="494">
        <v>7.2376181268981723</v>
      </c>
      <c r="N12" s="494">
        <v>9.5946873032731066</v>
      </c>
      <c r="O12" s="494">
        <v>6.7442754435124348</v>
      </c>
      <c r="P12" s="494">
        <v>6.9914345524241375</v>
      </c>
      <c r="Q12" s="494">
        <v>6.297911185206968</v>
      </c>
      <c r="R12" s="494">
        <v>5.8954999589943871</v>
      </c>
    </row>
    <row r="13" spans="2:18" ht="13.5" customHeight="1">
      <c r="B13" s="493" t="s">
        <v>100</v>
      </c>
      <c r="C13" s="493" t="s">
        <v>100</v>
      </c>
      <c r="D13" s="494">
        <v>-1.8479657855448774</v>
      </c>
      <c r="E13" s="494">
        <v>-3.9936252116388369</v>
      </c>
      <c r="F13" s="494">
        <v>-3.1467517376937293</v>
      </c>
      <c r="G13" s="494">
        <v>-2.2405887384340266</v>
      </c>
      <c r="H13" s="494">
        <v>-2.1677982293439855</v>
      </c>
      <c r="I13" s="494">
        <v>-2.8228162217269479</v>
      </c>
      <c r="J13" s="494">
        <v>-4.0032615038093233</v>
      </c>
      <c r="K13" s="494">
        <v>-4.5069809106492293</v>
      </c>
      <c r="L13" s="494">
        <v>-3.9517348407924557</v>
      </c>
      <c r="M13" s="494">
        <v>-3.0476031072160055</v>
      </c>
      <c r="N13" s="494">
        <v>-2.9814743069412888</v>
      </c>
      <c r="O13" s="494">
        <v>-2.8877064359436186</v>
      </c>
      <c r="P13" s="494">
        <v>-2.8740454178082411</v>
      </c>
      <c r="Q13" s="494">
        <v>-2.9105478718793041</v>
      </c>
      <c r="R13" s="494">
        <v>-2.9066058442862799</v>
      </c>
    </row>
    <row r="14" spans="2:18" ht="13.5" customHeight="1">
      <c r="B14" s="493" t="s">
        <v>101</v>
      </c>
      <c r="C14" s="493" t="s">
        <v>101</v>
      </c>
      <c r="D14" s="494">
        <v>-1.3207513305714615</v>
      </c>
      <c r="E14" s="494">
        <v>-1.6071277944991931</v>
      </c>
      <c r="F14" s="494">
        <v>-1.1719387866829003</v>
      </c>
      <c r="G14" s="494">
        <v>-1.9305311617140952</v>
      </c>
      <c r="H14" s="494">
        <v>-2.5823288581698653</v>
      </c>
      <c r="I14" s="494">
        <v>-1.9470670053957844</v>
      </c>
      <c r="J14" s="494">
        <v>-2.3404851879242479</v>
      </c>
      <c r="K14" s="494">
        <v>-3.2902787466297205</v>
      </c>
      <c r="L14" s="494">
        <v>-3.0261391003164317</v>
      </c>
      <c r="M14" s="494">
        <v>-3.0083389075367943</v>
      </c>
      <c r="N14" s="494">
        <v>-3.0259793548588028</v>
      </c>
      <c r="O14" s="494">
        <v>-2.879134888993117</v>
      </c>
      <c r="P14" s="494">
        <v>-2.7900362728946448</v>
      </c>
      <c r="Q14" s="494">
        <v>-2.6844519043930211</v>
      </c>
      <c r="R14" s="494">
        <v>-2.5332759167057448</v>
      </c>
    </row>
    <row r="15" spans="2:18" ht="13.5" customHeight="1">
      <c r="B15" s="493" t="s">
        <v>102</v>
      </c>
      <c r="C15" s="493" t="s">
        <v>102</v>
      </c>
      <c r="D15" s="494">
        <v>-7.5204630797343768</v>
      </c>
      <c r="E15" s="494">
        <v>-5.4937536115023358</v>
      </c>
      <c r="F15" s="494">
        <v>-8.3798550786180837</v>
      </c>
      <c r="G15" s="494">
        <v>-9.0686105296834221</v>
      </c>
      <c r="H15" s="494">
        <v>-7.9754112906550185</v>
      </c>
      <c r="I15" s="494">
        <v>-4.0768370844096253</v>
      </c>
      <c r="J15" s="494">
        <v>-6.887498824998997</v>
      </c>
      <c r="K15" s="494">
        <v>-4.0609868295867999</v>
      </c>
      <c r="L15" s="494">
        <v>-7.0066841896614367</v>
      </c>
      <c r="M15" s="494">
        <v>-5.5945844843176351</v>
      </c>
      <c r="N15" s="494">
        <v>-4.4279042577895167</v>
      </c>
      <c r="O15" s="494">
        <v>-4.0945931192068716</v>
      </c>
      <c r="P15" s="494">
        <v>-4.0026228006286422</v>
      </c>
      <c r="Q15" s="494">
        <v>-3.2273228013196471</v>
      </c>
      <c r="R15" s="494">
        <v>-2.7766835459077419</v>
      </c>
    </row>
    <row r="16" spans="2:18" ht="13.5" customHeight="1">
      <c r="B16" s="493" t="s">
        <v>45</v>
      </c>
      <c r="C16" s="493" t="s">
        <v>45</v>
      </c>
      <c r="D16" s="494">
        <v>-9.6498827937092919</v>
      </c>
      <c r="E16" s="494">
        <v>-0.93571808039667093</v>
      </c>
      <c r="F16" s="494">
        <v>-2.5104425006837428</v>
      </c>
      <c r="G16" s="494">
        <v>-3.8736103937440589</v>
      </c>
      <c r="H16" s="494">
        <v>-3.2072730103334868</v>
      </c>
      <c r="I16" s="494">
        <v>-6.891719454951466</v>
      </c>
      <c r="J16" s="494">
        <v>-0.14585553087972888</v>
      </c>
      <c r="K16" s="494">
        <v>-2.046617930169627</v>
      </c>
      <c r="L16" s="494">
        <v>-2.042259660453007</v>
      </c>
      <c r="M16" s="494">
        <v>-2.2853837082860688</v>
      </c>
      <c r="N16" s="494">
        <v>-1.6527479868394972</v>
      </c>
      <c r="O16" s="494">
        <v>-0.94016492563261944</v>
      </c>
      <c r="P16" s="494">
        <v>-0.97145816804560647</v>
      </c>
      <c r="Q16" s="494">
        <v>-0.97275821816539354</v>
      </c>
      <c r="R16" s="494">
        <v>-1.0054538751117792</v>
      </c>
    </row>
    <row r="17" spans="2:18" ht="13.5" customHeight="1">
      <c r="B17" s="493" t="s">
        <v>103</v>
      </c>
      <c r="C17" s="493" t="s">
        <v>103</v>
      </c>
      <c r="D17" s="494">
        <v>-2.736848152220773</v>
      </c>
      <c r="E17" s="494">
        <v>-2.5131572577577614</v>
      </c>
      <c r="F17" s="494">
        <v>-4.7571629059620921</v>
      </c>
      <c r="G17" s="494">
        <v>-7.1669549284790843</v>
      </c>
      <c r="H17" s="494">
        <v>-6.3700115460378379</v>
      </c>
      <c r="I17" s="494">
        <v>-2.5874306327883541</v>
      </c>
      <c r="J17" s="494">
        <v>-5.6846381817683853E-2</v>
      </c>
      <c r="K17" s="494">
        <v>-0.53136804519473302</v>
      </c>
      <c r="L17" s="494">
        <v>-2.3207566534676327</v>
      </c>
      <c r="M17" s="494">
        <v>-2.42684542491698</v>
      </c>
      <c r="N17" s="494">
        <v>-1.7849034450872154</v>
      </c>
      <c r="O17" s="494">
        <v>-1.7326731711252128</v>
      </c>
      <c r="P17" s="494">
        <v>-1.6734165766676312</v>
      </c>
      <c r="Q17" s="494">
        <v>-1.7362858769227516</v>
      </c>
      <c r="R17" s="494">
        <v>-1.65652808414787</v>
      </c>
    </row>
    <row r="18" spans="2:18" ht="13.5" customHeight="1">
      <c r="B18" s="493" t="s">
        <v>133</v>
      </c>
      <c r="C18" s="493" t="s">
        <v>133</v>
      </c>
      <c r="D18" s="494">
        <v>-3.3712802192947851</v>
      </c>
      <c r="E18" s="494">
        <v>-2.9426458130755999</v>
      </c>
      <c r="F18" s="494">
        <v>-3.4830955918371878</v>
      </c>
      <c r="G18" s="494">
        <v>-5.7297986376027037</v>
      </c>
      <c r="H18" s="494">
        <v>-2.8969052596917519</v>
      </c>
      <c r="I18" s="494">
        <v>-0.78110324667553466</v>
      </c>
      <c r="J18" s="494">
        <v>-0.39736458440936123</v>
      </c>
      <c r="K18" s="494">
        <v>-0.40838070418854888</v>
      </c>
      <c r="L18" s="494">
        <v>0.3414929267317327</v>
      </c>
      <c r="M18" s="494">
        <v>0.59456127002499914</v>
      </c>
      <c r="N18" s="494">
        <v>-0.10665048672197101</v>
      </c>
      <c r="O18" s="494">
        <v>0.12114396110471158</v>
      </c>
      <c r="P18" s="494">
        <v>0.12729494640663103</v>
      </c>
      <c r="Q18" s="494">
        <v>-9.8786565148004934E-3</v>
      </c>
      <c r="R18" s="494">
        <v>4.3281964100450716E-2</v>
      </c>
    </row>
    <row r="19" spans="2:18" ht="13.5" customHeight="1">
      <c r="B19" s="493" t="s">
        <v>105</v>
      </c>
      <c r="C19" s="493" t="s">
        <v>105</v>
      </c>
      <c r="D19" s="494">
        <v>-4.4114617071713917</v>
      </c>
      <c r="E19" s="494">
        <v>-4.1169992594575895</v>
      </c>
      <c r="F19" s="494">
        <v>-5.0317503525861405</v>
      </c>
      <c r="G19" s="494">
        <v>-5.6964696966631596</v>
      </c>
      <c r="H19" s="494">
        <v>-7.3902320067300371</v>
      </c>
      <c r="I19" s="494">
        <v>-8.0891126409619893</v>
      </c>
      <c r="J19" s="494">
        <v>-8.2910466914564864</v>
      </c>
      <c r="K19" s="494">
        <v>-7.774198843429053</v>
      </c>
      <c r="L19" s="494">
        <v>-7.2760111489039696</v>
      </c>
      <c r="M19" s="494">
        <v>-5.1958317142993673</v>
      </c>
      <c r="N19" s="494">
        <v>-3.9709156831276013</v>
      </c>
      <c r="O19" s="494">
        <v>-3.2374287149867662</v>
      </c>
      <c r="P19" s="494">
        <v>-2.9985841506254598</v>
      </c>
      <c r="Q19" s="494">
        <v>-3.0001672525843808</v>
      </c>
      <c r="R19" s="494">
        <v>-2.9999236440615258</v>
      </c>
    </row>
    <row r="20" spans="2:18" ht="13.5" customHeight="1">
      <c r="B20" s="493" t="s">
        <v>134</v>
      </c>
      <c r="C20" s="493" t="s">
        <v>134</v>
      </c>
      <c r="D20" s="494">
        <v>-5.9468952223468481</v>
      </c>
      <c r="E20" s="494">
        <v>-4.704615830261746</v>
      </c>
      <c r="F20" s="494">
        <v>-5.8619995764751831</v>
      </c>
      <c r="G20" s="494">
        <v>-3.6994223420280825</v>
      </c>
      <c r="H20" s="494">
        <v>-3.4104199614124511</v>
      </c>
      <c r="I20" s="494">
        <v>-2.7214973596416048</v>
      </c>
      <c r="J20" s="494">
        <v>-6.4239654401846842</v>
      </c>
      <c r="K20" s="494">
        <v>-4.5906279773546732</v>
      </c>
      <c r="L20" s="494">
        <v>-1.3110990611830666</v>
      </c>
      <c r="M20" s="494">
        <v>-3.3233005609285673</v>
      </c>
      <c r="N20" s="494">
        <v>-3.0003105363727953</v>
      </c>
      <c r="O20" s="494">
        <v>-2.996693103550149</v>
      </c>
      <c r="P20" s="494">
        <v>-3.0013673739959987</v>
      </c>
      <c r="Q20" s="494">
        <v>-3.0029561634149968</v>
      </c>
      <c r="R20" s="494">
        <v>-3.037273080350487</v>
      </c>
    </row>
    <row r="21" spans="2:18" ht="13.5" customHeight="1">
      <c r="B21" s="493" t="s">
        <v>135</v>
      </c>
      <c r="C21" s="493" t="s">
        <v>135</v>
      </c>
      <c r="D21" s="494">
        <v>-2.797037853581092</v>
      </c>
      <c r="E21" s="494">
        <v>-1.502684746804084</v>
      </c>
      <c r="F21" s="494">
        <v>-0.43787680409107554</v>
      </c>
      <c r="G21" s="494">
        <v>-4.8092585165296224</v>
      </c>
      <c r="H21" s="494">
        <v>-3.9295647754605034</v>
      </c>
      <c r="I21" s="494">
        <v>-2.3099163272736232</v>
      </c>
      <c r="J21" s="494">
        <v>-4.6140475149658533</v>
      </c>
      <c r="K21" s="494">
        <v>-5.5809649921861624</v>
      </c>
      <c r="L21" s="494">
        <v>-4.5742192517579374</v>
      </c>
      <c r="M21" s="494">
        <v>-4.789096283793973</v>
      </c>
      <c r="N21" s="494">
        <v>-4.9951914458438731</v>
      </c>
      <c r="O21" s="494">
        <v>-4.8865136332883257</v>
      </c>
      <c r="P21" s="494">
        <v>-4.8749158483630008</v>
      </c>
      <c r="Q21" s="494">
        <v>-4.8844355973990776</v>
      </c>
      <c r="R21" s="494">
        <v>-4.8978453822049062</v>
      </c>
    </row>
    <row r="22" spans="2:18" ht="13.5" customHeight="1">
      <c r="B22" s="493" t="s">
        <v>106</v>
      </c>
      <c r="C22" s="493" t="s">
        <v>106</v>
      </c>
      <c r="D22" s="494">
        <v>-0.8694884849228921</v>
      </c>
      <c r="E22" s="494">
        <v>-2.3858219962713108</v>
      </c>
      <c r="F22" s="494">
        <v>-2.6115299420352289</v>
      </c>
      <c r="G22" s="494">
        <v>-3.9877518642323402</v>
      </c>
      <c r="H22" s="494">
        <v>-2.3004239459838418</v>
      </c>
      <c r="I22" s="494">
        <v>-3.3262968591936661</v>
      </c>
      <c r="J22" s="494">
        <v>-1.3175073658049954</v>
      </c>
      <c r="K22" s="494">
        <v>-2.4165928041181322</v>
      </c>
      <c r="L22" s="494">
        <v>-2.187262094017659</v>
      </c>
      <c r="M22" s="494">
        <v>-2.5292006414774635</v>
      </c>
      <c r="N22" s="494">
        <v>-4.1033038313987857</v>
      </c>
      <c r="O22" s="494">
        <v>-4.9512051570764939</v>
      </c>
      <c r="P22" s="494">
        <v>-4.8970996809118423</v>
      </c>
      <c r="Q22" s="494">
        <v>-4.5207142849514979</v>
      </c>
      <c r="R22" s="494">
        <v>-3.9217427648873793</v>
      </c>
    </row>
    <row r="23" spans="2:18" ht="13.5" customHeight="1">
      <c r="B23" s="493" t="s">
        <v>136</v>
      </c>
      <c r="C23" s="493" t="s">
        <v>136</v>
      </c>
      <c r="D23" s="494">
        <v>-2.567534579125379</v>
      </c>
      <c r="E23" s="494">
        <v>-3.4168087147146884</v>
      </c>
      <c r="F23" s="494">
        <v>-0.95630600280840505</v>
      </c>
      <c r="G23" s="494">
        <v>-2.3719987279176755</v>
      </c>
      <c r="H23" s="494">
        <v>-2.8864470488171277</v>
      </c>
      <c r="I23" s="494">
        <v>-1.821700510896703</v>
      </c>
      <c r="J23" s="494">
        <v>-3.9467417060841052</v>
      </c>
      <c r="K23" s="494">
        <v>-2.8601817814323147</v>
      </c>
      <c r="L23" s="494">
        <v>-4.7436598813484121</v>
      </c>
      <c r="M23" s="494">
        <v>-3.0470341449441869</v>
      </c>
      <c r="N23" s="494">
        <v>-2.9715997100340896</v>
      </c>
      <c r="O23" s="494">
        <v>-3.0486394495377378</v>
      </c>
      <c r="P23" s="494">
        <v>-3.0420487034121124</v>
      </c>
      <c r="Q23" s="494">
        <v>-2.9843100801592604</v>
      </c>
      <c r="R23" s="494">
        <v>-2.9960238774565671</v>
      </c>
    </row>
    <row r="24" spans="2:18" ht="13.5" customHeight="1">
      <c r="B24" s="493" t="s">
        <v>107</v>
      </c>
      <c r="C24" s="493" t="s">
        <v>107</v>
      </c>
      <c r="D24" s="494">
        <v>-2.1782542786813224</v>
      </c>
      <c r="E24" s="494">
        <v>-2.0496450654277036</v>
      </c>
      <c r="F24" s="494">
        <v>-1.9307399980497191</v>
      </c>
      <c r="G24" s="494">
        <v>-1.5651761634638304</v>
      </c>
      <c r="H24" s="494">
        <v>-1.5850120585424641</v>
      </c>
      <c r="I24" s="494">
        <v>-1.9427987889215812</v>
      </c>
      <c r="J24" s="494">
        <v>-1.7577388119776667</v>
      </c>
      <c r="K24" s="494">
        <v>-0.80711807783428302</v>
      </c>
      <c r="L24" s="494">
        <v>-1.0477868913684796</v>
      </c>
      <c r="M24" s="494">
        <v>-3.8496045465556303</v>
      </c>
      <c r="N24" s="494">
        <v>-3.5441867241064773</v>
      </c>
      <c r="O24" s="494">
        <v>-2.8905162135658267</v>
      </c>
      <c r="P24" s="494">
        <v>-2.5871384697427153</v>
      </c>
      <c r="Q24" s="494">
        <v>-2.5337087181573845</v>
      </c>
      <c r="R24" s="494">
        <v>-2.500000000000131</v>
      </c>
    </row>
    <row r="25" spans="2:18" ht="13.5" customHeight="1">
      <c r="B25" s="493" t="s">
        <v>109</v>
      </c>
      <c r="C25" s="493" t="s">
        <v>109</v>
      </c>
      <c r="D25" s="494">
        <v>-3.8251528428955064</v>
      </c>
      <c r="E25" s="494">
        <v>-4.8273213336862373</v>
      </c>
      <c r="F25" s="494">
        <v>-3.8732156870711592</v>
      </c>
      <c r="G25" s="494">
        <v>-2.7427329629393449</v>
      </c>
      <c r="H25" s="494">
        <v>-10.718610225621152</v>
      </c>
      <c r="I25" s="494">
        <v>-7.1794285601879375</v>
      </c>
      <c r="J25" s="494">
        <v>-6.3164127101260918</v>
      </c>
      <c r="K25" s="494">
        <v>-3.3694833721062549</v>
      </c>
      <c r="L25" s="494">
        <v>-5.2680136212719493</v>
      </c>
      <c r="M25" s="494">
        <v>-5.4287544194917992</v>
      </c>
      <c r="N25" s="494">
        <v>-5.980316719421511</v>
      </c>
      <c r="O25" s="494">
        <v>-5.646000345640962</v>
      </c>
      <c r="P25" s="494">
        <v>-5.6569971436013464</v>
      </c>
      <c r="Q25" s="494">
        <v>-3.5940380313760527</v>
      </c>
      <c r="R25" s="494">
        <v>-2.1809350883277867</v>
      </c>
    </row>
    <row r="26" spans="2:18" ht="13.5" customHeight="1">
      <c r="B26" s="493" t="s">
        <v>137</v>
      </c>
      <c r="C26" s="493" t="s">
        <v>137</v>
      </c>
      <c r="D26" s="494">
        <v>-5.4716017088659719</v>
      </c>
      <c r="E26" s="494">
        <v>-3.534891745882851</v>
      </c>
      <c r="F26" s="494">
        <v>1.676932569842015</v>
      </c>
      <c r="G26" s="494">
        <v>-1.5973555369746057</v>
      </c>
      <c r="H26" s="494">
        <v>-1.0645718247541633</v>
      </c>
      <c r="I26" s="494">
        <v>-4.32568611815406</v>
      </c>
      <c r="J26" s="494">
        <v>-2.5156037084725309</v>
      </c>
      <c r="K26" s="494">
        <v>-2.693612421143738</v>
      </c>
      <c r="L26" s="494">
        <v>-2.4913591178944223</v>
      </c>
      <c r="M26" s="494">
        <v>-3.457867615342431</v>
      </c>
      <c r="N26" s="494">
        <v>-3.828735817261756</v>
      </c>
      <c r="O26" s="494">
        <v>-4.0139248829494774</v>
      </c>
      <c r="P26" s="494">
        <v>-3.9586406229857443</v>
      </c>
      <c r="Q26" s="494">
        <v>-3.7862974423975437</v>
      </c>
      <c r="R26" s="494">
        <v>-3.710319521399212</v>
      </c>
    </row>
    <row r="27" spans="2:18" ht="13.5" customHeight="1">
      <c r="B27" s="493" t="s">
        <v>138</v>
      </c>
      <c r="C27" s="493" t="s">
        <v>138</v>
      </c>
      <c r="D27" s="494">
        <v>-0.76643556814847691</v>
      </c>
      <c r="E27" s="494">
        <v>-0.81755068879671056</v>
      </c>
      <c r="F27" s="494">
        <v>-1.3421872106607708</v>
      </c>
      <c r="G27" s="494">
        <v>1.8100772274567456</v>
      </c>
      <c r="H27" s="494">
        <v>1.5310113265966354</v>
      </c>
      <c r="I27" s="494">
        <v>0.6567440225025315</v>
      </c>
      <c r="J27" s="494">
        <v>1.3519620475771634</v>
      </c>
      <c r="K27" s="494">
        <v>-3.1312532825713544</v>
      </c>
      <c r="L27" s="494">
        <v>-6.524005393319106</v>
      </c>
      <c r="M27" s="494">
        <v>-4.9838698174868652</v>
      </c>
      <c r="N27" s="494">
        <v>-5.0209206026772266</v>
      </c>
      <c r="O27" s="494">
        <v>-1.8713709305729791</v>
      </c>
      <c r="P27" s="494">
        <v>-1.6277022002142632</v>
      </c>
      <c r="Q27" s="494">
        <v>-1.2227955598736973</v>
      </c>
      <c r="R27" s="494">
        <v>-1.131583949348488</v>
      </c>
    </row>
    <row r="28" spans="2:18" ht="13.5" customHeight="1">
      <c r="B28" s="493" t="s">
        <v>139</v>
      </c>
      <c r="C28" s="493" t="s">
        <v>139</v>
      </c>
      <c r="D28" s="494">
        <v>0.10463624525219478</v>
      </c>
      <c r="E28" s="494">
        <v>0.15131497953332243</v>
      </c>
      <c r="F28" s="494">
        <v>-0.10358192891375456</v>
      </c>
      <c r="G28" s="494">
        <v>-0.65497374539921438</v>
      </c>
      <c r="H28" s="494">
        <v>-1.2211882523222739</v>
      </c>
      <c r="I28" s="494">
        <v>-1.3945728340042076</v>
      </c>
      <c r="J28" s="494">
        <v>-1.6009689007164822</v>
      </c>
      <c r="K28" s="494">
        <v>-1.6323340894803429</v>
      </c>
      <c r="L28" s="494">
        <v>-4.2899644561822745</v>
      </c>
      <c r="M28" s="494">
        <v>-3.4461304330320539</v>
      </c>
      <c r="N28" s="494">
        <v>-4.4529352328225489</v>
      </c>
      <c r="O28" s="494">
        <v>-4.64080575388786</v>
      </c>
      <c r="P28" s="494">
        <v>-4.968007664917284</v>
      </c>
      <c r="Q28" s="494">
        <v>-5.5079051725294397</v>
      </c>
      <c r="R28" s="494">
        <v>-5.8767665993807459</v>
      </c>
    </row>
    <row r="29" spans="2:18" ht="13.5" customHeight="1">
      <c r="B29" s="493" t="s">
        <v>110</v>
      </c>
      <c r="C29" s="493" t="s">
        <v>110</v>
      </c>
      <c r="D29" s="494">
        <v>-2.4126202157569545</v>
      </c>
      <c r="E29" s="494">
        <v>-1.4794488633432219</v>
      </c>
      <c r="F29" s="494">
        <v>-1.1180345528705322</v>
      </c>
      <c r="G29" s="494">
        <v>-2.5594603876434525</v>
      </c>
      <c r="H29" s="494">
        <v>-8.0465231468925822</v>
      </c>
      <c r="I29" s="494">
        <v>-9.0090007212037495</v>
      </c>
      <c r="J29" s="494">
        <v>-6.0709743207399143</v>
      </c>
      <c r="K29" s="494">
        <v>-5.6568531290421555</v>
      </c>
      <c r="L29" s="494">
        <v>-4.9109020958360317</v>
      </c>
      <c r="M29" s="494">
        <v>-4.4799481756326855</v>
      </c>
      <c r="N29" s="494">
        <v>-2.9951126236415928</v>
      </c>
      <c r="O29" s="494">
        <v>-2.8394114285633409</v>
      </c>
      <c r="P29" s="494">
        <v>-2.0316622184692474</v>
      </c>
      <c r="Q29" s="494">
        <v>-1.9051258294485711</v>
      </c>
      <c r="R29" s="494">
        <v>-1.9568272729066649</v>
      </c>
    </row>
    <row r="30" spans="2:18" ht="13.5" customHeight="1">
      <c r="B30" s="493" t="s">
        <v>140</v>
      </c>
      <c r="C30" s="493" t="s">
        <v>140</v>
      </c>
      <c r="D30" s="494">
        <v>-4.2239832151368075</v>
      </c>
      <c r="E30" s="494">
        <v>0.37816988111250066</v>
      </c>
      <c r="F30" s="494">
        <v>0.24406346403055409</v>
      </c>
      <c r="G30" s="494">
        <v>-2.3279129688956797</v>
      </c>
      <c r="H30" s="494">
        <v>-2.1216687675223787</v>
      </c>
      <c r="I30" s="494">
        <v>-3.5091611110944796</v>
      </c>
      <c r="J30" s="494">
        <v>-3.952526895169667</v>
      </c>
      <c r="K30" s="494">
        <v>-5.4094868282728292</v>
      </c>
      <c r="L30" s="494">
        <v>-4.5231238881840277</v>
      </c>
      <c r="M30" s="494">
        <v>-5.1016188570065797</v>
      </c>
      <c r="N30" s="494">
        <v>-4.6451484257049254</v>
      </c>
      <c r="O30" s="494">
        <v>-4.5485854693526537</v>
      </c>
      <c r="P30" s="494">
        <v>-4.5138096274700672</v>
      </c>
      <c r="Q30" s="494">
        <v>-4.4591675512394948</v>
      </c>
      <c r="R30" s="494">
        <v>-4.3963706364875978</v>
      </c>
    </row>
    <row r="31" spans="2:18" ht="13.5" customHeight="1">
      <c r="B31" s="493" t="s">
        <v>111</v>
      </c>
      <c r="C31" s="493" t="s">
        <v>111</v>
      </c>
      <c r="D31" s="494">
        <v>3.062366983601335</v>
      </c>
      <c r="E31" s="494">
        <v>2.2154010287314305</v>
      </c>
      <c r="F31" s="494">
        <v>-1.1899524042414122</v>
      </c>
      <c r="G31" s="494">
        <v>-6.8697854605624356</v>
      </c>
      <c r="H31" s="494">
        <v>-6.3059492721634944</v>
      </c>
      <c r="I31" s="494">
        <v>-4.8236891113238585</v>
      </c>
      <c r="J31" s="494">
        <v>-5.1780301612648243</v>
      </c>
      <c r="K31" s="494">
        <v>-2.7406022022972207</v>
      </c>
      <c r="L31" s="494">
        <v>-2.9197064949928939</v>
      </c>
      <c r="M31" s="494">
        <v>-2.5197695668416449</v>
      </c>
      <c r="N31" s="494">
        <v>-1.8758298236883482</v>
      </c>
      <c r="O31" s="494">
        <v>-1.3089946872176543</v>
      </c>
      <c r="P31" s="494">
        <v>-1.0083075709927398</v>
      </c>
      <c r="Q31" s="494">
        <v>-0.9915940340092565</v>
      </c>
      <c r="R31" s="494">
        <v>-0.947635534722022</v>
      </c>
    </row>
    <row r="32" spans="2:18" ht="13.5" customHeight="1">
      <c r="B32" s="493" t="s">
        <v>112</v>
      </c>
      <c r="C32" s="493" t="s">
        <v>112</v>
      </c>
      <c r="D32" s="494">
        <v>-0.67720225720225713</v>
      </c>
      <c r="E32" s="494">
        <v>-0.91238983758326897</v>
      </c>
      <c r="F32" s="494">
        <v>-2.4909561692002669</v>
      </c>
      <c r="G32" s="494">
        <v>-1.3022812866786395</v>
      </c>
      <c r="H32" s="494">
        <v>-4.0280875058360772</v>
      </c>
      <c r="I32" s="494">
        <v>-2.7624734021807962</v>
      </c>
      <c r="J32" s="494">
        <v>-2.3286155553171426</v>
      </c>
      <c r="K32" s="494">
        <v>-2.5474429733766621</v>
      </c>
      <c r="L32" s="494">
        <v>-2.607094109402198</v>
      </c>
      <c r="M32" s="494">
        <v>-3.1853225875576854</v>
      </c>
      <c r="N32" s="494">
        <v>-3.3714885765350302</v>
      </c>
      <c r="O32" s="494">
        <v>-3.4318151862431012</v>
      </c>
      <c r="P32" s="494">
        <v>-3.501856956989577</v>
      </c>
      <c r="Q32" s="494">
        <v>-3.6370391007630065</v>
      </c>
      <c r="R32" s="494">
        <v>-3.6667105435707086</v>
      </c>
    </row>
    <row r="33" spans="2:20" ht="13.5" customHeight="1">
      <c r="B33" s="493" t="s">
        <v>141</v>
      </c>
      <c r="C33" s="493" t="s">
        <v>141</v>
      </c>
      <c r="D33" s="494">
        <v>-3.9110810867165418</v>
      </c>
      <c r="E33" s="494">
        <v>-4.9002836798238061</v>
      </c>
      <c r="F33" s="494">
        <v>-4.1461187677690994</v>
      </c>
      <c r="G33" s="494">
        <v>-4.3247162664629775</v>
      </c>
      <c r="H33" s="494">
        <v>-3.8962009550830463</v>
      </c>
      <c r="I33" s="494">
        <v>-3.6823949793741346</v>
      </c>
      <c r="J33" s="494">
        <v>-3.2814669815827422</v>
      </c>
      <c r="K33" s="494">
        <v>-2.9496274787969821</v>
      </c>
      <c r="L33" s="494">
        <v>-3.394060801919923</v>
      </c>
      <c r="M33" s="494">
        <v>-2.9628985965791985</v>
      </c>
      <c r="N33" s="494">
        <v>-2.9549741543136325</v>
      </c>
      <c r="O33" s="494">
        <v>-3.0346118431543183</v>
      </c>
      <c r="P33" s="494">
        <v>-2.9533943723234231</v>
      </c>
      <c r="Q33" s="494">
        <v>-3.0064895062681831</v>
      </c>
      <c r="R33" s="494">
        <v>-2.9667591334084484</v>
      </c>
    </row>
    <row r="34" spans="2:20" ht="13.5" customHeight="1">
      <c r="B34" s="493" t="s">
        <v>419</v>
      </c>
      <c r="C34" s="493" t="s">
        <v>419</v>
      </c>
      <c r="D34" s="494" t="s">
        <v>60</v>
      </c>
      <c r="E34" s="494" t="s">
        <v>60</v>
      </c>
      <c r="F34" s="494" t="s">
        <v>60</v>
      </c>
      <c r="G34" s="494" t="s">
        <v>60</v>
      </c>
      <c r="H34" s="494" t="s">
        <v>60</v>
      </c>
      <c r="I34" s="494" t="s">
        <v>60</v>
      </c>
      <c r="J34" s="494" t="s">
        <v>60</v>
      </c>
      <c r="K34" s="494" t="s">
        <v>60</v>
      </c>
      <c r="L34" s="494" t="s">
        <v>60</v>
      </c>
      <c r="M34" s="494" t="s">
        <v>60</v>
      </c>
      <c r="N34" s="494" t="s">
        <v>60</v>
      </c>
      <c r="O34" s="494" t="s">
        <v>60</v>
      </c>
      <c r="P34" s="494" t="s">
        <v>60</v>
      </c>
      <c r="Q34" s="494" t="s">
        <v>60</v>
      </c>
      <c r="R34" s="494" t="s">
        <v>60</v>
      </c>
    </row>
    <row r="35" spans="2:20" ht="13.5" customHeight="1">
      <c r="B35" s="493" t="s">
        <v>113</v>
      </c>
      <c r="C35" s="493" t="s">
        <v>113</v>
      </c>
      <c r="D35" s="494">
        <v>0.1105681581872668</v>
      </c>
      <c r="E35" s="494">
        <v>-2.3267194692347211</v>
      </c>
      <c r="F35" s="494">
        <v>-7.3665938521725831</v>
      </c>
      <c r="G35" s="494">
        <v>-5.7594998987826607</v>
      </c>
      <c r="H35" s="494">
        <v>-4.7171103774406431</v>
      </c>
      <c r="I35" s="494">
        <v>-3.8221260061428795</v>
      </c>
      <c r="J35" s="494">
        <v>-4.405097166874322</v>
      </c>
      <c r="K35" s="494">
        <v>-6.5660520138113672</v>
      </c>
      <c r="L35" s="494">
        <v>-8.5270502975894829</v>
      </c>
      <c r="M35" s="494">
        <v>-8.805058917075117</v>
      </c>
      <c r="N35" s="494">
        <v>-10.427419807526531</v>
      </c>
      <c r="O35" s="494">
        <v>-11.760303999055999</v>
      </c>
      <c r="P35" s="494">
        <v>-13.903511963904283</v>
      </c>
      <c r="Q35" s="494">
        <v>-14.441671710896365</v>
      </c>
      <c r="R35" s="494">
        <v>-14.98094727204945</v>
      </c>
    </row>
    <row r="36" spans="2:20" ht="13.5" customHeight="1">
      <c r="B36" s="493" t="s">
        <v>142</v>
      </c>
      <c r="C36" s="493" t="s">
        <v>142</v>
      </c>
      <c r="D36" s="494">
        <v>-2.978683270222426</v>
      </c>
      <c r="E36" s="494">
        <v>-2.1416663804955864</v>
      </c>
      <c r="F36" s="494">
        <v>0.58950420943254123</v>
      </c>
      <c r="G36" s="494">
        <v>-0.9014647309829853</v>
      </c>
      <c r="H36" s="494">
        <v>-0.12617341286059572</v>
      </c>
      <c r="I36" s="494">
        <v>-1.9721644862979737</v>
      </c>
      <c r="J36" s="494">
        <v>-9.0318545127350109</v>
      </c>
      <c r="K36" s="494">
        <v>-5.9649979356923062</v>
      </c>
      <c r="L36" s="494">
        <v>-4.7659522327419745</v>
      </c>
      <c r="M36" s="494">
        <v>-4.6983616926270173</v>
      </c>
      <c r="N36" s="494">
        <v>-3.5256417777901188</v>
      </c>
      <c r="O36" s="494">
        <v>-3.711677958856832</v>
      </c>
      <c r="P36" s="494">
        <v>-3.9211116925938927</v>
      </c>
      <c r="Q36" s="494">
        <v>-4.5070809206520828</v>
      </c>
      <c r="R36" s="494">
        <v>-4.7805203145472239</v>
      </c>
    </row>
    <row r="37" spans="2:20" ht="13.5" customHeight="1">
      <c r="B37" s="493" t="s">
        <v>114</v>
      </c>
      <c r="C37" s="493" t="s">
        <v>114</v>
      </c>
      <c r="D37" s="494">
        <v>-4.768139924465908</v>
      </c>
      <c r="E37" s="494">
        <v>-3.5644839820915064</v>
      </c>
      <c r="F37" s="494">
        <v>-4.0603385056695256</v>
      </c>
      <c r="G37" s="494">
        <v>-3.8098255619487218</v>
      </c>
      <c r="H37" s="494">
        <v>-2.9114055795697551</v>
      </c>
      <c r="I37" s="494">
        <v>-3.1685219534477644</v>
      </c>
      <c r="J37" s="494">
        <v>-2.0832249916441041</v>
      </c>
      <c r="K37" s="494">
        <v>-1.1570640173554179</v>
      </c>
      <c r="L37" s="494">
        <v>-1.7978502518303277</v>
      </c>
      <c r="M37" s="494">
        <v>-2.6104059802093946</v>
      </c>
      <c r="N37" s="494">
        <v>-3.0882236372623346</v>
      </c>
      <c r="O37" s="494">
        <v>-3.3937572526017346</v>
      </c>
      <c r="P37" s="494">
        <v>-3.5492642727135335</v>
      </c>
      <c r="Q37" s="494">
        <v>-3.5961925157349945</v>
      </c>
      <c r="R37" s="494">
        <v>-3.5554839933643021</v>
      </c>
    </row>
    <row r="38" spans="2:20" ht="13.5" customHeight="1">
      <c r="B38" s="493" t="s">
        <v>420</v>
      </c>
      <c r="C38" s="493" t="s">
        <v>420</v>
      </c>
      <c r="D38" s="494">
        <v>-4.3649936034211123</v>
      </c>
      <c r="E38" s="494">
        <v>-4.6562576463807863</v>
      </c>
      <c r="F38" s="494">
        <v>-6.7298568590047969</v>
      </c>
      <c r="G38" s="494">
        <v>-3.548798187546462</v>
      </c>
      <c r="H38" s="494">
        <v>-13.425124833143817</v>
      </c>
      <c r="I38" s="494">
        <v>-17.004284241721425</v>
      </c>
      <c r="J38" s="494">
        <v>-35.069166252677505</v>
      </c>
      <c r="K38" s="494">
        <v>-18.669850210253706</v>
      </c>
      <c r="L38" s="494">
        <v>-17.328315158227003</v>
      </c>
      <c r="M38" s="494">
        <v>-22.721526419703274</v>
      </c>
      <c r="N38" s="494">
        <v>-28.820000918793127</v>
      </c>
      <c r="O38" s="494">
        <v>-22.926764214727189</v>
      </c>
      <c r="P38" s="494">
        <v>-24.752024006985458</v>
      </c>
      <c r="Q38" s="494">
        <v>-20.243892530731721</v>
      </c>
      <c r="R38" s="494">
        <v>-19.782372616338336</v>
      </c>
    </row>
    <row r="39" spans="2:20" ht="13.5" customHeight="1">
      <c r="B39" s="493" t="s">
        <v>115</v>
      </c>
      <c r="C39" s="493" t="s">
        <v>115</v>
      </c>
      <c r="D39" s="494">
        <v>-5.6721060210518948</v>
      </c>
      <c r="E39" s="494">
        <v>-2.661484587418415</v>
      </c>
      <c r="F39" s="494">
        <v>-3.0015334475164823</v>
      </c>
      <c r="G39" s="494">
        <v>-4.0121750846038999</v>
      </c>
      <c r="H39" s="494">
        <v>-4.678162098927154</v>
      </c>
      <c r="I39" s="494">
        <v>-4.6610778943530065</v>
      </c>
      <c r="J39" s="494">
        <v>-4.8441931669559928</v>
      </c>
      <c r="K39" s="494">
        <v>-3.8039446286875611</v>
      </c>
      <c r="L39" s="494">
        <v>-4.802249976047503</v>
      </c>
      <c r="M39" s="494">
        <v>-6.703664281181215</v>
      </c>
      <c r="N39" s="494">
        <v>-8.4486556196535787</v>
      </c>
      <c r="O39" s="494">
        <v>-4.8355090740233395</v>
      </c>
      <c r="P39" s="494">
        <v>-4.6920976641131205</v>
      </c>
      <c r="Q39" s="494">
        <v>-1.3264463805220872</v>
      </c>
      <c r="R39" s="494">
        <v>-2.5336654974163131</v>
      </c>
    </row>
    <row r="40" spans="2:20" ht="13.5" customHeight="1">
      <c r="B40" s="493" t="s">
        <v>116</v>
      </c>
      <c r="C40" s="493" t="s">
        <v>116</v>
      </c>
      <c r="D40" s="494">
        <v>3.2409073958275787</v>
      </c>
      <c r="E40" s="494">
        <v>7.2835216984541278</v>
      </c>
      <c r="F40" s="494">
        <v>7.8997853142267633</v>
      </c>
      <c r="G40" s="494">
        <v>3.5333616664171044</v>
      </c>
      <c r="H40" s="494">
        <v>3.2238353532169541</v>
      </c>
      <c r="I40" s="494">
        <v>1.4022975684443111</v>
      </c>
      <c r="J40" s="494">
        <v>1.9300389470154118</v>
      </c>
      <c r="K40" s="494">
        <v>2.1297683402336047</v>
      </c>
      <c r="L40" s="494">
        <v>3.1072764599945151</v>
      </c>
      <c r="M40" s="494">
        <v>0.86104066643716193</v>
      </c>
      <c r="N40" s="494">
        <v>0.13538572723147596</v>
      </c>
      <c r="O40" s="494">
        <v>-5.0497694570902059E-3</v>
      </c>
      <c r="P40" s="494">
        <v>-0.24783379331271152</v>
      </c>
      <c r="Q40" s="494">
        <v>-0.46323028493143859</v>
      </c>
      <c r="R40" s="494">
        <v>-0.63665944181105116</v>
      </c>
    </row>
    <row r="41" spans="2:20" ht="13.5" customHeight="1">
      <c r="B41" s="493" t="s">
        <v>143</v>
      </c>
      <c r="C41" s="493" t="s">
        <v>143</v>
      </c>
      <c r="D41" s="494">
        <v>-2.7563358297003213</v>
      </c>
      <c r="E41" s="494">
        <v>-1.1473515868299478</v>
      </c>
      <c r="F41" s="494">
        <v>-6.856533324646306</v>
      </c>
      <c r="G41" s="494">
        <v>-7.4439879217054274</v>
      </c>
      <c r="H41" s="494">
        <v>-6.2896407275992061</v>
      </c>
      <c r="I41" s="494">
        <v>-5.4801292442002278</v>
      </c>
      <c r="J41" s="494">
        <v>-4.6583930357533712</v>
      </c>
      <c r="K41" s="494">
        <v>-4.8402160899211069</v>
      </c>
      <c r="L41" s="494">
        <v>-4.6127526839629498</v>
      </c>
      <c r="M41" s="494">
        <v>-4.5344478282700074</v>
      </c>
      <c r="N41" s="494">
        <v>-4.2937020277940263</v>
      </c>
      <c r="O41" s="494">
        <v>-4.3191106592128143</v>
      </c>
      <c r="P41" s="494">
        <v>-4.2510353540664267</v>
      </c>
      <c r="Q41" s="494">
        <v>-4.296429403370893</v>
      </c>
      <c r="R41" s="494">
        <v>-4.4553436339729657</v>
      </c>
    </row>
    <row r="42" spans="2:20" ht="13.5" customHeight="1">
      <c r="B42" s="493" t="s">
        <v>118</v>
      </c>
      <c r="C42" s="493" t="s">
        <v>118</v>
      </c>
      <c r="D42" s="494">
        <v>-4.058458583196618</v>
      </c>
      <c r="E42" s="494">
        <v>-4.5067477460518663</v>
      </c>
      <c r="F42" s="494">
        <v>-6.3151765199921686</v>
      </c>
      <c r="G42" s="494">
        <v>-6.8971186952822343</v>
      </c>
      <c r="H42" s="494">
        <v>-4.136083973859261</v>
      </c>
      <c r="I42" s="494">
        <v>-8.7121846895076676</v>
      </c>
      <c r="J42" s="494">
        <v>-8.3750652098002369</v>
      </c>
      <c r="K42" s="494">
        <v>-4.8515821469168152</v>
      </c>
      <c r="L42" s="494">
        <v>-4.3913075947703817</v>
      </c>
      <c r="M42" s="494">
        <v>-5.0960912948270201</v>
      </c>
      <c r="N42" s="494">
        <v>-5.4721542707319522</v>
      </c>
      <c r="O42" s="494">
        <v>-3.2098195689774798</v>
      </c>
      <c r="P42" s="494">
        <v>-2.3821880893199543</v>
      </c>
      <c r="Q42" s="494">
        <v>-1.1831076869999138</v>
      </c>
      <c r="R42" s="494">
        <v>-8.1696489311577761E-2</v>
      </c>
    </row>
    <row r="43" spans="2:20" ht="13.5" customHeight="1">
      <c r="B43" s="493" t="s">
        <v>144</v>
      </c>
      <c r="C43" s="493" t="s">
        <v>144</v>
      </c>
      <c r="D43" s="494">
        <v>-2.4322090039703101</v>
      </c>
      <c r="E43" s="494">
        <v>-1.7834385371880004</v>
      </c>
      <c r="F43" s="494">
        <v>-2.8317188118808354</v>
      </c>
      <c r="G43" s="494">
        <v>-6.151340335475453</v>
      </c>
      <c r="H43" s="494">
        <v>-5.7048144482593699</v>
      </c>
      <c r="I43" s="494">
        <v>-9.3380427773941239</v>
      </c>
      <c r="J43" s="494">
        <v>-5.8008534064321555</v>
      </c>
      <c r="K43" s="494">
        <v>-7.7126430097162917</v>
      </c>
      <c r="L43" s="494">
        <v>-6.4893408330006714</v>
      </c>
      <c r="M43" s="494">
        <v>-5.0090257949752166</v>
      </c>
      <c r="N43" s="494">
        <v>-5.9470889072519943</v>
      </c>
      <c r="O43" s="494">
        <v>-5.2997913995594823</v>
      </c>
      <c r="P43" s="494">
        <v>-4.2909260680609318</v>
      </c>
      <c r="Q43" s="494">
        <v>-2.8399784952750728</v>
      </c>
      <c r="R43" s="494">
        <v>-2.0978096416632486</v>
      </c>
    </row>
    <row r="44" spans="2:20" ht="13.5" customHeight="1">
      <c r="B44" s="493" t="s">
        <v>145</v>
      </c>
      <c r="C44" s="493" t="s">
        <v>145</v>
      </c>
      <c r="D44" s="494">
        <v>0.16414250836547001</v>
      </c>
      <c r="E44" s="494">
        <v>-2.5268219325627559</v>
      </c>
      <c r="F44" s="494">
        <v>2.1626728366929259E-2</v>
      </c>
      <c r="G44" s="494">
        <v>-1.3244116961423713</v>
      </c>
      <c r="H44" s="494">
        <v>-1.1114778257914435</v>
      </c>
      <c r="I44" s="494">
        <v>-1.8050567814370599</v>
      </c>
      <c r="J44" s="494">
        <v>-6.5393747743208515</v>
      </c>
      <c r="K44" s="494">
        <v>-8.3794580663447835</v>
      </c>
      <c r="L44" s="494">
        <v>-3.7662099956041404</v>
      </c>
      <c r="M44" s="494">
        <v>-2.0368959174170054</v>
      </c>
      <c r="N44" s="494">
        <v>-2.5445707228637513</v>
      </c>
      <c r="O44" s="494">
        <v>-0.25672792077722001</v>
      </c>
      <c r="P44" s="494">
        <v>-0.41656293110367332</v>
      </c>
      <c r="Q44" s="494">
        <v>-0.8439059764089788</v>
      </c>
      <c r="R44" s="494">
        <v>-0.98445738711945596</v>
      </c>
    </row>
    <row r="45" spans="2:20" ht="6" customHeight="1">
      <c r="B45" s="495"/>
      <c r="C45" s="495"/>
      <c r="D45" s="494"/>
      <c r="E45" s="494"/>
      <c r="F45" s="494"/>
      <c r="G45" s="494"/>
      <c r="H45" s="494"/>
      <c r="I45" s="494"/>
      <c r="J45" s="494"/>
      <c r="K45" s="494"/>
      <c r="L45" s="494"/>
      <c r="M45" s="494"/>
      <c r="N45" s="494"/>
      <c r="O45" s="494"/>
      <c r="P45" s="494"/>
      <c r="Q45" s="494"/>
      <c r="R45" s="494"/>
    </row>
    <row r="46" spans="2:20" ht="15">
      <c r="B46" s="496" t="s">
        <v>87</v>
      </c>
      <c r="C46" s="523" t="s">
        <v>188</v>
      </c>
      <c r="D46" s="498">
        <v>-2.9201341694429948</v>
      </c>
      <c r="E46" s="498">
        <v>-1.2595970551868818</v>
      </c>
      <c r="F46" s="498">
        <v>-1.9599318845919871</v>
      </c>
      <c r="G46" s="498">
        <v>-3.4751132903997202</v>
      </c>
      <c r="H46" s="498">
        <v>-3.3107800461912831</v>
      </c>
      <c r="I46" s="498">
        <v>-3.9330634923551915</v>
      </c>
      <c r="J46" s="498">
        <v>-3.9159407565279469</v>
      </c>
      <c r="K46" s="498">
        <v>-4.1725859449565039</v>
      </c>
      <c r="L46" s="498">
        <v>-4.0112429520281498</v>
      </c>
      <c r="M46" s="498">
        <v>-4.0244287697456453</v>
      </c>
      <c r="N46" s="498">
        <v>-3.8146679006279931</v>
      </c>
      <c r="O46" s="498">
        <v>-3.5802941167656521</v>
      </c>
      <c r="P46" s="498">
        <v>-3.5493285439193096</v>
      </c>
      <c r="Q46" s="498">
        <v>-3.4240077388073171</v>
      </c>
      <c r="R46" s="498">
        <v>-3.3673788248247516</v>
      </c>
      <c r="T46" s="524"/>
    </row>
    <row r="47" spans="2:20" ht="15">
      <c r="B47" s="499" t="s">
        <v>61</v>
      </c>
      <c r="C47" s="523" t="s">
        <v>224</v>
      </c>
      <c r="D47" s="498">
        <v>-3.1677968192945674</v>
      </c>
      <c r="E47" s="498">
        <v>0.18923465667319966</v>
      </c>
      <c r="F47" s="498">
        <v>-0.30244372431067718</v>
      </c>
      <c r="G47" s="498">
        <v>-2.8559869159814646</v>
      </c>
      <c r="H47" s="498">
        <v>-2.7646303216021759</v>
      </c>
      <c r="I47" s="498">
        <v>-4.2645295312255662</v>
      </c>
      <c r="J47" s="498">
        <v>-4.7741511784765773</v>
      </c>
      <c r="K47" s="498">
        <v>-5.2773814582972198</v>
      </c>
      <c r="L47" s="498">
        <v>-4.1498286400073816</v>
      </c>
      <c r="M47" s="498">
        <v>-4.520929545550624</v>
      </c>
      <c r="N47" s="498">
        <v>-4.1536086576210227</v>
      </c>
      <c r="O47" s="498">
        <v>-3.974872350283392</v>
      </c>
      <c r="P47" s="498">
        <v>-3.9289643647845667</v>
      </c>
      <c r="Q47" s="498">
        <v>-3.8566169409288293</v>
      </c>
      <c r="R47" s="498">
        <v>-3.7902152036006957</v>
      </c>
      <c r="T47" s="524"/>
    </row>
    <row r="48" spans="2:20" ht="15">
      <c r="B48" s="533" t="s">
        <v>49</v>
      </c>
      <c r="C48" s="523" t="s">
        <v>225</v>
      </c>
      <c r="D48" s="498">
        <v>-2.8443900396658517</v>
      </c>
      <c r="E48" s="498">
        <v>-2.3091881664719449</v>
      </c>
      <c r="F48" s="498">
        <v>-3.6365891873931</v>
      </c>
      <c r="G48" s="498">
        <v>-4.6215863324777651</v>
      </c>
      <c r="H48" s="498">
        <v>-4.0270905175591025</v>
      </c>
      <c r="I48" s="498">
        <v>-4.3490357891645752</v>
      </c>
      <c r="J48" s="498">
        <v>-3.7208872470848977</v>
      </c>
      <c r="K48" s="498">
        <v>-3.8247121962008719</v>
      </c>
      <c r="L48" s="498">
        <v>-4.1866889175462401</v>
      </c>
      <c r="M48" s="498">
        <v>-4.2560211457554979</v>
      </c>
      <c r="N48" s="498">
        <v>-4.0195118340842102</v>
      </c>
      <c r="O48" s="498">
        <v>-3.8159136268267746</v>
      </c>
      <c r="P48" s="498">
        <v>-3.7775023760544872</v>
      </c>
      <c r="Q48" s="498">
        <v>-3.7429935805842338</v>
      </c>
      <c r="R48" s="498">
        <v>-3.71119883913464</v>
      </c>
      <c r="T48" s="524"/>
    </row>
    <row r="49" spans="2:20" ht="15">
      <c r="B49" s="533" t="s">
        <v>55</v>
      </c>
      <c r="C49" s="523" t="s">
        <v>226</v>
      </c>
      <c r="D49" s="498">
        <v>-2.2576190931956472</v>
      </c>
      <c r="E49" s="498">
        <v>-1.9847230278763253</v>
      </c>
      <c r="F49" s="498">
        <v>-2.7918707297720027</v>
      </c>
      <c r="G49" s="498">
        <v>-4.5806392988520468</v>
      </c>
      <c r="H49" s="498">
        <v>-3.1583245650980327</v>
      </c>
      <c r="I49" s="498">
        <v>-1.3348158586435939</v>
      </c>
      <c r="J49" s="498">
        <v>-0.70107104673875564</v>
      </c>
      <c r="K49" s="498">
        <v>-0.80305045099185002</v>
      </c>
      <c r="L49" s="498">
        <v>-1.5218758346231918</v>
      </c>
      <c r="M49" s="498">
        <v>-1.1118710339578206</v>
      </c>
      <c r="N49" s="498">
        <v>-1.5823055609007299</v>
      </c>
      <c r="O49" s="498">
        <v>-1.4657230093225226</v>
      </c>
      <c r="P49" s="498">
        <v>-1.5045895825146256</v>
      </c>
      <c r="Q49" s="498">
        <v>-1.6975698198598141</v>
      </c>
      <c r="R49" s="498">
        <v>-1.7280416375562975</v>
      </c>
      <c r="T49" s="524"/>
    </row>
    <row r="50" spans="2:20" ht="15">
      <c r="B50" s="499" t="s">
        <v>34</v>
      </c>
      <c r="C50" s="523" t="s">
        <v>227</v>
      </c>
      <c r="D50" s="498">
        <v>-3.5170639393638821</v>
      </c>
      <c r="E50" s="498">
        <v>-0.96678033155877352</v>
      </c>
      <c r="F50" s="498">
        <v>-1.2581995244598949</v>
      </c>
      <c r="G50" s="498">
        <v>-3.1033739688938864</v>
      </c>
      <c r="H50" s="498">
        <v>-3.2958265694031286</v>
      </c>
      <c r="I50" s="498">
        <v>-4.0223120846035201</v>
      </c>
      <c r="J50" s="498">
        <v>-4.3835275451847409</v>
      </c>
      <c r="K50" s="498">
        <v>-4.7610278021594725</v>
      </c>
      <c r="L50" s="498">
        <v>-4.1822939260366425</v>
      </c>
      <c r="M50" s="498">
        <v>-4.0516530386555516</v>
      </c>
      <c r="N50" s="498">
        <v>-3.7493906686334251</v>
      </c>
      <c r="O50" s="498">
        <v>-3.5044546100525387</v>
      </c>
      <c r="P50" s="498">
        <v>-3.450848928642301</v>
      </c>
      <c r="Q50" s="498">
        <v>-3.2645491934771291</v>
      </c>
      <c r="R50" s="498">
        <v>-3.2023108279215338</v>
      </c>
      <c r="T50" s="524"/>
    </row>
    <row r="51" spans="2:20" ht="15">
      <c r="B51" s="499" t="s">
        <v>48</v>
      </c>
      <c r="C51" s="523" t="s">
        <v>228</v>
      </c>
      <c r="D51" s="498">
        <v>-0.33377065584093868</v>
      </c>
      <c r="E51" s="498">
        <v>-0.16757611080948531</v>
      </c>
      <c r="F51" s="498">
        <v>-1.419423295323623</v>
      </c>
      <c r="G51" s="498">
        <v>-2.4337161073882596</v>
      </c>
      <c r="H51" s="498">
        <v>-1.5701286259228695</v>
      </c>
      <c r="I51" s="498">
        <v>-2.930719771567285</v>
      </c>
      <c r="J51" s="498">
        <v>-2.8239676197497769</v>
      </c>
      <c r="K51" s="498">
        <v>-2.824609477467368</v>
      </c>
      <c r="L51" s="498">
        <v>-2.6160207943978722</v>
      </c>
      <c r="M51" s="498">
        <v>-3.5791580963860068</v>
      </c>
      <c r="N51" s="498">
        <v>-3.9910910231572303</v>
      </c>
      <c r="O51" s="498">
        <v>-3.6110970602107146</v>
      </c>
      <c r="P51" s="498">
        <v>-3.7687600024925612</v>
      </c>
      <c r="Q51" s="507">
        <v>-3.5613911364570021</v>
      </c>
      <c r="R51" s="507">
        <v>-3.3738257903666344</v>
      </c>
      <c r="T51" s="524"/>
    </row>
    <row r="52" spans="2:20" ht="15">
      <c r="B52" s="645" t="s">
        <v>427</v>
      </c>
      <c r="C52" s="645"/>
      <c r="D52" s="645"/>
      <c r="E52" s="645"/>
      <c r="F52" s="645"/>
      <c r="G52" s="645"/>
      <c r="H52" s="645"/>
      <c r="I52" s="645"/>
      <c r="J52" s="645"/>
      <c r="K52" s="645"/>
      <c r="L52" s="645"/>
      <c r="M52" s="645"/>
      <c r="N52" s="645"/>
      <c r="O52" s="645"/>
      <c r="P52" s="645"/>
      <c r="Q52" s="508"/>
      <c r="R52" s="508"/>
      <c r="T52" s="524"/>
    </row>
    <row r="53" spans="2:20" ht="15">
      <c r="B53" s="646" t="s">
        <v>941</v>
      </c>
      <c r="C53" s="646"/>
      <c r="D53" s="646"/>
      <c r="E53" s="646"/>
      <c r="F53" s="646"/>
      <c r="G53" s="646"/>
      <c r="H53" s="646"/>
      <c r="I53" s="646"/>
      <c r="J53" s="646"/>
      <c r="K53" s="646"/>
      <c r="L53" s="646"/>
      <c r="M53" s="646"/>
      <c r="N53" s="646"/>
      <c r="O53" s="646"/>
      <c r="P53" s="646"/>
      <c r="Q53" s="501"/>
      <c r="R53" s="501"/>
      <c r="T53" s="524"/>
    </row>
    <row r="54" spans="2:20" ht="24" customHeight="1">
      <c r="B54" s="659"/>
      <c r="C54" s="659"/>
      <c r="D54" s="659"/>
      <c r="E54" s="659"/>
      <c r="F54" s="659"/>
      <c r="G54" s="659"/>
      <c r="H54" s="659"/>
      <c r="I54" s="659"/>
      <c r="J54" s="659"/>
      <c r="K54" s="659"/>
      <c r="L54" s="659"/>
      <c r="M54" s="659"/>
      <c r="N54" s="659"/>
      <c r="O54" s="659"/>
      <c r="P54" s="659"/>
      <c r="Q54" s="659"/>
      <c r="T54" s="524"/>
    </row>
    <row r="55" spans="2:20" ht="23.25" customHeight="1">
      <c r="B55" s="659"/>
      <c r="C55" s="646"/>
      <c r="D55" s="646"/>
      <c r="E55" s="646"/>
      <c r="F55" s="646"/>
      <c r="G55" s="646"/>
      <c r="H55" s="646"/>
      <c r="I55" s="646"/>
      <c r="J55" s="646"/>
      <c r="K55" s="646"/>
      <c r="L55" s="646"/>
      <c r="M55" s="646"/>
      <c r="N55" s="646"/>
      <c r="O55" s="646"/>
      <c r="P55" s="646"/>
      <c r="Q55" s="501"/>
      <c r="R55" s="501"/>
      <c r="T55" s="524"/>
    </row>
  </sheetData>
  <mergeCells count="6">
    <mergeCell ref="B55:P55"/>
    <mergeCell ref="B2:R2"/>
    <mergeCell ref="B3:R3"/>
    <mergeCell ref="B52:P52"/>
    <mergeCell ref="B53:P53"/>
    <mergeCell ref="B54:Q54"/>
  </mergeCells>
  <conditionalFormatting sqref="B5:R44">
    <cfRule type="expression" dxfId="17" priority="1">
      <formula>MOD(ROW(),2)=0</formula>
    </cfRule>
  </conditionalFormatting>
  <pageMargins left="0.7" right="0.7" top="0.75" bottom="0.75" header="0.3" footer="0.3"/>
  <pageSetup scale="52"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226D-EF31-4F20-9098-DA6072D7D20D}">
  <sheetPr codeName="Sheet92">
    <tabColor rgb="FF92D050"/>
    <pageSetUpPr fitToPage="1"/>
  </sheetPr>
  <dimension ref="A2:AI55"/>
  <sheetViews>
    <sheetView zoomScale="85" zoomScaleNormal="85" workbookViewId="0">
      <pane xSplit="3" ySplit="4" topLeftCell="D5" activePane="bottomRight" state="frozen"/>
      <selection activeCell="R38" sqref="R38"/>
      <selection pane="topRight" activeCell="R38" sqref="R38"/>
      <selection pane="bottomLeft" activeCell="R38" sqref="R38"/>
      <selection pane="bottomRight" activeCell="R38" sqref="R38"/>
    </sheetView>
  </sheetViews>
  <sheetFormatPr defaultColWidth="9.140625" defaultRowHeight="15" outlineLevelCol="1"/>
  <cols>
    <col min="1" max="1" width="6.7109375" style="486" customWidth="1"/>
    <col min="2" max="2" width="28.140625" style="487" customWidth="1"/>
    <col min="3" max="3" width="20.5703125" style="487" hidden="1" customWidth="1" outlineLevel="1"/>
    <col min="4" max="4" width="8.140625" style="502" customWidth="1" collapsed="1"/>
    <col min="5" max="18" width="8.140625" style="502" customWidth="1"/>
    <col min="19" max="35" width="9.140625" style="486"/>
    <col min="36" max="16384" width="9.140625" style="487"/>
  </cols>
  <sheetData>
    <row r="2" spans="2:18">
      <c r="B2" s="653" t="str">
        <f>"Table A18. Low-Income Developing Countries: General Government Primary Balance, "&amp;D4&amp;"–"&amp;RIGHT(R4,2)</f>
        <v>Table A18. Low-Income Developing Countries: General Government Primary Balance, 2010–24</v>
      </c>
      <c r="C2" s="653"/>
      <c r="D2" s="653"/>
      <c r="E2" s="653"/>
      <c r="F2" s="653"/>
      <c r="G2" s="653"/>
      <c r="H2" s="653"/>
      <c r="I2" s="653"/>
      <c r="J2" s="653"/>
      <c r="K2" s="653"/>
      <c r="L2" s="653"/>
      <c r="M2" s="653"/>
      <c r="N2" s="653"/>
      <c r="O2" s="653"/>
      <c r="P2" s="653"/>
      <c r="Q2" s="653"/>
      <c r="R2" s="653"/>
    </row>
    <row r="3" spans="2:18">
      <c r="B3" s="657" t="s">
        <v>196</v>
      </c>
      <c r="C3" s="658"/>
      <c r="D3" s="658"/>
      <c r="E3" s="658"/>
      <c r="F3" s="658"/>
      <c r="G3" s="658"/>
      <c r="H3" s="658"/>
      <c r="I3" s="658"/>
      <c r="J3" s="658"/>
      <c r="K3" s="658"/>
      <c r="L3" s="658"/>
      <c r="M3" s="658"/>
      <c r="N3" s="658"/>
      <c r="O3" s="658"/>
      <c r="P3" s="658"/>
      <c r="Q3" s="658"/>
      <c r="R3" s="658"/>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92</v>
      </c>
      <c r="C5" s="493" t="s">
        <v>92</v>
      </c>
      <c r="D5" s="494">
        <v>-0.81876904531403927</v>
      </c>
      <c r="E5" s="494">
        <v>-1.8873140274529361</v>
      </c>
      <c r="F5" s="494">
        <v>-1.0519052330417233</v>
      </c>
      <c r="G5" s="494">
        <v>-1.3794221618901021</v>
      </c>
      <c r="H5" s="494">
        <v>-0.97769221472106638</v>
      </c>
      <c r="I5" s="494">
        <v>-1.9315870576526402</v>
      </c>
      <c r="J5" s="494">
        <v>-1.4504314447812601</v>
      </c>
      <c r="K5" s="494">
        <v>-1.6219126543906885</v>
      </c>
      <c r="L5" s="494">
        <v>-1.658978680557623</v>
      </c>
      <c r="M5" s="494">
        <v>-2.4145531540745231</v>
      </c>
      <c r="N5" s="494">
        <v>-1.781753482563337</v>
      </c>
      <c r="O5" s="494">
        <v>-1.6504541511245883</v>
      </c>
      <c r="P5" s="494">
        <v>-1.6333315492309679</v>
      </c>
      <c r="Q5" s="494">
        <v>-1.5522363908613703</v>
      </c>
      <c r="R5" s="494">
        <v>-1.3813282740469404</v>
      </c>
    </row>
    <row r="6" spans="2:18" ht="13.5" customHeight="1">
      <c r="B6" s="493" t="s">
        <v>93</v>
      </c>
      <c r="C6" s="493" t="s">
        <v>93</v>
      </c>
      <c r="D6" s="494">
        <v>0.13615295480880649</v>
      </c>
      <c r="E6" s="494">
        <v>-0.93703206235083536</v>
      </c>
      <c r="F6" s="494">
        <v>0.26142836754600929</v>
      </c>
      <c r="G6" s="494">
        <v>-1.4266483585180927</v>
      </c>
      <c r="H6" s="494">
        <v>-1.8739402140848005</v>
      </c>
      <c r="I6" s="494">
        <v>-6.8839064069904978</v>
      </c>
      <c r="J6" s="494">
        <v>-4.6636202649259033</v>
      </c>
      <c r="K6" s="494">
        <v>-3.7832317779341906</v>
      </c>
      <c r="L6" s="494">
        <v>-2.4621275664071871</v>
      </c>
      <c r="M6" s="494">
        <v>-0.2799435668737586</v>
      </c>
      <c r="N6" s="494">
        <v>0.31894048540084979</v>
      </c>
      <c r="O6" s="494">
        <v>0.487094418166652</v>
      </c>
      <c r="P6" s="494">
        <v>0.62883844343995943</v>
      </c>
      <c r="Q6" s="494">
        <v>0.67290996841338269</v>
      </c>
      <c r="R6" s="494">
        <v>0.61000032528207115</v>
      </c>
    </row>
    <row r="7" spans="2:18" ht="13.5" customHeight="1">
      <c r="B7" s="493" t="s">
        <v>95</v>
      </c>
      <c r="C7" s="493" t="s">
        <v>95</v>
      </c>
      <c r="D7" s="494">
        <v>-4.0842863381642589</v>
      </c>
      <c r="E7" s="494">
        <v>-1.7352434127927059</v>
      </c>
      <c r="F7" s="494">
        <v>-2.3752992999753717</v>
      </c>
      <c r="G7" s="494">
        <v>-3.4023555462547539</v>
      </c>
      <c r="H7" s="494">
        <v>-1.235300413568075</v>
      </c>
      <c r="I7" s="494">
        <v>-1.6621039151680079</v>
      </c>
      <c r="J7" s="494">
        <v>-2.6181938920012842</v>
      </c>
      <c r="K7" s="494">
        <v>-6.9263988770649991</v>
      </c>
      <c r="L7" s="494">
        <v>-3.4828548764475458</v>
      </c>
      <c r="M7" s="494">
        <v>-1.7409183334033307</v>
      </c>
      <c r="N7" s="494">
        <v>-1.6948712246768201</v>
      </c>
      <c r="O7" s="494">
        <v>-1.6411345169889378</v>
      </c>
      <c r="P7" s="494">
        <v>-1.5851298164658529</v>
      </c>
      <c r="Q7" s="494">
        <v>-1.5477442559272176</v>
      </c>
      <c r="R7" s="494">
        <v>-1.5193701307269925</v>
      </c>
    </row>
    <row r="8" spans="2:18" ht="13.5" customHeight="1">
      <c r="B8" s="493" t="s">
        <v>96</v>
      </c>
      <c r="C8" s="493" t="s">
        <v>96</v>
      </c>
      <c r="D8" s="494">
        <v>-3.5630981739772341</v>
      </c>
      <c r="E8" s="494">
        <v>-4.4274362319548404</v>
      </c>
      <c r="F8" s="494">
        <v>-4.2272806701919574</v>
      </c>
      <c r="G8" s="494">
        <v>-2.2832231141652857</v>
      </c>
      <c r="H8" s="494">
        <v>-1.3041633264582155</v>
      </c>
      <c r="I8" s="494">
        <v>-1.0117116611697876</v>
      </c>
      <c r="J8" s="494">
        <v>-1.0249731608581829</v>
      </c>
      <c r="K8" s="494">
        <v>-0.74251458555100014</v>
      </c>
      <c r="L8" s="494">
        <v>-1.6088279056022601</v>
      </c>
      <c r="M8" s="494">
        <v>-1.5694040381541188</v>
      </c>
      <c r="N8" s="494">
        <v>-2.2111486411195291</v>
      </c>
      <c r="O8" s="494">
        <v>-2.4666717417554627</v>
      </c>
      <c r="P8" s="494">
        <v>-2.8258690300915639</v>
      </c>
      <c r="Q8" s="494">
        <v>-3.5375682234899308</v>
      </c>
      <c r="R8" s="494">
        <v>-3.3441954696366141</v>
      </c>
    </row>
    <row r="9" spans="2:18" ht="13.5" customHeight="1">
      <c r="B9" s="493" t="s">
        <v>132</v>
      </c>
      <c r="C9" s="493" t="s">
        <v>132</v>
      </c>
      <c r="D9" s="494">
        <v>-0.72849952955994901</v>
      </c>
      <c r="E9" s="494">
        <v>-2.0327214080563665</v>
      </c>
      <c r="F9" s="494">
        <v>-1.1015405874064617</v>
      </c>
      <c r="G9" s="494">
        <v>-3.3426296266631961</v>
      </c>
      <c r="H9" s="494">
        <v>-3.7703364038102927</v>
      </c>
      <c r="I9" s="494">
        <v>-4.039357777704617</v>
      </c>
      <c r="J9" s="494">
        <v>-5.3436684246205628</v>
      </c>
      <c r="K9" s="494">
        <v>-4.0171901692231682</v>
      </c>
      <c r="L9" s="494">
        <v>-1.8092354912159123</v>
      </c>
      <c r="M9" s="494">
        <v>-1.2883747026143839</v>
      </c>
      <c r="N9" s="494">
        <v>-0.69167382151699153</v>
      </c>
      <c r="O9" s="494">
        <v>-0.59532667862032018</v>
      </c>
      <c r="P9" s="494">
        <v>-0.60816241938463256</v>
      </c>
      <c r="Q9" s="494">
        <v>-0.68927963162367023</v>
      </c>
      <c r="R9" s="494">
        <v>-0.6827738372925265</v>
      </c>
    </row>
    <row r="10" spans="2:18" ht="13.5" customHeight="1">
      <c r="B10" s="493" t="s">
        <v>97</v>
      </c>
      <c r="C10" s="493" t="s">
        <v>97</v>
      </c>
      <c r="D10" s="494">
        <v>-3.59835721792154</v>
      </c>
      <c r="E10" s="494">
        <v>3.000235966827173</v>
      </c>
      <c r="F10" s="494">
        <v>0.91438580919209078</v>
      </c>
      <c r="G10" s="494">
        <v>-1.5354955493046856</v>
      </c>
      <c r="H10" s="494">
        <v>-3.5967376951757606</v>
      </c>
      <c r="I10" s="494">
        <v>-2.6945700001245543</v>
      </c>
      <c r="J10" s="494">
        <v>5.9848936334676271E-2</v>
      </c>
      <c r="K10" s="494">
        <v>1.520538494007212</v>
      </c>
      <c r="L10" s="494">
        <v>2.8005332099551725</v>
      </c>
      <c r="M10" s="494">
        <v>0.94908465323045743</v>
      </c>
      <c r="N10" s="494">
        <v>2.651896189099137</v>
      </c>
      <c r="O10" s="494">
        <v>2.3520777045707804</v>
      </c>
      <c r="P10" s="494">
        <v>3.0918763599983334</v>
      </c>
      <c r="Q10" s="494">
        <v>3.6389999026328925</v>
      </c>
      <c r="R10" s="494">
        <v>3.7138687752155897</v>
      </c>
    </row>
    <row r="11" spans="2:18" ht="13.5" customHeight="1">
      <c r="B11" s="493" t="s">
        <v>223</v>
      </c>
      <c r="C11" s="493" t="s">
        <v>223</v>
      </c>
      <c r="D11" s="494">
        <v>-0.74580462698449446</v>
      </c>
      <c r="E11" s="494">
        <v>-0.28692575957565708</v>
      </c>
      <c r="F11" s="494">
        <v>2.4850159583048188</v>
      </c>
      <c r="G11" s="494">
        <v>2.3905645752449249</v>
      </c>
      <c r="H11" s="494">
        <v>0.4098422011661631</v>
      </c>
      <c r="I11" s="494">
        <v>1.9546519908580254E-2</v>
      </c>
      <c r="J11" s="494">
        <v>-0.71942575927268215</v>
      </c>
      <c r="K11" s="494">
        <v>-1.1218743178969319</v>
      </c>
      <c r="L11" s="494">
        <v>-8.3809928543999865E-2</v>
      </c>
      <c r="M11" s="494">
        <v>-8.7328274951569432E-2</v>
      </c>
      <c r="N11" s="494">
        <v>-4.6156266032074678E-2</v>
      </c>
      <c r="O11" s="494">
        <v>3.170927956478941E-2</v>
      </c>
      <c r="P11" s="494">
        <v>-3.8734129518197914E-2</v>
      </c>
      <c r="Q11" s="494">
        <v>-0.19236240760031931</v>
      </c>
      <c r="R11" s="494">
        <v>0.15344460144324051</v>
      </c>
    </row>
    <row r="12" spans="2:18" ht="13.5" customHeight="1">
      <c r="B12" s="493" t="s">
        <v>165</v>
      </c>
      <c r="C12" s="493" t="s">
        <v>165</v>
      </c>
      <c r="D12" s="494">
        <v>17.46981844556397</v>
      </c>
      <c r="E12" s="494">
        <v>17.05868232794122</v>
      </c>
      <c r="F12" s="494">
        <v>9.389715459796502</v>
      </c>
      <c r="G12" s="494">
        <v>-3.3949047095907083</v>
      </c>
      <c r="H12" s="494">
        <v>-13.407068241245041</v>
      </c>
      <c r="I12" s="494">
        <v>-23.855350083243444</v>
      </c>
      <c r="J12" s="494">
        <v>-17.823080791223671</v>
      </c>
      <c r="K12" s="494">
        <v>-5.3969515829333838</v>
      </c>
      <c r="L12" s="494">
        <v>7.4837721266798951</v>
      </c>
      <c r="M12" s="494">
        <v>8.8424734591324885</v>
      </c>
      <c r="N12" s="494">
        <v>10.937653060876558</v>
      </c>
      <c r="O12" s="494">
        <v>7.9652089252255047</v>
      </c>
      <c r="P12" s="494">
        <v>8.0606424455131069</v>
      </c>
      <c r="Q12" s="494">
        <v>7.2216019912818954</v>
      </c>
      <c r="R12" s="494">
        <v>6.7336753426158831</v>
      </c>
    </row>
    <row r="13" spans="2:18" ht="13.5" customHeight="1">
      <c r="B13" s="493" t="s">
        <v>100</v>
      </c>
      <c r="C13" s="493" t="s">
        <v>100</v>
      </c>
      <c r="D13" s="494">
        <v>-0.27018862817447648</v>
      </c>
      <c r="E13" s="494">
        <v>-2.1832480274608019</v>
      </c>
      <c r="F13" s="494">
        <v>-1.4435579726637755</v>
      </c>
      <c r="G13" s="494">
        <v>-0.85004985659597654</v>
      </c>
      <c r="H13" s="494">
        <v>-0.94450080479168452</v>
      </c>
      <c r="I13" s="494">
        <v>-1.3045757751645666</v>
      </c>
      <c r="J13" s="494">
        <v>-2.2827122256125545</v>
      </c>
      <c r="K13" s="494">
        <v>-2.7939084250923871</v>
      </c>
      <c r="L13" s="494">
        <v>-2.1345193510531497</v>
      </c>
      <c r="M13" s="494">
        <v>-1.0593627306160489</v>
      </c>
      <c r="N13" s="494">
        <v>-0.68081371887291953</v>
      </c>
      <c r="O13" s="494">
        <v>-0.7436113039825123</v>
      </c>
      <c r="P13" s="494">
        <v>-0.67893434521063833</v>
      </c>
      <c r="Q13" s="494">
        <v>-0.82805556647404432</v>
      </c>
      <c r="R13" s="494">
        <v>-0.70724469267592316</v>
      </c>
    </row>
    <row r="14" spans="2:18" ht="13.5" customHeight="1">
      <c r="B14" s="493" t="s">
        <v>101</v>
      </c>
      <c r="C14" s="493" t="s">
        <v>101</v>
      </c>
      <c r="D14" s="494">
        <v>-0.90944728785335538</v>
      </c>
      <c r="E14" s="494">
        <v>-1.23579219341333</v>
      </c>
      <c r="F14" s="494">
        <v>-0.87349359492683321</v>
      </c>
      <c r="G14" s="494">
        <v>-1.5923954235408715</v>
      </c>
      <c r="H14" s="494">
        <v>-2.2246828156825882</v>
      </c>
      <c r="I14" s="494">
        <v>-1.5358298271942501</v>
      </c>
      <c r="J14" s="494">
        <v>-1.8712769247233343</v>
      </c>
      <c r="K14" s="494">
        <v>-2.8337413858330889</v>
      </c>
      <c r="L14" s="494">
        <v>-2.5007671492436572</v>
      </c>
      <c r="M14" s="494">
        <v>-2.4721661556366925</v>
      </c>
      <c r="N14" s="494">
        <v>-2.4538967570668895</v>
      </c>
      <c r="O14" s="494">
        <v>-2.239582722798235</v>
      </c>
      <c r="P14" s="494">
        <v>-2.071618582841213</v>
      </c>
      <c r="Q14" s="494">
        <v>-1.8775461475598116</v>
      </c>
      <c r="R14" s="494">
        <v>-1.6339553556579005</v>
      </c>
    </row>
    <row r="15" spans="2:18" ht="13.5" customHeight="1">
      <c r="B15" s="493" t="s">
        <v>102</v>
      </c>
      <c r="C15" s="493" t="s">
        <v>102</v>
      </c>
      <c r="D15" s="494">
        <v>-5.1836711733727237</v>
      </c>
      <c r="E15" s="494">
        <v>-3.5071622681987282</v>
      </c>
      <c r="F15" s="494">
        <v>-5.7588621417406705</v>
      </c>
      <c r="G15" s="494">
        <v>-5.5126279505348741</v>
      </c>
      <c r="H15" s="494">
        <v>-3.4198215947071544</v>
      </c>
      <c r="I15" s="494">
        <v>0.95386496048030878</v>
      </c>
      <c r="J15" s="494">
        <v>-1.527112964364838</v>
      </c>
      <c r="K15" s="494">
        <v>1.2267555982278551</v>
      </c>
      <c r="L15" s="494">
        <v>-1.3938851008771789</v>
      </c>
      <c r="M15" s="494">
        <v>3.9851788221735351E-2</v>
      </c>
      <c r="N15" s="494">
        <v>1.6600520766067859</v>
      </c>
      <c r="O15" s="494">
        <v>1.6413747076579273</v>
      </c>
      <c r="P15" s="494">
        <v>1.2454320452565375</v>
      </c>
      <c r="Q15" s="494">
        <v>1.2965701832675747</v>
      </c>
      <c r="R15" s="494">
        <v>1.4409886827783902</v>
      </c>
    </row>
    <row r="16" spans="2:18" ht="13.5" customHeight="1">
      <c r="B16" s="493" t="s">
        <v>45</v>
      </c>
      <c r="C16" s="493" t="s">
        <v>45</v>
      </c>
      <c r="D16" s="494">
        <v>-8.2580676360471053</v>
      </c>
      <c r="E16" s="494">
        <v>0.53326987781122714</v>
      </c>
      <c r="F16" s="494">
        <v>-1.2052018501845732</v>
      </c>
      <c r="G16" s="494">
        <v>-3.0212471344335952</v>
      </c>
      <c r="H16" s="494">
        <v>-2.2408681945264304</v>
      </c>
      <c r="I16" s="494">
        <v>-6.0682677847149433</v>
      </c>
      <c r="J16" s="494">
        <v>0.93854863348695106</v>
      </c>
      <c r="K16" s="494">
        <v>-1.1427495529656913</v>
      </c>
      <c r="L16" s="494">
        <v>-0.99722131637566513</v>
      </c>
      <c r="M16" s="494">
        <v>-1.490660714570998</v>
      </c>
      <c r="N16" s="494">
        <v>-0.91526545918111379</v>
      </c>
      <c r="O16" s="494">
        <v>3.0954278071321915E-2</v>
      </c>
      <c r="P16" s="494">
        <v>4.9323776714662662E-3</v>
      </c>
      <c r="Q16" s="494">
        <v>1.2329756327852773E-2</v>
      </c>
      <c r="R16" s="494">
        <v>-1.1550800890995083E-2</v>
      </c>
    </row>
    <row r="17" spans="2:18" ht="13.5" customHeight="1">
      <c r="B17" s="493" t="s">
        <v>103</v>
      </c>
      <c r="C17" s="493" t="s">
        <v>103</v>
      </c>
      <c r="D17" s="494">
        <v>-2.1610890360140758</v>
      </c>
      <c r="E17" s="494">
        <v>-2.1006920933340214</v>
      </c>
      <c r="F17" s="494">
        <v>-4.3625249058597495</v>
      </c>
      <c r="G17" s="494">
        <v>-6.6517570036123397</v>
      </c>
      <c r="H17" s="494">
        <v>-5.8990409905792154</v>
      </c>
      <c r="I17" s="494">
        <v>-2.2713667699541711</v>
      </c>
      <c r="J17" s="494">
        <v>0.26151870408447986</v>
      </c>
      <c r="K17" s="494">
        <v>-0.18062094088987238</v>
      </c>
      <c r="L17" s="494">
        <v>-2.0238494493102959</v>
      </c>
      <c r="M17" s="494">
        <v>-2.1055731657535088</v>
      </c>
      <c r="N17" s="494">
        <v>-1.4446981474024396</v>
      </c>
      <c r="O17" s="494">
        <v>-1.3822031686736365</v>
      </c>
      <c r="P17" s="494">
        <v>-1.3088718660525533</v>
      </c>
      <c r="Q17" s="494">
        <v>-1.357632694653524</v>
      </c>
      <c r="R17" s="494">
        <v>-1.2647367125376892</v>
      </c>
    </row>
    <row r="18" spans="2:18" ht="13.5" customHeight="1">
      <c r="B18" s="493" t="s">
        <v>133</v>
      </c>
      <c r="C18" s="493" t="s">
        <v>133</v>
      </c>
      <c r="D18" s="494">
        <v>-4.0625085953240845</v>
      </c>
      <c r="E18" s="494">
        <v>-3.1960320914228983</v>
      </c>
      <c r="F18" s="494">
        <v>-3.5959771750291636</v>
      </c>
      <c r="G18" s="494">
        <v>-5.5660257619806712</v>
      </c>
      <c r="H18" s="494">
        <v>-2.6304116167968528</v>
      </c>
      <c r="I18" s="494">
        <v>2.0070783707069578E-2</v>
      </c>
      <c r="J18" s="494">
        <v>0.21930510479950183</v>
      </c>
      <c r="K18" s="494">
        <v>0.20515243544252598</v>
      </c>
      <c r="L18" s="494">
        <v>0.97925725336632363</v>
      </c>
      <c r="M18" s="494">
        <v>1.5871154197198682</v>
      </c>
      <c r="N18" s="494">
        <v>0.7913792592969392</v>
      </c>
      <c r="O18" s="494">
        <v>0.89266133390372859</v>
      </c>
      <c r="P18" s="494">
        <v>1.068799091952819</v>
      </c>
      <c r="Q18" s="494">
        <v>0.90789278049325461</v>
      </c>
      <c r="R18" s="494">
        <v>0.89380823232922424</v>
      </c>
    </row>
    <row r="19" spans="2:18" ht="13.5" customHeight="1">
      <c r="B19" s="493" t="s">
        <v>105</v>
      </c>
      <c r="C19" s="493" t="s">
        <v>105</v>
      </c>
      <c r="D19" s="494">
        <v>-2.5138666223246071</v>
      </c>
      <c r="E19" s="494">
        <v>-2.2087579177811127</v>
      </c>
      <c r="F19" s="494">
        <v>-2.8838730267496131</v>
      </c>
      <c r="G19" s="494">
        <v>-3.296682801246257</v>
      </c>
      <c r="H19" s="494">
        <v>-4.7872662371856753</v>
      </c>
      <c r="I19" s="494">
        <v>-5.2601028010340869</v>
      </c>
      <c r="J19" s="494">
        <v>-5.2414536320206881</v>
      </c>
      <c r="K19" s="494">
        <v>-4.4658367787545252</v>
      </c>
      <c r="L19" s="494">
        <v>-3.6621001689279802</v>
      </c>
      <c r="M19" s="494">
        <v>-1.4627895756691709</v>
      </c>
      <c r="N19" s="494">
        <v>-0.2539267947212519</v>
      </c>
      <c r="O19" s="494">
        <v>0.40812397115421511</v>
      </c>
      <c r="P19" s="494">
        <v>0.39483187634486194</v>
      </c>
      <c r="Q19" s="494">
        <v>0.12068743948527635</v>
      </c>
      <c r="R19" s="494">
        <v>-3.8993706565878791E-2</v>
      </c>
    </row>
    <row r="20" spans="2:18" ht="13.5" customHeight="1">
      <c r="B20" s="493" t="s">
        <v>134</v>
      </c>
      <c r="C20" s="493" t="s">
        <v>134</v>
      </c>
      <c r="D20" s="494">
        <v>-5.1248591125075915</v>
      </c>
      <c r="E20" s="494">
        <v>-3.7410790906027875</v>
      </c>
      <c r="F20" s="494">
        <v>-4.9185758779722946</v>
      </c>
      <c r="G20" s="494">
        <v>-2.8572503374729905</v>
      </c>
      <c r="H20" s="494">
        <v>-2.5526669133287525</v>
      </c>
      <c r="I20" s="494">
        <v>-1.7782611084186595</v>
      </c>
      <c r="J20" s="494">
        <v>-5.3479516680903973</v>
      </c>
      <c r="K20" s="494">
        <v>-3.4839437546872172</v>
      </c>
      <c r="L20" s="494">
        <v>-2.783952311244433E-2</v>
      </c>
      <c r="M20" s="494">
        <v>-1.8444108935865036</v>
      </c>
      <c r="N20" s="494">
        <v>-1.555990687325574</v>
      </c>
      <c r="O20" s="494">
        <v>-1.5474705528249151</v>
      </c>
      <c r="P20" s="494">
        <v>-1.4708885607464945</v>
      </c>
      <c r="Q20" s="494">
        <v>-1.3976249474963913</v>
      </c>
      <c r="R20" s="494">
        <v>-1.3648822249109678</v>
      </c>
    </row>
    <row r="21" spans="2:18" ht="13.5" customHeight="1">
      <c r="B21" s="493" t="s">
        <v>135</v>
      </c>
      <c r="C21" s="493" t="s">
        <v>135</v>
      </c>
      <c r="D21" s="494">
        <v>-2.3920573335135717</v>
      </c>
      <c r="E21" s="494">
        <v>-1.0408324265643969</v>
      </c>
      <c r="F21" s="494">
        <v>0.16251997255165573</v>
      </c>
      <c r="G21" s="494">
        <v>-3.8445553545774414</v>
      </c>
      <c r="H21" s="494">
        <v>-3.1983155574014361</v>
      </c>
      <c r="I21" s="494">
        <v>-1.4353637403505306</v>
      </c>
      <c r="J21" s="494">
        <v>-3.4650400279801241</v>
      </c>
      <c r="K21" s="494">
        <v>-4.2676862037045389</v>
      </c>
      <c r="L21" s="494">
        <v>-3.085594149929991</v>
      </c>
      <c r="M21" s="494">
        <v>-2.8877116725967729</v>
      </c>
      <c r="N21" s="494">
        <v>-2.9632739156283927</v>
      </c>
      <c r="O21" s="494">
        <v>-2.8737076810660991</v>
      </c>
      <c r="P21" s="494">
        <v>-2.8905843862481717</v>
      </c>
      <c r="Q21" s="494">
        <v>-2.9885479107113073</v>
      </c>
      <c r="R21" s="494">
        <v>-3.0271797629993551</v>
      </c>
    </row>
    <row r="22" spans="2:18" ht="13.5" customHeight="1">
      <c r="B22" s="493" t="s">
        <v>106</v>
      </c>
      <c r="C22" s="493" t="s">
        <v>106</v>
      </c>
      <c r="D22" s="494">
        <v>-5.8853803272201299E-2</v>
      </c>
      <c r="E22" s="494">
        <v>-1.5359104715269407</v>
      </c>
      <c r="F22" s="494">
        <v>-1.8994142898936646</v>
      </c>
      <c r="G22" s="494">
        <v>-3.3096487032755868</v>
      </c>
      <c r="H22" s="494">
        <v>-1.7479401160293637</v>
      </c>
      <c r="I22" s="494">
        <v>-2.5171727387556073</v>
      </c>
      <c r="J22" s="494">
        <v>-0.43634920300241714</v>
      </c>
      <c r="K22" s="494">
        <v>-1.617563479912616</v>
      </c>
      <c r="L22" s="494">
        <v>-1.3151274618015416</v>
      </c>
      <c r="M22" s="494">
        <v>-1.5745789352868012</v>
      </c>
      <c r="N22" s="494">
        <v>-3.1730721239421453</v>
      </c>
      <c r="O22" s="494">
        <v>-4.1028485784827335</v>
      </c>
      <c r="P22" s="494">
        <v>-4.0167146952754722</v>
      </c>
      <c r="Q22" s="494">
        <v>-3.6259353873387945</v>
      </c>
      <c r="R22" s="494">
        <v>-3.0058289042936241</v>
      </c>
    </row>
    <row r="23" spans="2:18" ht="13.5" customHeight="1">
      <c r="B23" s="493" t="s">
        <v>136</v>
      </c>
      <c r="C23" s="493" t="s">
        <v>136</v>
      </c>
      <c r="D23" s="494">
        <v>-2.1669247821760784</v>
      </c>
      <c r="E23" s="494">
        <v>-2.8388050241764899</v>
      </c>
      <c r="F23" s="494">
        <v>-0.43886051798071896</v>
      </c>
      <c r="G23" s="494">
        <v>-1.8766283009247744</v>
      </c>
      <c r="H23" s="494">
        <v>-2.2980950701921099</v>
      </c>
      <c r="I23" s="494">
        <v>-1.229202114525124</v>
      </c>
      <c r="J23" s="494">
        <v>-3.2715570588567493</v>
      </c>
      <c r="K23" s="494">
        <v>-2.0267076538310307</v>
      </c>
      <c r="L23" s="494">
        <v>-3.8602355089809124</v>
      </c>
      <c r="M23" s="494">
        <v>-2.0591087060709143</v>
      </c>
      <c r="N23" s="494">
        <v>-2.0684637715581324</v>
      </c>
      <c r="O23" s="494">
        <v>-2.1033188189944365</v>
      </c>
      <c r="P23" s="494">
        <v>-2.068165058863948</v>
      </c>
      <c r="Q23" s="494">
        <v>-1.9711101961728081</v>
      </c>
      <c r="R23" s="494">
        <v>-1.9743123379850638</v>
      </c>
    </row>
    <row r="24" spans="2:18" ht="13.5" customHeight="1">
      <c r="B24" s="493" t="s">
        <v>107</v>
      </c>
      <c r="C24" s="493" t="s">
        <v>107</v>
      </c>
      <c r="D24" s="494">
        <v>-1.5319516872535459</v>
      </c>
      <c r="E24" s="494">
        <v>-1.3679797615460672</v>
      </c>
      <c r="F24" s="494">
        <v>-1.2724172927594659</v>
      </c>
      <c r="G24" s="494">
        <v>-1.1243769114839852</v>
      </c>
      <c r="H24" s="494">
        <v>-1.1176069333712946</v>
      </c>
      <c r="I24" s="494">
        <v>-1.1886495397841015</v>
      </c>
      <c r="J24" s="494">
        <v>-0.63116174130871039</v>
      </c>
      <c r="K24" s="494">
        <v>0.28813586535160912</v>
      </c>
      <c r="L24" s="494">
        <v>-0.25140748157024884</v>
      </c>
      <c r="M24" s="494">
        <v>-2.9751946489499237</v>
      </c>
      <c r="N24" s="494">
        <v>-2.5513236332743157</v>
      </c>
      <c r="O24" s="494">
        <v>-1.9490568141904345</v>
      </c>
      <c r="P24" s="494">
        <v>-1.6271204898458926</v>
      </c>
      <c r="Q24" s="494">
        <v>-1.5282102690441457</v>
      </c>
      <c r="R24" s="494">
        <v>-1.501842512230342</v>
      </c>
    </row>
    <row r="25" spans="2:18" ht="13.5" customHeight="1">
      <c r="B25" s="493" t="s">
        <v>109</v>
      </c>
      <c r="C25" s="493" t="s">
        <v>109</v>
      </c>
      <c r="D25" s="494">
        <v>-3.0500383146840839</v>
      </c>
      <c r="E25" s="494">
        <v>-3.8886575174891256</v>
      </c>
      <c r="F25" s="494">
        <v>-2.9207361353868713</v>
      </c>
      <c r="G25" s="494">
        <v>-1.9181115752066564</v>
      </c>
      <c r="H25" s="494">
        <v>-9.6416077140898899</v>
      </c>
      <c r="I25" s="494">
        <v>-5.8912214335805668</v>
      </c>
      <c r="J25" s="494">
        <v>-3.3167076940683673</v>
      </c>
      <c r="K25" s="494">
        <v>-7.9884748387466856E-3</v>
      </c>
      <c r="L25" s="494">
        <v>-1.4903697362220871</v>
      </c>
      <c r="M25" s="494">
        <v>-1.5106673758941935</v>
      </c>
      <c r="N25" s="494">
        <v>-2.0194050459015376</v>
      </c>
      <c r="O25" s="494">
        <v>-2.0220531345268924</v>
      </c>
      <c r="P25" s="494">
        <v>-2.4809921605111835</v>
      </c>
      <c r="Q25" s="494">
        <v>-0.78672591152476468</v>
      </c>
      <c r="R25" s="494">
        <v>-6.1923579112296283E-2</v>
      </c>
    </row>
    <row r="26" spans="2:18" ht="13.5" customHeight="1">
      <c r="B26" s="493" t="s">
        <v>137</v>
      </c>
      <c r="C26" s="493" t="s">
        <v>137</v>
      </c>
      <c r="D26" s="494">
        <v>-4.1842446266915987</v>
      </c>
      <c r="E26" s="494">
        <v>-2.1942389309197536</v>
      </c>
      <c r="F26" s="494">
        <v>3.001455327291108</v>
      </c>
      <c r="G26" s="494">
        <v>-0.33737957112251948</v>
      </c>
      <c r="H26" s="494">
        <v>0.17521273318044467</v>
      </c>
      <c r="I26" s="494">
        <v>-3.2219443916546866</v>
      </c>
      <c r="J26" s="494">
        <v>-1.2465416599378267</v>
      </c>
      <c r="K26" s="494">
        <v>-1.3451976039022016</v>
      </c>
      <c r="L26" s="494">
        <v>-0.80172556265154771</v>
      </c>
      <c r="M26" s="494">
        <v>-1.9653942985480386</v>
      </c>
      <c r="N26" s="494">
        <v>-2.1927630810635614</v>
      </c>
      <c r="O26" s="494">
        <v>-2.342763081063576</v>
      </c>
      <c r="P26" s="494">
        <v>-2.1427630810636105</v>
      </c>
      <c r="Q26" s="494">
        <v>-1.9327630810636087</v>
      </c>
      <c r="R26" s="494">
        <v>-1.8327630810636188</v>
      </c>
    </row>
    <row r="27" spans="2:18" ht="13.5" customHeight="1">
      <c r="B27" s="493" t="s">
        <v>138</v>
      </c>
      <c r="C27" s="493" t="s">
        <v>138</v>
      </c>
      <c r="D27" s="494">
        <v>3.2886337826784455E-2</v>
      </c>
      <c r="E27" s="494">
        <v>2.7165280727164693E-2</v>
      </c>
      <c r="F27" s="494">
        <v>-0.46420344398020791</v>
      </c>
      <c r="G27" s="494">
        <v>2.5830078617490591</v>
      </c>
      <c r="H27" s="494">
        <v>2.1062802589951994</v>
      </c>
      <c r="I27" s="494">
        <v>1.0542059149334171</v>
      </c>
      <c r="J27" s="494">
        <v>1.6994018860797131</v>
      </c>
      <c r="K27" s="494">
        <v>-2.7894293585739978</v>
      </c>
      <c r="L27" s="494">
        <v>-6.0211812039008086</v>
      </c>
      <c r="M27" s="494">
        <v>-4.3285110564719078</v>
      </c>
      <c r="N27" s="494">
        <v>-4.4011112007361106</v>
      </c>
      <c r="O27" s="494">
        <v>-1.2769830239071716</v>
      </c>
      <c r="P27" s="494">
        <v>-1.0879497645321896</v>
      </c>
      <c r="Q27" s="494">
        <v>-0.73377461030246838</v>
      </c>
      <c r="R27" s="494">
        <v>-0.68810787865902145</v>
      </c>
    </row>
    <row r="28" spans="2:18" ht="13.5" customHeight="1">
      <c r="B28" s="493" t="s">
        <v>139</v>
      </c>
      <c r="C28" s="493" t="s">
        <v>139</v>
      </c>
      <c r="D28" s="494">
        <v>0.353820462733896</v>
      </c>
      <c r="E28" s="494">
        <v>0.57226486718604341</v>
      </c>
      <c r="F28" s="494">
        <v>0.53770780496401482</v>
      </c>
      <c r="G28" s="494">
        <v>-0.39091733577399834</v>
      </c>
      <c r="H28" s="494">
        <v>-0.87076976089733804</v>
      </c>
      <c r="I28" s="494">
        <v>-0.90973903831493197</v>
      </c>
      <c r="J28" s="494">
        <v>-0.94988652616775637</v>
      </c>
      <c r="K28" s="494">
        <v>-0.71276318143891526</v>
      </c>
      <c r="L28" s="494">
        <v>-3.0885994648490303</v>
      </c>
      <c r="M28" s="494">
        <v>-2.0647468329690066</v>
      </c>
      <c r="N28" s="494">
        <v>-2.8995346974464149</v>
      </c>
      <c r="O28" s="494">
        <v>-3.0222239252299485</v>
      </c>
      <c r="P28" s="494">
        <v>-3.2361405497224625</v>
      </c>
      <c r="Q28" s="494">
        <v>-3.7333883011934583</v>
      </c>
      <c r="R28" s="494">
        <v>-4.0949240769505932</v>
      </c>
    </row>
    <row r="29" spans="2:18" ht="13.5" customHeight="1">
      <c r="B29" s="493" t="s">
        <v>110</v>
      </c>
      <c r="C29" s="493" t="s">
        <v>110</v>
      </c>
      <c r="D29" s="494">
        <v>-2.2011539358332461</v>
      </c>
      <c r="E29" s="494">
        <v>-1.1414978045478761</v>
      </c>
      <c r="F29" s="494">
        <v>-0.81118084948137592</v>
      </c>
      <c r="G29" s="494">
        <v>-2.2560384468920551</v>
      </c>
      <c r="H29" s="494">
        <v>-7.6526165585193926</v>
      </c>
      <c r="I29" s="494">
        <v>-8.3898557111682805</v>
      </c>
      <c r="J29" s="494">
        <v>-5.1414442729068988</v>
      </c>
      <c r="K29" s="494">
        <v>-4.6625175113216262</v>
      </c>
      <c r="L29" s="494">
        <v>-3.6224668838415344</v>
      </c>
      <c r="M29" s="494">
        <v>-3.1478624723418975</v>
      </c>
      <c r="N29" s="494">
        <v>-1.3467208393105032</v>
      </c>
      <c r="O29" s="494">
        <v>-1.3583134417168501</v>
      </c>
      <c r="P29" s="494">
        <v>-0.70959567713292082</v>
      </c>
      <c r="Q29" s="494">
        <v>-0.70259692328970269</v>
      </c>
      <c r="R29" s="494">
        <v>-0.84755726237860929</v>
      </c>
    </row>
    <row r="30" spans="2:18" ht="13.5" customHeight="1">
      <c r="B30" s="493" t="s">
        <v>140</v>
      </c>
      <c r="C30" s="493" t="s">
        <v>140</v>
      </c>
      <c r="D30" s="494">
        <v>-3.5958834584884127</v>
      </c>
      <c r="E30" s="494">
        <v>1.2202232278959748</v>
      </c>
      <c r="F30" s="494">
        <v>1.2174561425610222</v>
      </c>
      <c r="G30" s="494">
        <v>-1.3407309232063696</v>
      </c>
      <c r="H30" s="494">
        <v>-1.1517189093126956</v>
      </c>
      <c r="I30" s="494">
        <v>-2.3807692266826761</v>
      </c>
      <c r="J30" s="494">
        <v>-2.6720476046692387</v>
      </c>
      <c r="K30" s="494">
        <v>-4.0545045732025402</v>
      </c>
      <c r="L30" s="494">
        <v>-2.8499233584155759</v>
      </c>
      <c r="M30" s="494">
        <v>-3.4825037066747817</v>
      </c>
      <c r="N30" s="494">
        <v>-3.2745223151618279</v>
      </c>
      <c r="O30" s="494">
        <v>-2.9809727518616951</v>
      </c>
      <c r="P30" s="494">
        <v>-2.7839471866437009</v>
      </c>
      <c r="Q30" s="494">
        <v>-2.5418363437035243</v>
      </c>
      <c r="R30" s="494">
        <v>-2.3427266522061418</v>
      </c>
    </row>
    <row r="31" spans="2:18" ht="13.5" customHeight="1">
      <c r="B31" s="493" t="s">
        <v>111</v>
      </c>
      <c r="C31" s="493" t="s">
        <v>111</v>
      </c>
      <c r="D31" s="494">
        <v>4.0099263956323377</v>
      </c>
      <c r="E31" s="494">
        <v>3.2042249386030099</v>
      </c>
      <c r="F31" s="494">
        <v>-0.17084125306499476</v>
      </c>
      <c r="G31" s="494">
        <v>-5.7778133728023304</v>
      </c>
      <c r="H31" s="494">
        <v>-4.6620098782241</v>
      </c>
      <c r="I31" s="494">
        <v>-3.002245538095071</v>
      </c>
      <c r="J31" s="494">
        <v>-3.0844139935476274</v>
      </c>
      <c r="K31" s="494">
        <v>-0.41199892694031875</v>
      </c>
      <c r="L31" s="494">
        <v>-0.49034669324540686</v>
      </c>
      <c r="M31" s="494">
        <v>-0.16535512859975349</v>
      </c>
      <c r="N31" s="494">
        <v>0.31067265893053375</v>
      </c>
      <c r="O31" s="494">
        <v>0.71166526243174566</v>
      </c>
      <c r="P31" s="494">
        <v>0.87991517563755806</v>
      </c>
      <c r="Q31" s="494">
        <v>0.84077286801446605</v>
      </c>
      <c r="R31" s="494">
        <v>0.8800611580015496</v>
      </c>
    </row>
    <row r="32" spans="2:18" ht="13.5" customHeight="1">
      <c r="B32" s="493" t="s">
        <v>112</v>
      </c>
      <c r="C32" s="493" t="s">
        <v>112</v>
      </c>
      <c r="D32" s="494">
        <v>-0.24134838134838135</v>
      </c>
      <c r="E32" s="494">
        <v>-0.48558051383115214</v>
      </c>
      <c r="F32" s="494">
        <v>-2.066167562168669</v>
      </c>
      <c r="G32" s="494">
        <v>-0.44261215296517814</v>
      </c>
      <c r="H32" s="494">
        <v>-3.2359379782790283</v>
      </c>
      <c r="I32" s="494">
        <v>-1.9007222720007928</v>
      </c>
      <c r="J32" s="494">
        <v>-1.3374334396892373</v>
      </c>
      <c r="K32" s="494">
        <v>-1.49942275420559</v>
      </c>
      <c r="L32" s="494">
        <v>-1.4152956714318654</v>
      </c>
      <c r="M32" s="494">
        <v>-2.1133378093897837</v>
      </c>
      <c r="N32" s="494">
        <v>-2.0789258853355133</v>
      </c>
      <c r="O32" s="494">
        <v>-2.2071147397141084</v>
      </c>
      <c r="P32" s="494">
        <v>-2.2415411741741931</v>
      </c>
      <c r="Q32" s="494">
        <v>-2.4718464914640621</v>
      </c>
      <c r="R32" s="494">
        <v>-2.3559965843738402</v>
      </c>
    </row>
    <row r="33" spans="2:18" ht="13.5" customHeight="1">
      <c r="B33" s="493" t="s">
        <v>141</v>
      </c>
      <c r="C33" s="493" t="s">
        <v>141</v>
      </c>
      <c r="D33" s="494">
        <v>-3.1627263640937082</v>
      </c>
      <c r="E33" s="494">
        <v>-3.6709343897230915</v>
      </c>
      <c r="F33" s="494">
        <v>-2.9633082785979639</v>
      </c>
      <c r="G33" s="494">
        <v>-3.1162297659356777</v>
      </c>
      <c r="H33" s="494">
        <v>-2.5555953202334551</v>
      </c>
      <c r="I33" s="494">
        <v>-2.1626945421153052</v>
      </c>
      <c r="J33" s="494">
        <v>-1.6137152912788542</v>
      </c>
      <c r="K33" s="494">
        <v>-1.0448603199618982</v>
      </c>
      <c r="L33" s="494">
        <v>-1.400166403148843</v>
      </c>
      <c r="M33" s="494">
        <v>-1.0164757992766542</v>
      </c>
      <c r="N33" s="494">
        <v>-1.104286772270602</v>
      </c>
      <c r="O33" s="494">
        <v>-1.2063033497822888</v>
      </c>
      <c r="P33" s="494">
        <v>-1.1993250462936511</v>
      </c>
      <c r="Q33" s="494">
        <v>-1.2259043870350268</v>
      </c>
      <c r="R33" s="494">
        <v>-1.4190094087467966</v>
      </c>
    </row>
    <row r="34" spans="2:18" ht="13.5" customHeight="1">
      <c r="B34" s="493" t="s">
        <v>419</v>
      </c>
      <c r="C34" s="493" t="s">
        <v>419</v>
      </c>
      <c r="D34" s="494" t="s">
        <v>60</v>
      </c>
      <c r="E34" s="494" t="s">
        <v>60</v>
      </c>
      <c r="F34" s="494" t="s">
        <v>60</v>
      </c>
      <c r="G34" s="494" t="s">
        <v>60</v>
      </c>
      <c r="H34" s="494" t="s">
        <v>60</v>
      </c>
      <c r="I34" s="494" t="s">
        <v>60</v>
      </c>
      <c r="J34" s="494" t="s">
        <v>60</v>
      </c>
      <c r="K34" s="494" t="s">
        <v>60</v>
      </c>
      <c r="L34" s="494" t="s">
        <v>60</v>
      </c>
      <c r="M34" s="494" t="s">
        <v>60</v>
      </c>
      <c r="N34" s="494" t="s">
        <v>60</v>
      </c>
      <c r="O34" s="494" t="s">
        <v>60</v>
      </c>
      <c r="P34" s="494" t="s">
        <v>60</v>
      </c>
      <c r="Q34" s="494" t="s">
        <v>60</v>
      </c>
      <c r="R34" s="494" t="s">
        <v>60</v>
      </c>
    </row>
    <row r="35" spans="2:18" ht="13.5" customHeight="1">
      <c r="B35" s="493" t="s">
        <v>113</v>
      </c>
      <c r="C35" s="493" t="s">
        <v>113</v>
      </c>
      <c r="D35" s="494">
        <v>1.0865146168127522</v>
      </c>
      <c r="E35" s="494">
        <v>-1.2698558346752014</v>
      </c>
      <c r="F35" s="494">
        <v>-6.2483383971143827</v>
      </c>
      <c r="G35" s="494">
        <v>-5.2782783007182035</v>
      </c>
      <c r="H35" s="494">
        <v>-3.9181546976518695</v>
      </c>
      <c r="I35" s="494">
        <v>-3.1220567540474913</v>
      </c>
      <c r="J35" s="494">
        <v>-3.9274904275834839</v>
      </c>
      <c r="K35" s="494">
        <v>-6.0712302011587216</v>
      </c>
      <c r="L35" s="494">
        <v>-8.0615412195731029</v>
      </c>
      <c r="M35" s="494">
        <v>-8.3390111432025549</v>
      </c>
      <c r="N35" s="494">
        <v>-10.038664160936662</v>
      </c>
      <c r="O35" s="494">
        <v>-11.432536382384525</v>
      </c>
      <c r="P35" s="494">
        <v>-12.670214940416399</v>
      </c>
      <c r="Q35" s="494">
        <v>-13.821295946296994</v>
      </c>
      <c r="R35" s="494">
        <v>-14.768941875506814</v>
      </c>
    </row>
    <row r="36" spans="2:18" ht="13.5" customHeight="1">
      <c r="B36" s="493" t="s">
        <v>142</v>
      </c>
      <c r="C36" s="493" t="s">
        <v>142</v>
      </c>
      <c r="D36" s="494">
        <v>-2.4881543991978843</v>
      </c>
      <c r="E36" s="494">
        <v>-1.6236731548468348</v>
      </c>
      <c r="F36" s="494">
        <v>1.1498901130693222</v>
      </c>
      <c r="G36" s="494">
        <v>7.8201155085936017E-2</v>
      </c>
      <c r="H36" s="494">
        <v>0.43676262164270857</v>
      </c>
      <c r="I36" s="494">
        <v>-1.4658993731612178</v>
      </c>
      <c r="J36" s="494">
        <v>-8.3414098750194174</v>
      </c>
      <c r="K36" s="494">
        <v>-5.5053424207257819</v>
      </c>
      <c r="L36" s="494">
        <v>-3.4848163223598987</v>
      </c>
      <c r="M36" s="494">
        <v>-3.460233381291316</v>
      </c>
      <c r="N36" s="494">
        <v>-1.9802344814119708</v>
      </c>
      <c r="O36" s="494">
        <v>-1.7711888653038972</v>
      </c>
      <c r="P36" s="494">
        <v>-1.7734853597402602</v>
      </c>
      <c r="Q36" s="494">
        <v>-2.0741825936806686</v>
      </c>
      <c r="R36" s="494">
        <v>-2.0350282393974424</v>
      </c>
    </row>
    <row r="37" spans="2:18" ht="13.5" customHeight="1">
      <c r="B37" s="493" t="s">
        <v>114</v>
      </c>
      <c r="C37" s="493" t="s">
        <v>114</v>
      </c>
      <c r="D37" s="494">
        <v>-4.0811846765732511</v>
      </c>
      <c r="E37" s="494">
        <v>-2.8161371767206194</v>
      </c>
      <c r="F37" s="494">
        <v>-3.0950447487723234</v>
      </c>
      <c r="G37" s="494">
        <v>-2.6150287631392217</v>
      </c>
      <c r="H37" s="494">
        <v>-1.5566985545855287</v>
      </c>
      <c r="I37" s="494">
        <v>-1.7126401527101782</v>
      </c>
      <c r="J37" s="494">
        <v>-0.60591961307581077</v>
      </c>
      <c r="K37" s="494">
        <v>0.40201907625158478</v>
      </c>
      <c r="L37" s="494">
        <v>-0.18356765223340563</v>
      </c>
      <c r="M37" s="494">
        <v>-0.853740598273111</v>
      </c>
      <c r="N37" s="494">
        <v>-1.2054586680980344</v>
      </c>
      <c r="O37" s="494">
        <v>-1.4031021378183473</v>
      </c>
      <c r="P37" s="494">
        <v>-1.4521495518159595</v>
      </c>
      <c r="Q37" s="494">
        <v>-1.4229350816442967</v>
      </c>
      <c r="R37" s="494">
        <v>-1.3240207186016808</v>
      </c>
    </row>
    <row r="38" spans="2:18" ht="13.5" customHeight="1">
      <c r="B38" s="493" t="s">
        <v>420</v>
      </c>
      <c r="C38" s="493" t="s">
        <v>420</v>
      </c>
      <c r="D38" s="494">
        <v>-4.3649936034211123</v>
      </c>
      <c r="E38" s="494">
        <v>-4.6562576463807863</v>
      </c>
      <c r="F38" s="494">
        <v>-6.7298568590047969</v>
      </c>
      <c r="G38" s="494">
        <v>-3.548798187546462</v>
      </c>
      <c r="H38" s="494">
        <v>-13.425124833143817</v>
      </c>
      <c r="I38" s="494">
        <v>-17.004284241721425</v>
      </c>
      <c r="J38" s="494">
        <v>-35.069166252677505</v>
      </c>
      <c r="K38" s="494">
        <v>-18.664865292793426</v>
      </c>
      <c r="L38" s="494">
        <v>-17.24043000172697</v>
      </c>
      <c r="M38" s="494">
        <v>-22.478198885197418</v>
      </c>
      <c r="N38" s="494">
        <v>-28.449390955163611</v>
      </c>
      <c r="O38" s="494">
        <v>-22.420475536394246</v>
      </c>
      <c r="P38" s="494">
        <v>-24.128178112657814</v>
      </c>
      <c r="Q38" s="494">
        <v>-19.612499291183365</v>
      </c>
      <c r="R38" s="494">
        <v>-19.148973150959204</v>
      </c>
    </row>
    <row r="39" spans="2:18" ht="13.5" customHeight="1">
      <c r="B39" s="493" t="s">
        <v>115</v>
      </c>
      <c r="C39" s="493" t="s">
        <v>115</v>
      </c>
      <c r="D39" s="494">
        <v>-4.8152435799240143</v>
      </c>
      <c r="E39" s="494">
        <v>-1.7258533303368671</v>
      </c>
      <c r="F39" s="494">
        <v>-1.7250054730077398</v>
      </c>
      <c r="G39" s="494">
        <v>-2.672908050459331</v>
      </c>
      <c r="H39" s="494">
        <v>-3.1783109759892736</v>
      </c>
      <c r="I39" s="494">
        <v>-2.9336077819135005</v>
      </c>
      <c r="J39" s="494">
        <v>-2.4086125210793892</v>
      </c>
      <c r="K39" s="494">
        <v>-1.3639013842480163</v>
      </c>
      <c r="L39" s="494">
        <v>-2.6432348697136079</v>
      </c>
      <c r="M39" s="494">
        <v>-4.3213893028289148</v>
      </c>
      <c r="N39" s="494">
        <v>-5.8416629177603783</v>
      </c>
      <c r="O39" s="494">
        <v>-2.1070610804160048</v>
      </c>
      <c r="P39" s="494">
        <v>-1.966584279509823</v>
      </c>
      <c r="Q39" s="494">
        <v>1.52280466961243</v>
      </c>
      <c r="R39" s="494">
        <v>0.75651292616979959</v>
      </c>
    </row>
    <row r="40" spans="2:18">
      <c r="B40" s="493" t="s">
        <v>116</v>
      </c>
      <c r="C40" s="493" t="s">
        <v>116</v>
      </c>
      <c r="D40" s="494">
        <v>3.2855643029892341</v>
      </c>
      <c r="E40" s="494">
        <v>7.3071505764713178</v>
      </c>
      <c r="F40" s="494">
        <v>7.7847375608953389</v>
      </c>
      <c r="G40" s="494">
        <v>3.3887366372656618</v>
      </c>
      <c r="H40" s="494">
        <v>3.073953642774129</v>
      </c>
      <c r="I40" s="494">
        <v>1.2406430185430219</v>
      </c>
      <c r="J40" s="494">
        <v>1.7411826897354674</v>
      </c>
      <c r="K40" s="494">
        <v>1.8504476506825109</v>
      </c>
      <c r="L40" s="494">
        <v>2.8925070404476121</v>
      </c>
      <c r="M40" s="494">
        <v>0.61185847037875907</v>
      </c>
      <c r="N40" s="494">
        <v>-2.8497354528434844E-2</v>
      </c>
      <c r="O40" s="494">
        <v>-0.16718172615944193</v>
      </c>
      <c r="P40" s="494">
        <v>-0.40802903828682563</v>
      </c>
      <c r="Q40" s="494">
        <v>-0.62295679555957162</v>
      </c>
      <c r="R40" s="494">
        <v>-0.85845427367387639</v>
      </c>
    </row>
    <row r="41" spans="2:18">
      <c r="B41" s="493" t="s">
        <v>143</v>
      </c>
      <c r="C41" s="493" t="s">
        <v>143</v>
      </c>
      <c r="D41" s="494">
        <v>-1.5792265256939295</v>
      </c>
      <c r="E41" s="494">
        <v>-7.5866577727680184E-2</v>
      </c>
      <c r="F41" s="494">
        <v>-5.6276011833951287</v>
      </c>
      <c r="G41" s="494">
        <v>-5.9350578782384309</v>
      </c>
      <c r="H41" s="494">
        <v>-4.5948606596941701</v>
      </c>
      <c r="I41" s="494">
        <v>-3.4907960764527561</v>
      </c>
      <c r="J41" s="494">
        <v>-2.7288537936264881</v>
      </c>
      <c r="K41" s="494">
        <v>-2.8645771710255601</v>
      </c>
      <c r="L41" s="494">
        <v>-2.5800053944189698</v>
      </c>
      <c r="M41" s="494">
        <v>-2.5209141018183718</v>
      </c>
      <c r="N41" s="494">
        <v>-2.2586157366854458</v>
      </c>
      <c r="O41" s="494">
        <v>-2.268695979452279</v>
      </c>
      <c r="P41" s="494">
        <v>-2.1686805080323497</v>
      </c>
      <c r="Q41" s="494">
        <v>-2.2157414137177587</v>
      </c>
      <c r="R41" s="494">
        <v>-2.3431012739906856</v>
      </c>
    </row>
    <row r="42" spans="2:18">
      <c r="B42" s="493" t="s">
        <v>118</v>
      </c>
      <c r="C42" s="493" t="s">
        <v>118</v>
      </c>
      <c r="D42" s="494">
        <v>-1.6609710307435559</v>
      </c>
      <c r="E42" s="494">
        <v>-0.17329082722353475</v>
      </c>
      <c r="F42" s="494">
        <v>-0.87287374835192666</v>
      </c>
      <c r="G42" s="494">
        <v>-1.4546284392772577</v>
      </c>
      <c r="H42" s="494">
        <v>1.5057284651007541</v>
      </c>
      <c r="I42" s="494">
        <v>-2.5590715021695916</v>
      </c>
      <c r="J42" s="494">
        <v>-3.064752320681515</v>
      </c>
      <c r="K42" s="494">
        <v>-4.6528312238206881</v>
      </c>
      <c r="L42" s="494">
        <v>-4.1857089597801096</v>
      </c>
      <c r="M42" s="494">
        <v>-4.9146058249626163</v>
      </c>
      <c r="N42" s="494">
        <v>-2.9027813116636305</v>
      </c>
      <c r="O42" s="494">
        <v>-1.9686290903965267</v>
      </c>
      <c r="P42" s="494">
        <v>-1.3314070657870052</v>
      </c>
      <c r="Q42" s="494">
        <v>-0.30343965744657947</v>
      </c>
      <c r="R42" s="494">
        <v>0.94759136667264232</v>
      </c>
    </row>
    <row r="43" spans="2:18">
      <c r="B43" s="493" t="s">
        <v>144</v>
      </c>
      <c r="C43" s="493" t="s">
        <v>144</v>
      </c>
      <c r="D43" s="494">
        <v>-1.0227790818876832</v>
      </c>
      <c r="E43" s="494">
        <v>-0.83419549325623055</v>
      </c>
      <c r="F43" s="494">
        <v>-1.5086941497302624</v>
      </c>
      <c r="G43" s="494">
        <v>-4.6770137494021329</v>
      </c>
      <c r="H43" s="494">
        <v>-3.4831048779209071</v>
      </c>
      <c r="I43" s="494">
        <v>-6.4894887011318101</v>
      </c>
      <c r="J43" s="494">
        <v>-2.3541379909126605</v>
      </c>
      <c r="K43" s="494">
        <v>-3.7223459533680767</v>
      </c>
      <c r="L43" s="494">
        <v>-1.6415920666329915</v>
      </c>
      <c r="M43" s="494">
        <v>-0.52829539198975595</v>
      </c>
      <c r="N43" s="494">
        <v>-0.74746235411413386</v>
      </c>
      <c r="O43" s="494">
        <v>-0.30058061457430568</v>
      </c>
      <c r="P43" s="494">
        <v>0.44620923302402499</v>
      </c>
      <c r="Q43" s="494">
        <v>1.9642807875724806</v>
      </c>
      <c r="R43" s="494">
        <v>2.367229779635835</v>
      </c>
    </row>
    <row r="44" spans="2:18">
      <c r="B44" s="493" t="s">
        <v>145</v>
      </c>
      <c r="C44" s="493" t="s">
        <v>145</v>
      </c>
      <c r="D44" s="494">
        <v>1.1062100912639088</v>
      </c>
      <c r="E44" s="494">
        <v>-2.2488471772089054</v>
      </c>
      <c r="F44" s="494">
        <v>0.25680602506573147</v>
      </c>
      <c r="G44" s="494">
        <v>-0.71474560490999484</v>
      </c>
      <c r="H44" s="494">
        <v>-0.41157310323471891</v>
      </c>
      <c r="I44" s="494">
        <v>-0.9174969536642652</v>
      </c>
      <c r="J44" s="494">
        <v>-5.9294801761080755</v>
      </c>
      <c r="K44" s="494">
        <v>-7.5312446897131498</v>
      </c>
      <c r="L44" s="494">
        <v>-3.0754397592741949</v>
      </c>
      <c r="M44" s="494">
        <v>-1.1021271732041789</v>
      </c>
      <c r="N44" s="494">
        <v>-1.3084395905374044</v>
      </c>
      <c r="O44" s="494">
        <v>0.6221768787619224</v>
      </c>
      <c r="P44" s="494">
        <v>0.32874461769872998</v>
      </c>
      <c r="Q44" s="494">
        <v>-0.18269110091325311</v>
      </c>
      <c r="R44" s="494">
        <v>-0.3694353179475991</v>
      </c>
    </row>
    <row r="45" spans="2:18" ht="6" customHeight="1">
      <c r="B45" s="506"/>
      <c r="C45" s="495"/>
      <c r="D45" s="494"/>
      <c r="E45" s="494"/>
      <c r="F45" s="494"/>
      <c r="G45" s="494"/>
      <c r="H45" s="494"/>
      <c r="I45" s="494"/>
      <c r="J45" s="494"/>
      <c r="K45" s="494"/>
      <c r="L45" s="494"/>
      <c r="M45" s="494"/>
      <c r="N45" s="494"/>
      <c r="O45" s="494"/>
      <c r="P45" s="494"/>
      <c r="Q45" s="494"/>
      <c r="R45" s="494"/>
    </row>
    <row r="46" spans="2:18">
      <c r="B46" s="496" t="s">
        <v>87</v>
      </c>
      <c r="C46" s="523" t="s">
        <v>188</v>
      </c>
      <c r="D46" s="498">
        <v>-1.9605687012978801</v>
      </c>
      <c r="E46" s="498">
        <v>-0.21549497468082554</v>
      </c>
      <c r="F46" s="498">
        <v>-0.77828967514488545</v>
      </c>
      <c r="G46" s="498">
        <v>-2.2139834455938572</v>
      </c>
      <c r="H46" s="498">
        <v>-1.9727364926116611</v>
      </c>
      <c r="I46" s="498">
        <v>-2.4386020567355309</v>
      </c>
      <c r="J46" s="498">
        <v>-2.3300930614152153</v>
      </c>
      <c r="K46" s="498">
        <v>-2.5962726009320112</v>
      </c>
      <c r="L46" s="498">
        <v>-2.1541429467979851</v>
      </c>
      <c r="M46" s="498">
        <v>-2.2596796392128935</v>
      </c>
      <c r="N46" s="498">
        <v>-2.0131817944470525</v>
      </c>
      <c r="O46" s="498">
        <v>-1.7760572669436041</v>
      </c>
      <c r="P46" s="498">
        <v>-1.7168538380180047</v>
      </c>
      <c r="Q46" s="498">
        <v>-1.5934955952075904</v>
      </c>
      <c r="R46" s="498">
        <v>-1.5179808241504396</v>
      </c>
    </row>
    <row r="47" spans="2:18">
      <c r="B47" s="499" t="s">
        <v>61</v>
      </c>
      <c r="C47" s="523" t="s">
        <v>224</v>
      </c>
      <c r="D47" s="498">
        <v>-2.3870606595188444</v>
      </c>
      <c r="E47" s="498">
        <v>1.2357462567726041</v>
      </c>
      <c r="F47" s="498">
        <v>0.90807961136659943</v>
      </c>
      <c r="G47" s="498">
        <v>-1.6281287277915335</v>
      </c>
      <c r="H47" s="498">
        <v>-1.5289705634564883</v>
      </c>
      <c r="I47" s="498">
        <v>-2.7997720720439436</v>
      </c>
      <c r="J47" s="498">
        <v>-3.2212583284798164</v>
      </c>
      <c r="K47" s="498">
        <v>-3.9469276280994379</v>
      </c>
      <c r="L47" s="498">
        <v>-2.561286573612791</v>
      </c>
      <c r="M47" s="498">
        <v>-2.9728555038719882</v>
      </c>
      <c r="N47" s="498">
        <v>-2.6581992404389871</v>
      </c>
      <c r="O47" s="498">
        <v>-2.4145772710430173</v>
      </c>
      <c r="P47" s="498">
        <v>-2.2514294704723978</v>
      </c>
      <c r="Q47" s="498">
        <v>-2.0563624344550044</v>
      </c>
      <c r="R47" s="498">
        <v>-1.8658169638939128</v>
      </c>
    </row>
    <row r="48" spans="2:18">
      <c r="B48" s="533" t="s">
        <v>49</v>
      </c>
      <c r="C48" s="523" t="s">
        <v>225</v>
      </c>
      <c r="D48" s="498">
        <v>-1.5084868506825724</v>
      </c>
      <c r="E48" s="498">
        <v>-1.0663165421221248</v>
      </c>
      <c r="F48" s="498">
        <v>-2.2657283400202739</v>
      </c>
      <c r="G48" s="498">
        <v>-3.1039547249796269</v>
      </c>
      <c r="H48" s="498">
        <v>-2.3836990030631564</v>
      </c>
      <c r="I48" s="498">
        <v>-2.6132119028813072</v>
      </c>
      <c r="J48" s="498">
        <v>-2.0132771131598943</v>
      </c>
      <c r="K48" s="498">
        <v>-2.159180809199905</v>
      </c>
      <c r="L48" s="498">
        <v>-2.1586632296812489</v>
      </c>
      <c r="M48" s="498">
        <v>-2.4909163355353496</v>
      </c>
      <c r="N48" s="498">
        <v>-2.2064584466791821</v>
      </c>
      <c r="O48" s="498">
        <v>-2.0019138839746966</v>
      </c>
      <c r="P48" s="498">
        <v>-1.9408016929214538</v>
      </c>
      <c r="Q48" s="498">
        <v>-1.9077735645522689</v>
      </c>
      <c r="R48" s="498">
        <v>-1.8656633730813008</v>
      </c>
    </row>
    <row r="49" spans="2:18">
      <c r="B49" s="533" t="s">
        <v>55</v>
      </c>
      <c r="C49" s="523" t="s">
        <v>226</v>
      </c>
      <c r="D49" s="498">
        <v>-2.4144472554784784</v>
      </c>
      <c r="E49" s="498">
        <v>-1.9062311237573666</v>
      </c>
      <c r="F49" s="498">
        <v>-2.5814250133140257</v>
      </c>
      <c r="G49" s="498">
        <v>-4.3095393898135397</v>
      </c>
      <c r="H49" s="498">
        <v>-2.8227625460120653</v>
      </c>
      <c r="I49" s="498">
        <v>-0.72757995759028193</v>
      </c>
      <c r="J49" s="498">
        <v>-0.13050022839091238</v>
      </c>
      <c r="K49" s="498">
        <v>-0.14634124302942494</v>
      </c>
      <c r="L49" s="498">
        <v>-0.79336200152835479</v>
      </c>
      <c r="M49" s="498">
        <v>-0.15222455574454788</v>
      </c>
      <c r="N49" s="498">
        <v>-0.62588440756670438</v>
      </c>
      <c r="O49" s="498">
        <v>-0.56514177197591364</v>
      </c>
      <c r="P49" s="498">
        <v>-0.48553570887681652</v>
      </c>
      <c r="Q49" s="498">
        <v>-0.6831404585730898</v>
      </c>
      <c r="R49" s="498">
        <v>-0.74812735351229587</v>
      </c>
    </row>
    <row r="50" spans="2:18">
      <c r="B50" s="499" t="s">
        <v>34</v>
      </c>
      <c r="C50" s="523" t="s">
        <v>227</v>
      </c>
      <c r="D50" s="498">
        <v>-2.6831596328722256</v>
      </c>
      <c r="E50" s="498">
        <v>-3.883075132301933E-2</v>
      </c>
      <c r="F50" s="498">
        <v>-0.19913325342613442</v>
      </c>
      <c r="G50" s="498">
        <v>-1.952252567530818</v>
      </c>
      <c r="H50" s="498">
        <v>-2.0963224935547142</v>
      </c>
      <c r="I50" s="498">
        <v>-2.6358364901477147</v>
      </c>
      <c r="J50" s="498">
        <v>-2.7404969026582537</v>
      </c>
      <c r="K50" s="498">
        <v>-2.9975580287702521</v>
      </c>
      <c r="L50" s="498">
        <v>-2.1948135935215065</v>
      </c>
      <c r="M50" s="498">
        <v>-2.073266308615612</v>
      </c>
      <c r="N50" s="498">
        <v>-1.8059375330019021</v>
      </c>
      <c r="O50" s="498">
        <v>-1.5246923605396947</v>
      </c>
      <c r="P50" s="498">
        <v>-1.4593583135930892</v>
      </c>
      <c r="Q50" s="498">
        <v>-1.2625654902759382</v>
      </c>
      <c r="R50" s="498">
        <v>-1.1687646155772324</v>
      </c>
    </row>
    <row r="51" spans="2:18">
      <c r="B51" s="499" t="s">
        <v>48</v>
      </c>
      <c r="C51" s="523" t="s">
        <v>228</v>
      </c>
      <c r="D51" s="498">
        <v>0.65211116746520503</v>
      </c>
      <c r="E51" s="498">
        <v>1.2051387280361316</v>
      </c>
      <c r="F51" s="498">
        <v>0.20027246487674458</v>
      </c>
      <c r="G51" s="498">
        <v>-0.98335559110515869</v>
      </c>
      <c r="H51" s="498">
        <v>-2.3217054222489125E-2</v>
      </c>
      <c r="I51" s="498">
        <v>-1.3374098593337669</v>
      </c>
      <c r="J51" s="498">
        <v>-1.6865599774469471</v>
      </c>
      <c r="K51" s="498">
        <v>-2.5730252234736342</v>
      </c>
      <c r="L51" s="498">
        <v>-2.2941005110637609</v>
      </c>
      <c r="M51" s="498">
        <v>-3.2885175748969511</v>
      </c>
      <c r="N51" s="498">
        <v>-3.166988275211895</v>
      </c>
      <c r="O51" s="498">
        <v>-3.0796842617176958</v>
      </c>
      <c r="P51" s="498">
        <v>-3.1056472718457169</v>
      </c>
      <c r="Q51" s="507">
        <v>-3.044493497885334</v>
      </c>
      <c r="R51" s="507">
        <v>-2.9251079384682797</v>
      </c>
    </row>
    <row r="52" spans="2:18" ht="15" customHeight="1">
      <c r="B52" s="645" t="s">
        <v>427</v>
      </c>
      <c r="C52" s="645"/>
      <c r="D52" s="645"/>
      <c r="E52" s="645"/>
      <c r="F52" s="645"/>
      <c r="G52" s="645"/>
      <c r="H52" s="645"/>
      <c r="I52" s="645"/>
      <c r="J52" s="645"/>
      <c r="K52" s="645"/>
      <c r="L52" s="645"/>
      <c r="M52" s="645"/>
      <c r="N52" s="645"/>
      <c r="O52" s="645"/>
      <c r="P52" s="645"/>
      <c r="Q52" s="508"/>
      <c r="R52" s="508"/>
    </row>
    <row r="53" spans="2:18" ht="15" customHeight="1">
      <c r="B53" s="646" t="s">
        <v>942</v>
      </c>
      <c r="C53" s="646"/>
      <c r="D53" s="646"/>
      <c r="E53" s="646"/>
      <c r="F53" s="646"/>
      <c r="G53" s="646"/>
      <c r="H53" s="646"/>
      <c r="I53" s="646"/>
      <c r="J53" s="646"/>
      <c r="K53" s="646"/>
      <c r="L53" s="646"/>
      <c r="M53" s="646"/>
      <c r="N53" s="646"/>
      <c r="O53" s="646"/>
      <c r="P53" s="646"/>
      <c r="Q53" s="646"/>
      <c r="R53" s="526"/>
    </row>
    <row r="54" spans="2:18" ht="26.25" customHeight="1">
      <c r="B54" s="659"/>
      <c r="C54" s="659"/>
      <c r="D54" s="659"/>
      <c r="E54" s="659"/>
      <c r="F54" s="659"/>
      <c r="G54" s="659"/>
      <c r="H54" s="659"/>
      <c r="I54" s="659"/>
      <c r="J54" s="659"/>
      <c r="K54" s="659"/>
      <c r="L54" s="659"/>
      <c r="M54" s="659"/>
      <c r="N54" s="659"/>
      <c r="O54" s="659"/>
      <c r="P54" s="659"/>
      <c r="Q54" s="659"/>
      <c r="R54" s="526"/>
    </row>
    <row r="55" spans="2:18" ht="23.25" customHeight="1">
      <c r="B55" s="659"/>
      <c r="C55" s="646"/>
      <c r="D55" s="646"/>
      <c r="E55" s="646"/>
      <c r="F55" s="646"/>
      <c r="G55" s="646"/>
      <c r="H55" s="646"/>
      <c r="I55" s="646"/>
      <c r="J55" s="646"/>
      <c r="K55" s="646"/>
      <c r="L55" s="646"/>
      <c r="M55" s="646"/>
      <c r="N55" s="646"/>
      <c r="O55" s="646"/>
      <c r="P55" s="646"/>
      <c r="Q55" s="501"/>
      <c r="R55" s="501"/>
    </row>
  </sheetData>
  <mergeCells count="6">
    <mergeCell ref="B55:P55"/>
    <mergeCell ref="B2:R2"/>
    <mergeCell ref="B3:R3"/>
    <mergeCell ref="B52:P52"/>
    <mergeCell ref="B53:Q53"/>
    <mergeCell ref="B54:Q54"/>
  </mergeCells>
  <conditionalFormatting sqref="B5:R44">
    <cfRule type="expression" dxfId="16" priority="1">
      <formula>MOD(ROW(),2)=0</formula>
    </cfRule>
  </conditionalFormatting>
  <pageMargins left="0.7" right="0.7" top="0.75" bottom="0.75" header="0.3" footer="0.3"/>
  <pageSetup scale="5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879C-6C13-40E5-B0A1-EFD252937B3D}">
  <sheetPr codeName="Sheet10">
    <tabColor theme="5" tint="0.59999389629810485"/>
  </sheetPr>
  <dimension ref="B28:AE41"/>
  <sheetViews>
    <sheetView workbookViewId="0">
      <selection activeCell="D30" sqref="D30"/>
    </sheetView>
  </sheetViews>
  <sheetFormatPr defaultRowHeight="15"/>
  <cols>
    <col min="1" max="5" width="9.140625" style="298"/>
    <col min="6" max="6" width="6.28515625" style="298" customWidth="1"/>
    <col min="7" max="10" width="9.140625" style="298"/>
    <col min="11" max="11" width="6.28515625" style="298" customWidth="1"/>
    <col min="12" max="16384" width="9.140625" style="298"/>
  </cols>
  <sheetData>
    <row r="28" spans="2:14">
      <c r="B28" s="299"/>
      <c r="C28" s="299">
        <v>2007</v>
      </c>
      <c r="D28" s="299">
        <v>2008</v>
      </c>
      <c r="E28" s="299">
        <v>2009</v>
      </c>
      <c r="F28" s="299">
        <v>2010</v>
      </c>
      <c r="G28" s="299">
        <v>2011</v>
      </c>
      <c r="H28" s="299">
        <v>2012</v>
      </c>
      <c r="I28" s="299">
        <v>2013</v>
      </c>
      <c r="J28" s="299">
        <v>2014</v>
      </c>
      <c r="K28" s="299">
        <v>2015</v>
      </c>
      <c r="L28" s="299">
        <v>2016</v>
      </c>
      <c r="M28" s="299">
        <v>2017</v>
      </c>
      <c r="N28" s="299">
        <v>2018</v>
      </c>
    </row>
    <row r="29" spans="2:14">
      <c r="B29" s="299" t="s">
        <v>564</v>
      </c>
      <c r="C29" s="388">
        <v>-1.0574007345899918</v>
      </c>
      <c r="D29" s="388">
        <v>-2.5195736851526638</v>
      </c>
      <c r="E29" s="388">
        <v>-4.1619574690553893</v>
      </c>
      <c r="F29" s="388">
        <v>-4.82325230682269</v>
      </c>
      <c r="G29" s="388">
        <v>-3.7525110955877219</v>
      </c>
      <c r="H29" s="388">
        <v>-2.527923838996021</v>
      </c>
      <c r="I29" s="388">
        <v>-1.6488615817776462</v>
      </c>
      <c r="J29" s="388">
        <v>-1.1266959551731295</v>
      </c>
      <c r="K29" s="388">
        <v>-0.93174467922022053</v>
      </c>
      <c r="L29" s="388">
        <v>-1.0188521546735079</v>
      </c>
      <c r="M29" s="388">
        <v>-0.89350651138232384</v>
      </c>
      <c r="N29" s="388">
        <v>-1.183703514527533</v>
      </c>
    </row>
    <row r="30" spans="2:14">
      <c r="B30" s="299" t="s">
        <v>565</v>
      </c>
      <c r="C30" s="388">
        <v>2.3660118170668962</v>
      </c>
      <c r="D30" s="388">
        <v>0.85310168160495425</v>
      </c>
      <c r="E30" s="388">
        <v>-3.8936861742530895</v>
      </c>
      <c r="F30" s="388">
        <v>-2.3361547010006811</v>
      </c>
      <c r="G30" s="388">
        <v>-1.9218474531520917</v>
      </c>
      <c r="H30" s="388">
        <v>-2.0082784103206692</v>
      </c>
      <c r="I30" s="388">
        <v>-1.9570833535387349</v>
      </c>
      <c r="J30" s="388">
        <v>-1.4946601604439673</v>
      </c>
      <c r="K30" s="388">
        <v>-0.86130091638668738</v>
      </c>
      <c r="L30" s="388">
        <v>-0.74846656390042143</v>
      </c>
      <c r="M30" s="388">
        <v>-8.1677151839831333E-2</v>
      </c>
      <c r="N30" s="388">
        <v>0.41119196327266921</v>
      </c>
    </row>
    <row r="31" spans="2:14">
      <c r="B31" s="299" t="s">
        <v>566</v>
      </c>
      <c r="C31" s="388">
        <v>2.4698362595011729</v>
      </c>
      <c r="D31" s="388">
        <v>2.0604977813027592</v>
      </c>
      <c r="E31" s="388">
        <v>-2.1488562015639392</v>
      </c>
      <c r="F31" s="388">
        <v>-0.58351132510052772</v>
      </c>
      <c r="G31" s="388">
        <v>0.38048446874145986</v>
      </c>
      <c r="H31" s="388">
        <v>0.22930219992571316</v>
      </c>
      <c r="I31" s="388">
        <v>-0.23767857452994864</v>
      </c>
      <c r="J31" s="388">
        <v>-0.99535183406849626</v>
      </c>
      <c r="K31" s="388">
        <v>-2.6868410649892969</v>
      </c>
      <c r="L31" s="388">
        <v>-3.0053554218467475</v>
      </c>
      <c r="M31" s="388">
        <v>-2.3490773909043132</v>
      </c>
      <c r="N31" s="476">
        <v>-1.9221949006683625</v>
      </c>
    </row>
    <row r="32" spans="2:14">
      <c r="B32" s="299" t="s">
        <v>567</v>
      </c>
      <c r="C32" s="388">
        <v>8.6608303754624867</v>
      </c>
      <c r="D32" s="388">
        <v>5.7196610971104285</v>
      </c>
      <c r="E32" s="388">
        <v>2.6286226288976291</v>
      </c>
      <c r="F32" s="388">
        <v>7.5625493338726892</v>
      </c>
      <c r="G32" s="388">
        <v>6.5533607052705358</v>
      </c>
      <c r="H32" s="388">
        <v>5.3803175484781161</v>
      </c>
      <c r="I32" s="388">
        <v>5.0435256757816376</v>
      </c>
      <c r="J32" s="388">
        <v>4.687636814506722</v>
      </c>
      <c r="K32" s="388">
        <v>4.3219867183507104</v>
      </c>
      <c r="L32" s="388">
        <v>4.6120881481509022</v>
      </c>
      <c r="M32" s="388">
        <v>4.8984835480280422</v>
      </c>
      <c r="N32" s="388">
        <v>4.6387364809762941</v>
      </c>
    </row>
    <row r="33" spans="2:31">
      <c r="B33" s="299" t="s">
        <v>566</v>
      </c>
      <c r="C33" s="388">
        <v>-0.60338995460648903</v>
      </c>
      <c r="D33" s="388">
        <v>1.4131130773561054</v>
      </c>
      <c r="E33" s="388">
        <v>-3.0347187758798495</v>
      </c>
      <c r="F33" s="388">
        <v>-1.9252106504499131</v>
      </c>
      <c r="G33" s="388">
        <v>-0.37112348795147043</v>
      </c>
      <c r="H33" s="388">
        <v>-0.92007456966147916</v>
      </c>
      <c r="I33" s="388">
        <v>-2.2077050439298289</v>
      </c>
      <c r="J33" s="388">
        <v>-1.9010623358896581</v>
      </c>
      <c r="K33" s="388">
        <v>-2.4540360468398541</v>
      </c>
      <c r="L33" s="388">
        <v>-2.2803716587160627</v>
      </c>
      <c r="M33" s="388">
        <v>-2.5222408219857968</v>
      </c>
      <c r="N33" s="388">
        <v>-2.1390729340943322</v>
      </c>
    </row>
    <row r="34" spans="2:31">
      <c r="B34" s="299" t="s">
        <v>567</v>
      </c>
      <c r="C34" s="388">
        <v>6.8697207010218486</v>
      </c>
      <c r="D34" s="388">
        <v>5.7989537842997159</v>
      </c>
      <c r="E34" s="388">
        <v>5.2512258579241715</v>
      </c>
      <c r="F34" s="388">
        <v>7.5548344194274311</v>
      </c>
      <c r="G34" s="388">
        <v>5.2026999468176722</v>
      </c>
      <c r="H34" s="388">
        <v>4.7748823913699701</v>
      </c>
      <c r="I34" s="388">
        <v>5.9209588116268153</v>
      </c>
      <c r="J34" s="388">
        <v>6.187647710161162</v>
      </c>
      <c r="K34" s="388">
        <v>4.7467516942606425</v>
      </c>
      <c r="L34" s="388">
        <v>3.7337591576327447</v>
      </c>
      <c r="M34" s="388">
        <v>5.0180384496440293</v>
      </c>
      <c r="N34" s="388">
        <v>4.6440314605410364</v>
      </c>
    </row>
    <row r="36" spans="2:31">
      <c r="O36" s="389"/>
      <c r="P36" s="389"/>
      <c r="Q36" s="389"/>
      <c r="R36" s="389"/>
      <c r="S36" s="389"/>
      <c r="T36" s="389"/>
      <c r="U36" s="389"/>
      <c r="V36" s="389"/>
      <c r="W36" s="389"/>
      <c r="X36" s="389"/>
      <c r="Y36" s="389"/>
      <c r="Z36" s="389"/>
      <c r="AA36" s="389"/>
      <c r="AB36" s="389"/>
      <c r="AC36" s="389"/>
      <c r="AD36" s="389"/>
      <c r="AE36" s="389"/>
    </row>
    <row r="37" spans="2:31">
      <c r="C37" s="389"/>
      <c r="D37" s="389"/>
      <c r="E37" s="389"/>
      <c r="F37" s="389"/>
      <c r="G37" s="389"/>
      <c r="H37" s="389"/>
      <c r="I37" s="389"/>
      <c r="J37" s="389"/>
      <c r="K37" s="389"/>
      <c r="L37" s="389"/>
      <c r="M37" s="389"/>
      <c r="N37" s="389"/>
      <c r="O37" s="389"/>
      <c r="P37" s="389"/>
      <c r="Q37" s="389"/>
      <c r="R37" s="389"/>
      <c r="S37" s="389"/>
      <c r="T37" s="389"/>
      <c r="U37" s="389"/>
      <c r="V37" s="389"/>
      <c r="W37" s="389"/>
      <c r="X37" s="389"/>
      <c r="Y37" s="389"/>
      <c r="Z37" s="389"/>
      <c r="AA37" s="389"/>
      <c r="AB37" s="389"/>
      <c r="AC37" s="389"/>
      <c r="AD37" s="389"/>
      <c r="AE37" s="389"/>
    </row>
    <row r="38" spans="2:31">
      <c r="O38" s="389"/>
      <c r="P38" s="389"/>
      <c r="Q38" s="389"/>
      <c r="R38" s="389"/>
      <c r="S38" s="389"/>
      <c r="T38" s="389"/>
      <c r="U38" s="389"/>
      <c r="V38" s="389"/>
      <c r="W38" s="389"/>
      <c r="X38" s="389"/>
      <c r="Y38" s="389"/>
      <c r="Z38" s="389"/>
      <c r="AA38" s="389"/>
      <c r="AB38" s="389"/>
      <c r="AC38" s="389"/>
      <c r="AD38" s="389"/>
      <c r="AE38" s="389"/>
    </row>
    <row r="39" spans="2:31">
      <c r="O39" s="389"/>
      <c r="P39" s="389"/>
      <c r="Q39" s="389"/>
      <c r="R39" s="389"/>
      <c r="S39" s="389"/>
      <c r="T39" s="389"/>
      <c r="U39" s="389"/>
      <c r="V39" s="389"/>
      <c r="W39" s="389"/>
      <c r="X39" s="389"/>
      <c r="Y39" s="389"/>
      <c r="Z39" s="389"/>
      <c r="AA39" s="389"/>
      <c r="AB39" s="389"/>
      <c r="AC39" s="389"/>
      <c r="AD39" s="389"/>
      <c r="AE39" s="389"/>
    </row>
    <row r="40" spans="2:31">
      <c r="O40" s="389"/>
      <c r="P40" s="389"/>
      <c r="Q40" s="389"/>
      <c r="R40" s="389"/>
      <c r="S40" s="389"/>
      <c r="T40" s="389"/>
      <c r="U40" s="389"/>
      <c r="V40" s="389"/>
      <c r="W40" s="389"/>
      <c r="X40" s="389"/>
      <c r="Y40" s="389"/>
      <c r="Z40" s="389"/>
      <c r="AA40" s="389"/>
      <c r="AB40" s="389"/>
      <c r="AC40" s="389"/>
      <c r="AD40" s="389"/>
      <c r="AE40" s="389"/>
    </row>
    <row r="41" spans="2:31">
      <c r="O41" s="389"/>
      <c r="P41" s="389"/>
      <c r="Q41" s="389"/>
      <c r="R41" s="389"/>
      <c r="S41" s="389"/>
      <c r="T41" s="389"/>
      <c r="U41" s="389"/>
      <c r="V41" s="389"/>
      <c r="W41" s="389"/>
      <c r="X41" s="389"/>
      <c r="Y41" s="389"/>
      <c r="Z41" s="389"/>
      <c r="AA41" s="389"/>
      <c r="AB41" s="389"/>
      <c r="AC41" s="389"/>
      <c r="AD41" s="389"/>
      <c r="AE41" s="389"/>
    </row>
  </sheetData>
  <pageMargins left="0.7" right="0.7" top="0.75" bottom="0.75" header="0.3" footer="0.3"/>
  <pageSetup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CBF8-D5CB-40BF-B038-D5968B18D1DB}">
  <sheetPr codeName="Sheet93">
    <tabColor rgb="FF92D050"/>
    <pageSetUpPr fitToPage="1"/>
  </sheetPr>
  <dimension ref="A2:AI55"/>
  <sheetViews>
    <sheetView zoomScale="85" zoomScaleNormal="85" workbookViewId="0">
      <pane xSplit="3" ySplit="4" topLeftCell="D5" activePane="bottomRight" state="frozen"/>
      <selection activeCell="R38" sqref="R38"/>
      <selection pane="topRight" activeCell="R38" sqref="R38"/>
      <selection pane="bottomLeft" activeCell="R38" sqref="R38"/>
      <selection pane="bottomRight" activeCell="R38" sqref="R38"/>
    </sheetView>
  </sheetViews>
  <sheetFormatPr defaultColWidth="9.140625" defaultRowHeight="15" outlineLevelCol="1"/>
  <cols>
    <col min="1" max="1" width="6.7109375" style="486" customWidth="1"/>
    <col min="2" max="2" width="26.5703125" style="487" customWidth="1"/>
    <col min="3" max="3" width="20.5703125" style="487" hidden="1" customWidth="1" outlineLevel="1"/>
    <col min="4" max="4" width="8.140625" style="502" customWidth="1" collapsed="1"/>
    <col min="5" max="18" width="8.140625" style="502" customWidth="1"/>
    <col min="19" max="35" width="9.140625" style="486"/>
    <col min="36" max="16384" width="9.140625" style="487"/>
  </cols>
  <sheetData>
    <row r="2" spans="2:18">
      <c r="B2" s="653" t="str">
        <f>"Table A19. Low-Income Developing Countries: General Government Revenue, "&amp;D4&amp;"–"&amp;RIGHT(R4,2)</f>
        <v>Table A19. Low-Income Developing Countries: General Government Revenue, 2010–24</v>
      </c>
      <c r="C2" s="653"/>
      <c r="D2" s="653"/>
      <c r="E2" s="653"/>
      <c r="F2" s="653"/>
      <c r="G2" s="653"/>
      <c r="H2" s="653"/>
      <c r="I2" s="653"/>
      <c r="J2" s="653"/>
      <c r="K2" s="653"/>
      <c r="L2" s="653"/>
      <c r="M2" s="653"/>
      <c r="N2" s="653"/>
      <c r="O2" s="653"/>
      <c r="P2" s="653"/>
      <c r="Q2" s="653"/>
      <c r="R2" s="653"/>
    </row>
    <row r="3" spans="2:18">
      <c r="B3" s="657" t="s">
        <v>196</v>
      </c>
      <c r="C3" s="658"/>
      <c r="D3" s="658"/>
      <c r="E3" s="658"/>
      <c r="F3" s="658"/>
      <c r="G3" s="658"/>
      <c r="H3" s="658"/>
      <c r="I3" s="658"/>
      <c r="J3" s="658"/>
      <c r="K3" s="658"/>
      <c r="L3" s="658"/>
      <c r="M3" s="658"/>
      <c r="N3" s="658"/>
      <c r="O3" s="658"/>
      <c r="P3" s="658"/>
      <c r="Q3" s="658"/>
      <c r="R3" s="658"/>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92</v>
      </c>
      <c r="C5" s="493" t="s">
        <v>92</v>
      </c>
      <c r="D5" s="494">
        <v>10.023839595495492</v>
      </c>
      <c r="E5" s="494">
        <v>10.362405649586375</v>
      </c>
      <c r="F5" s="494">
        <v>11.245622069735711</v>
      </c>
      <c r="G5" s="494">
        <v>11.228891698413877</v>
      </c>
      <c r="H5" s="494">
        <v>10.920353919074442</v>
      </c>
      <c r="I5" s="494">
        <v>9.7943517960324904</v>
      </c>
      <c r="J5" s="494">
        <v>10.08538640402012</v>
      </c>
      <c r="K5" s="494">
        <v>10.219983101660207</v>
      </c>
      <c r="L5" s="494">
        <v>10.106728294973385</v>
      </c>
      <c r="M5" s="494">
        <v>10.234871425237289</v>
      </c>
      <c r="N5" s="494">
        <v>10.222897530165614</v>
      </c>
      <c r="O5" s="494">
        <v>10.135767705288199</v>
      </c>
      <c r="P5" s="494">
        <v>10.172462526136568</v>
      </c>
      <c r="Q5" s="494">
        <v>10.15912998036241</v>
      </c>
      <c r="R5" s="494">
        <v>10.112177330734916</v>
      </c>
    </row>
    <row r="6" spans="2:18" ht="13.5" customHeight="1">
      <c r="B6" s="493" t="s">
        <v>93</v>
      </c>
      <c r="C6" s="493" t="s">
        <v>93</v>
      </c>
      <c r="D6" s="494">
        <v>18.861529548088065</v>
      </c>
      <c r="E6" s="494">
        <v>18.786994182252116</v>
      </c>
      <c r="F6" s="494">
        <v>19.161005177526309</v>
      </c>
      <c r="G6" s="494">
        <v>18.489314023210063</v>
      </c>
      <c r="H6" s="494">
        <v>17.184525483904572</v>
      </c>
      <c r="I6" s="494">
        <v>17.299159617643461</v>
      </c>
      <c r="J6" s="494">
        <v>15.349399673648364</v>
      </c>
      <c r="K6" s="494">
        <v>18.610195215126062</v>
      </c>
      <c r="L6" s="494">
        <v>18.608538797456482</v>
      </c>
      <c r="M6" s="494">
        <v>19.224282201977783</v>
      </c>
      <c r="N6" s="494">
        <v>19.362198215661994</v>
      </c>
      <c r="O6" s="494">
        <v>19.480352148427755</v>
      </c>
      <c r="P6" s="494">
        <v>19.480352148427777</v>
      </c>
      <c r="Q6" s="494">
        <v>19.380352148427772</v>
      </c>
      <c r="R6" s="494">
        <v>19.37035214842777</v>
      </c>
    </row>
    <row r="7" spans="2:18" ht="13.5" customHeight="1">
      <c r="B7" s="493" t="s">
        <v>95</v>
      </c>
      <c r="C7" s="493" t="s">
        <v>95</v>
      </c>
      <c r="D7" s="494">
        <v>19.791012798386603</v>
      </c>
      <c r="E7" s="494">
        <v>20.69604635671406</v>
      </c>
      <c r="F7" s="494">
        <v>22.392639527076376</v>
      </c>
      <c r="G7" s="494">
        <v>24.417926787038187</v>
      </c>
      <c r="H7" s="494">
        <v>21.587588044199439</v>
      </c>
      <c r="I7" s="494">
        <v>20.737346880449618</v>
      </c>
      <c r="J7" s="494">
        <v>21.846716302344106</v>
      </c>
      <c r="K7" s="494">
        <v>22.073555163600005</v>
      </c>
      <c r="L7" s="494">
        <v>22.799977667123077</v>
      </c>
      <c r="M7" s="494">
        <v>22.756151969493814</v>
      </c>
      <c r="N7" s="494">
        <v>23.002421496747626</v>
      </c>
      <c r="O7" s="494">
        <v>23.280642418017894</v>
      </c>
      <c r="P7" s="494">
        <v>23.647613655640619</v>
      </c>
      <c r="Q7" s="494">
        <v>23.657889727232217</v>
      </c>
      <c r="R7" s="494">
        <v>23.693867484147138</v>
      </c>
    </row>
    <row r="8" spans="2:18" ht="13.5" customHeight="1">
      <c r="B8" s="493" t="s">
        <v>96</v>
      </c>
      <c r="C8" s="493" t="s">
        <v>96</v>
      </c>
      <c r="D8" s="494">
        <v>17.108080003981886</v>
      </c>
      <c r="E8" s="494">
        <v>15.899726842403592</v>
      </c>
      <c r="F8" s="494">
        <v>17.154921616406181</v>
      </c>
      <c r="G8" s="494">
        <v>18.749970454395879</v>
      </c>
      <c r="H8" s="494">
        <v>20.075716187919184</v>
      </c>
      <c r="I8" s="494">
        <v>19.62587488750933</v>
      </c>
      <c r="J8" s="494">
        <v>20.835260079794825</v>
      </c>
      <c r="K8" s="494">
        <v>22.112176265444436</v>
      </c>
      <c r="L8" s="494">
        <v>22.169959933641014</v>
      </c>
      <c r="M8" s="494">
        <v>22.115716919969707</v>
      </c>
      <c r="N8" s="494">
        <v>21.651974835887525</v>
      </c>
      <c r="O8" s="494">
        <v>21.409415186613256</v>
      </c>
      <c r="P8" s="494">
        <v>21.211883007904522</v>
      </c>
      <c r="Q8" s="494">
        <v>21.048741690149605</v>
      </c>
      <c r="R8" s="494">
        <v>21.100785970987658</v>
      </c>
    </row>
    <row r="9" spans="2:18" ht="13.5" customHeight="1">
      <c r="B9" s="493" t="s">
        <v>132</v>
      </c>
      <c r="C9" s="493" t="s">
        <v>132</v>
      </c>
      <c r="D9" s="494">
        <v>14.982826312827763</v>
      </c>
      <c r="E9" s="494">
        <v>16.254659076962241</v>
      </c>
      <c r="F9" s="494">
        <v>16.325989672381066</v>
      </c>
      <c r="G9" s="494">
        <v>16.316646726670204</v>
      </c>
      <c r="H9" s="494">
        <v>16.612491823416001</v>
      </c>
      <c r="I9" s="494">
        <v>16.478808044589936</v>
      </c>
      <c r="J9" s="494">
        <v>14.816179902876417</v>
      </c>
      <c r="K9" s="494">
        <v>14.953943905861971</v>
      </c>
      <c r="L9" s="494">
        <v>15.781932782828143</v>
      </c>
      <c r="M9" s="494">
        <v>15.824746021470487</v>
      </c>
      <c r="N9" s="494">
        <v>15.862996233422825</v>
      </c>
      <c r="O9" s="494">
        <v>15.837709958924023</v>
      </c>
      <c r="P9" s="494">
        <v>15.857065792259373</v>
      </c>
      <c r="Q9" s="494">
        <v>15.858297401528402</v>
      </c>
      <c r="R9" s="494">
        <v>15.924953014016435</v>
      </c>
    </row>
    <row r="10" spans="2:18" ht="13.5" customHeight="1">
      <c r="B10" s="493" t="s">
        <v>97</v>
      </c>
      <c r="C10" s="493" t="s">
        <v>97</v>
      </c>
      <c r="D10" s="494">
        <v>20.202610250902641</v>
      </c>
      <c r="E10" s="494">
        <v>24.758994993511639</v>
      </c>
      <c r="F10" s="494">
        <v>24.352101379586138</v>
      </c>
      <c r="G10" s="494">
        <v>20.739901925228757</v>
      </c>
      <c r="H10" s="494">
        <v>17.795538798776985</v>
      </c>
      <c r="I10" s="494">
        <v>13.960092450213596</v>
      </c>
      <c r="J10" s="494">
        <v>12.560370664333668</v>
      </c>
      <c r="K10" s="494">
        <v>15.074601240091107</v>
      </c>
      <c r="L10" s="494">
        <v>15.952539795441451</v>
      </c>
      <c r="M10" s="494">
        <v>14.709430393263631</v>
      </c>
      <c r="N10" s="494">
        <v>15.776471001398196</v>
      </c>
      <c r="O10" s="494">
        <v>15.470788616798758</v>
      </c>
      <c r="P10" s="494">
        <v>15.695309706761714</v>
      </c>
      <c r="Q10" s="494">
        <v>16.395412859764583</v>
      </c>
      <c r="R10" s="494">
        <v>16.649034004204399</v>
      </c>
    </row>
    <row r="11" spans="2:18" ht="13.5" customHeight="1">
      <c r="B11" s="493" t="s">
        <v>223</v>
      </c>
      <c r="C11" s="493" t="s">
        <v>223</v>
      </c>
      <c r="D11" s="494">
        <v>15.587909022070198</v>
      </c>
      <c r="E11" s="494">
        <v>13.667799910081058</v>
      </c>
      <c r="F11" s="494">
        <v>16.470560374740355</v>
      </c>
      <c r="G11" s="494">
        <v>14.623934114964914</v>
      </c>
      <c r="H11" s="494">
        <v>18.600676617775232</v>
      </c>
      <c r="I11" s="494">
        <v>16.752475682136918</v>
      </c>
      <c r="J11" s="494">
        <v>11.767456952279801</v>
      </c>
      <c r="K11" s="494">
        <v>10.397466134322316</v>
      </c>
      <c r="L11" s="494">
        <v>12.212295448964998</v>
      </c>
      <c r="M11" s="494">
        <v>12.947125662166975</v>
      </c>
      <c r="N11" s="494">
        <v>13.563038186616867</v>
      </c>
      <c r="O11" s="494">
        <v>14.105662583580536</v>
      </c>
      <c r="P11" s="494">
        <v>14.734046682999786</v>
      </c>
      <c r="Q11" s="494">
        <v>15.0190278670018</v>
      </c>
      <c r="R11" s="494">
        <v>15.081054121409482</v>
      </c>
    </row>
    <row r="12" spans="2:18" ht="13.5" customHeight="1">
      <c r="B12" s="493" t="s">
        <v>165</v>
      </c>
      <c r="C12" s="493" t="s">
        <v>165</v>
      </c>
      <c r="D12" s="494">
        <v>41.194350930817855</v>
      </c>
      <c r="E12" s="494">
        <v>46.424214725224857</v>
      </c>
      <c r="F12" s="494">
        <v>49.096033120645806</v>
      </c>
      <c r="G12" s="494">
        <v>50.630978498595717</v>
      </c>
      <c r="H12" s="494">
        <v>48.074185459462903</v>
      </c>
      <c r="I12" s="494">
        <v>32.646762321721781</v>
      </c>
      <c r="J12" s="494">
        <v>34.054888407402721</v>
      </c>
      <c r="K12" s="494">
        <v>27.664311427450734</v>
      </c>
      <c r="L12" s="494">
        <v>30.422569303172388</v>
      </c>
      <c r="M12" s="494">
        <v>32.756288045518225</v>
      </c>
      <c r="N12" s="494">
        <v>33.974923459550446</v>
      </c>
      <c r="O12" s="494">
        <v>31.760507770436654</v>
      </c>
      <c r="P12" s="494">
        <v>33.259582386100121</v>
      </c>
      <c r="Q12" s="494">
        <v>33.751474445721641</v>
      </c>
      <c r="R12" s="494">
        <v>34.157689808253075</v>
      </c>
    </row>
    <row r="13" spans="2:18" ht="13.5" customHeight="1">
      <c r="B13" s="493" t="s">
        <v>100</v>
      </c>
      <c r="C13" s="493" t="s">
        <v>100</v>
      </c>
      <c r="D13" s="494">
        <v>18.147263837085831</v>
      </c>
      <c r="E13" s="494">
        <v>14.248366196534262</v>
      </c>
      <c r="F13" s="494">
        <v>19.16574720027327</v>
      </c>
      <c r="G13" s="494">
        <v>19.678596293619108</v>
      </c>
      <c r="H13" s="494">
        <v>18.861633770518793</v>
      </c>
      <c r="I13" s="494">
        <v>19.98844669863168</v>
      </c>
      <c r="J13" s="494">
        <v>19.953844689189165</v>
      </c>
      <c r="K13" s="494">
        <v>20.36460176814597</v>
      </c>
      <c r="L13" s="494">
        <v>19.70671975414384</v>
      </c>
      <c r="M13" s="494">
        <v>20.046873721142298</v>
      </c>
      <c r="N13" s="494">
        <v>20.184564981310771</v>
      </c>
      <c r="O13" s="494">
        <v>20.343882148638077</v>
      </c>
      <c r="P13" s="494">
        <v>20.341202916146511</v>
      </c>
      <c r="Q13" s="494">
        <v>20.512574218142269</v>
      </c>
      <c r="R13" s="494">
        <v>20.455939456253027</v>
      </c>
    </row>
    <row r="14" spans="2:18" ht="13.5" customHeight="1">
      <c r="B14" s="493" t="s">
        <v>101</v>
      </c>
      <c r="C14" s="493" t="s">
        <v>101</v>
      </c>
      <c r="D14" s="494">
        <v>17.162484265519083</v>
      </c>
      <c r="E14" s="494">
        <v>16.621002398993376</v>
      </c>
      <c r="F14" s="494">
        <v>15.476301832211895</v>
      </c>
      <c r="G14" s="494">
        <v>15.825257749090243</v>
      </c>
      <c r="H14" s="494">
        <v>14.901415683791194</v>
      </c>
      <c r="I14" s="494">
        <v>15.378667648169886</v>
      </c>
      <c r="J14" s="494">
        <v>15.884192715509531</v>
      </c>
      <c r="K14" s="494">
        <v>14.956585080781476</v>
      </c>
      <c r="L14" s="494">
        <v>13.056922559184525</v>
      </c>
      <c r="M14" s="494">
        <v>13.744496447618722</v>
      </c>
      <c r="N14" s="494">
        <v>13.080894983862173</v>
      </c>
      <c r="O14" s="494">
        <v>13.015421663229471</v>
      </c>
      <c r="P14" s="494">
        <v>13.101277750294269</v>
      </c>
      <c r="Q14" s="494">
        <v>13.310442002456924</v>
      </c>
      <c r="R14" s="494">
        <v>13.656315822194664</v>
      </c>
    </row>
    <row r="15" spans="2:18" ht="13.5" customHeight="1">
      <c r="B15" s="493" t="s">
        <v>102</v>
      </c>
      <c r="C15" s="493" t="s">
        <v>102</v>
      </c>
      <c r="D15" s="494">
        <v>12.490920375046354</v>
      </c>
      <c r="E15" s="494">
        <v>14.10660588875195</v>
      </c>
      <c r="F15" s="494">
        <v>13.733123836938507</v>
      </c>
      <c r="G15" s="494">
        <v>12.640168492216377</v>
      </c>
      <c r="H15" s="494">
        <v>13.429512297360741</v>
      </c>
      <c r="I15" s="494">
        <v>14.869270675985508</v>
      </c>
      <c r="J15" s="494">
        <v>13.420867978742718</v>
      </c>
      <c r="K15" s="494">
        <v>13.940895029362888</v>
      </c>
      <c r="L15" s="494">
        <v>14.551423465091062</v>
      </c>
      <c r="M15" s="494">
        <v>16.127948681908517</v>
      </c>
      <c r="N15" s="494">
        <v>15.331614112014988</v>
      </c>
      <c r="O15" s="494">
        <v>15.908601334650077</v>
      </c>
      <c r="P15" s="494">
        <v>15.914395713449894</v>
      </c>
      <c r="Q15" s="494">
        <v>16.029354673049497</v>
      </c>
      <c r="R15" s="494">
        <v>15.888867661209485</v>
      </c>
    </row>
    <row r="16" spans="2:18" ht="13.5" customHeight="1">
      <c r="B16" s="493" t="s">
        <v>45</v>
      </c>
      <c r="C16" s="493" t="s">
        <v>45</v>
      </c>
      <c r="D16" s="494">
        <v>10.836656935532723</v>
      </c>
      <c r="E16" s="494">
        <v>15.105764122542945</v>
      </c>
      <c r="F16" s="494">
        <v>17.530525169432185</v>
      </c>
      <c r="G16" s="494">
        <v>14.765260383651601</v>
      </c>
      <c r="H16" s="494">
        <v>16.970838549808963</v>
      </c>
      <c r="I16" s="494">
        <v>14.81006851083869</v>
      </c>
      <c r="J16" s="494">
        <v>15.822359722204393</v>
      </c>
      <c r="K16" s="494">
        <v>15.172814142978119</v>
      </c>
      <c r="L16" s="494">
        <v>15.432127529310694</v>
      </c>
      <c r="M16" s="494">
        <v>15.590457123883668</v>
      </c>
      <c r="N16" s="494">
        <v>16.409321093242486</v>
      </c>
      <c r="O16" s="494">
        <v>16.875645721453097</v>
      </c>
      <c r="P16" s="494">
        <v>17.166847094380536</v>
      </c>
      <c r="Q16" s="494">
        <v>17.211701495120028</v>
      </c>
      <c r="R16" s="494">
        <v>16.931307479875439</v>
      </c>
    </row>
    <row r="17" spans="2:18" ht="13.5" customHeight="1">
      <c r="B17" s="493" t="s">
        <v>103</v>
      </c>
      <c r="C17" s="493" t="s">
        <v>103</v>
      </c>
      <c r="D17" s="494">
        <v>19.94795016091863</v>
      </c>
      <c r="E17" s="494">
        <v>21.979775485830107</v>
      </c>
      <c r="F17" s="494">
        <v>23.84467285824627</v>
      </c>
      <c r="G17" s="494">
        <v>20.952161316309226</v>
      </c>
      <c r="H17" s="494">
        <v>18.938353975588445</v>
      </c>
      <c r="I17" s="494">
        <v>19.262789054675551</v>
      </c>
      <c r="J17" s="494">
        <v>18.604305461946876</v>
      </c>
      <c r="K17" s="494">
        <v>17.653466764730965</v>
      </c>
      <c r="L17" s="494">
        <v>17.233699077648541</v>
      </c>
      <c r="M17" s="494">
        <v>16.801682452152409</v>
      </c>
      <c r="N17" s="494">
        <v>16.807958626410844</v>
      </c>
      <c r="O17" s="494">
        <v>16.64140070103198</v>
      </c>
      <c r="P17" s="494">
        <v>16.213690842818206</v>
      </c>
      <c r="Q17" s="494">
        <v>15.818869508598274</v>
      </c>
      <c r="R17" s="494">
        <v>15.453759939806419</v>
      </c>
    </row>
    <row r="18" spans="2:18" ht="13.5" customHeight="1">
      <c r="B18" s="493" t="s">
        <v>133</v>
      </c>
      <c r="C18" s="493" t="s">
        <v>133</v>
      </c>
      <c r="D18" s="494">
        <v>23.091941592859609</v>
      </c>
      <c r="E18" s="494">
        <v>22.969208950054565</v>
      </c>
      <c r="F18" s="494">
        <v>22.872971880807032</v>
      </c>
      <c r="G18" s="494">
        <v>23.845808263223077</v>
      </c>
      <c r="H18" s="494">
        <v>24.741001297704599</v>
      </c>
      <c r="I18" s="494">
        <v>25.240786936311103</v>
      </c>
      <c r="J18" s="494">
        <v>26.985198207163265</v>
      </c>
      <c r="K18" s="494">
        <v>26.490775524115246</v>
      </c>
      <c r="L18" s="494">
        <v>26.883867185795896</v>
      </c>
      <c r="M18" s="494">
        <v>26.285817175957483</v>
      </c>
      <c r="N18" s="494">
        <v>26.180616927176914</v>
      </c>
      <c r="O18" s="494">
        <v>26.092916457579673</v>
      </c>
      <c r="P18" s="494">
        <v>26.036490856607863</v>
      </c>
      <c r="Q18" s="494">
        <v>25.986217835683718</v>
      </c>
      <c r="R18" s="494">
        <v>25.93800042020975</v>
      </c>
    </row>
    <row r="19" spans="2:18" ht="13.5" customHeight="1">
      <c r="B19" s="493" t="s">
        <v>105</v>
      </c>
      <c r="C19" s="493" t="s">
        <v>105</v>
      </c>
      <c r="D19" s="494">
        <v>19.800785725306621</v>
      </c>
      <c r="E19" s="494">
        <v>19.455100134259546</v>
      </c>
      <c r="F19" s="494">
        <v>19.144312744492968</v>
      </c>
      <c r="G19" s="494">
        <v>19.69975056310863</v>
      </c>
      <c r="H19" s="494">
        <v>19.760108243277134</v>
      </c>
      <c r="I19" s="494">
        <v>19.105437742332779</v>
      </c>
      <c r="J19" s="494">
        <v>18.726122518359574</v>
      </c>
      <c r="K19" s="494">
        <v>17.940448822998309</v>
      </c>
      <c r="L19" s="494">
        <v>18.296094349663576</v>
      </c>
      <c r="M19" s="494">
        <v>18.657501643529653</v>
      </c>
      <c r="N19" s="494">
        <v>19.726516497468939</v>
      </c>
      <c r="O19" s="494">
        <v>19.853223452323281</v>
      </c>
      <c r="P19" s="494">
        <v>19.729332908845208</v>
      </c>
      <c r="Q19" s="494">
        <v>19.561640482388039</v>
      </c>
      <c r="R19" s="494">
        <v>19.594582949512077</v>
      </c>
    </row>
    <row r="20" spans="2:18" ht="13.5" customHeight="1">
      <c r="B20" s="493" t="s">
        <v>134</v>
      </c>
      <c r="C20" s="493" t="s">
        <v>134</v>
      </c>
      <c r="D20" s="494">
        <v>31.16010153650749</v>
      </c>
      <c r="E20" s="494">
        <v>32.662814531466729</v>
      </c>
      <c r="F20" s="494">
        <v>34.721864221590209</v>
      </c>
      <c r="G20" s="494">
        <v>34.447648063228343</v>
      </c>
      <c r="H20" s="494">
        <v>35.446075395300412</v>
      </c>
      <c r="I20" s="494">
        <v>35.618204161149848</v>
      </c>
      <c r="J20" s="494">
        <v>33.099591026569961</v>
      </c>
      <c r="K20" s="494">
        <v>33.350885503939296</v>
      </c>
      <c r="L20" s="494">
        <v>32.801195769002462</v>
      </c>
      <c r="M20" s="494">
        <v>34.146764382360914</v>
      </c>
      <c r="N20" s="494">
        <v>32.43078485432342</v>
      </c>
      <c r="O20" s="494">
        <v>32.577294140726302</v>
      </c>
      <c r="P20" s="494">
        <v>32.381014268350889</v>
      </c>
      <c r="Q20" s="494">
        <v>32.149461067706923</v>
      </c>
      <c r="R20" s="494">
        <v>31.556269899804729</v>
      </c>
    </row>
    <row r="21" spans="2:18" ht="13.5" customHeight="1">
      <c r="B21" s="493" t="s">
        <v>135</v>
      </c>
      <c r="C21" s="493" t="s">
        <v>135</v>
      </c>
      <c r="D21" s="494">
        <v>19.515763684677182</v>
      </c>
      <c r="E21" s="494">
        <v>19.303619981013941</v>
      </c>
      <c r="F21" s="494">
        <v>20.779844321109938</v>
      </c>
      <c r="G21" s="494">
        <v>20.440015909178125</v>
      </c>
      <c r="H21" s="494">
        <v>20.170857886867186</v>
      </c>
      <c r="I21" s="494">
        <v>20.660362671979808</v>
      </c>
      <c r="J21" s="494">
        <v>15.849427255934675</v>
      </c>
      <c r="K21" s="494">
        <v>16.387929991081926</v>
      </c>
      <c r="L21" s="494">
        <v>16.322935432793965</v>
      </c>
      <c r="M21" s="494">
        <v>16.173455768478401</v>
      </c>
      <c r="N21" s="494">
        <v>16.054681064176222</v>
      </c>
      <c r="O21" s="494">
        <v>16.113486706069267</v>
      </c>
      <c r="P21" s="494">
        <v>16.126133137382503</v>
      </c>
      <c r="Q21" s="494">
        <v>16.120008510631063</v>
      </c>
      <c r="R21" s="494">
        <v>16.107472250200171</v>
      </c>
    </row>
    <row r="22" spans="2:18" ht="13.5" customHeight="1">
      <c r="B22" s="493" t="s">
        <v>106</v>
      </c>
      <c r="C22" s="493" t="s">
        <v>106</v>
      </c>
      <c r="D22" s="494">
        <v>13.173260269407697</v>
      </c>
      <c r="E22" s="494">
        <v>11.674665628423893</v>
      </c>
      <c r="F22" s="494">
        <v>10.830373705368482</v>
      </c>
      <c r="G22" s="494">
        <v>10.897148056826016</v>
      </c>
      <c r="H22" s="494">
        <v>12.429749391938003</v>
      </c>
      <c r="I22" s="494">
        <v>11.878859341895305</v>
      </c>
      <c r="J22" s="494">
        <v>14.79984368172264</v>
      </c>
      <c r="K22" s="494">
        <v>14.754871065456635</v>
      </c>
      <c r="L22" s="494">
        <v>14.917837998942238</v>
      </c>
      <c r="M22" s="494">
        <v>15.880636951305238</v>
      </c>
      <c r="N22" s="494">
        <v>15.007302183386933</v>
      </c>
      <c r="O22" s="494">
        <v>14.777222385567915</v>
      </c>
      <c r="P22" s="494">
        <v>14.818285989672738</v>
      </c>
      <c r="Q22" s="494">
        <v>15.04757486126416</v>
      </c>
      <c r="R22" s="494">
        <v>15.175054439049445</v>
      </c>
    </row>
    <row r="23" spans="2:18" ht="13.5" customHeight="1">
      <c r="B23" s="493" t="s">
        <v>136</v>
      </c>
      <c r="C23" s="493" t="s">
        <v>136</v>
      </c>
      <c r="D23" s="494">
        <v>17.693665012250133</v>
      </c>
      <c r="E23" s="494">
        <v>17.144928009630746</v>
      </c>
      <c r="F23" s="494">
        <v>14.574787952823831</v>
      </c>
      <c r="G23" s="494">
        <v>17.387165624815221</v>
      </c>
      <c r="H23" s="494">
        <v>17.131204662388317</v>
      </c>
      <c r="I23" s="494">
        <v>19.11687990147901</v>
      </c>
      <c r="J23" s="494">
        <v>18.32105584476723</v>
      </c>
      <c r="K23" s="494">
        <v>20.049434183592084</v>
      </c>
      <c r="L23" s="494">
        <v>15.438726427425259</v>
      </c>
      <c r="M23" s="494">
        <v>20.45005916026502</v>
      </c>
      <c r="N23" s="494">
        <v>20.959471762217003</v>
      </c>
      <c r="O23" s="494">
        <v>21.139343275640236</v>
      </c>
      <c r="P23" s="494">
        <v>21.366827023616345</v>
      </c>
      <c r="Q23" s="494">
        <v>21.673377105475904</v>
      </c>
      <c r="R23" s="494">
        <v>21.956333459718309</v>
      </c>
    </row>
    <row r="24" spans="2:18" ht="13.5" customHeight="1">
      <c r="B24" s="493" t="s">
        <v>107</v>
      </c>
      <c r="C24" s="493" t="s">
        <v>107</v>
      </c>
      <c r="D24" s="494">
        <v>31.918032380668528</v>
      </c>
      <c r="E24" s="494">
        <v>30.512553809700073</v>
      </c>
      <c r="F24" s="494">
        <v>31.736816027138421</v>
      </c>
      <c r="G24" s="494">
        <v>30.877197023672259</v>
      </c>
      <c r="H24" s="494">
        <v>31.806697763711639</v>
      </c>
      <c r="I24" s="494">
        <v>29.96165260160442</v>
      </c>
      <c r="J24" s="494">
        <v>28.571355085455359</v>
      </c>
      <c r="K24" s="494">
        <v>29.840750477183043</v>
      </c>
      <c r="L24" s="494">
        <v>30.250362287689036</v>
      </c>
      <c r="M24" s="494">
        <v>30.040876608343726</v>
      </c>
      <c r="N24" s="494">
        <v>29.719272430351719</v>
      </c>
      <c r="O24" s="494">
        <v>29.483781891848356</v>
      </c>
      <c r="P24" s="494">
        <v>29.442236190145028</v>
      </c>
      <c r="Q24" s="494">
        <v>29.285203439613671</v>
      </c>
      <c r="R24" s="494">
        <v>29.108225127067367</v>
      </c>
    </row>
    <row r="25" spans="2:18" ht="13.5" customHeight="1">
      <c r="B25" s="493" t="s">
        <v>109</v>
      </c>
      <c r="C25" s="493" t="s">
        <v>109</v>
      </c>
      <c r="D25" s="494">
        <v>26.089589297540122</v>
      </c>
      <c r="E25" s="494">
        <v>27.347370847922996</v>
      </c>
      <c r="F25" s="494">
        <v>26.963979081011868</v>
      </c>
      <c r="G25" s="494">
        <v>31.402253647943912</v>
      </c>
      <c r="H25" s="494">
        <v>31.800558491908777</v>
      </c>
      <c r="I25" s="494">
        <v>28.052277869107794</v>
      </c>
      <c r="J25" s="494">
        <v>26.205326983236894</v>
      </c>
      <c r="K25" s="494">
        <v>28.267634022566966</v>
      </c>
      <c r="L25" s="494">
        <v>26.046625816457851</v>
      </c>
      <c r="M25" s="494">
        <v>26.059378129426563</v>
      </c>
      <c r="N25" s="494">
        <v>26.076646896928992</v>
      </c>
      <c r="O25" s="494">
        <v>26.294036792492282</v>
      </c>
      <c r="P25" s="494">
        <v>26.534576189972153</v>
      </c>
      <c r="Q25" s="494">
        <v>26.558316305997664</v>
      </c>
      <c r="R25" s="494">
        <v>25.270826943153423</v>
      </c>
    </row>
    <row r="26" spans="2:18" ht="13.5" customHeight="1">
      <c r="B26" s="493" t="s">
        <v>137</v>
      </c>
      <c r="C26" s="493" t="s">
        <v>137</v>
      </c>
      <c r="D26" s="494">
        <v>9.1127849850032678</v>
      </c>
      <c r="E26" s="494">
        <v>9.8494576515031582</v>
      </c>
      <c r="F26" s="494">
        <v>20.56989792088298</v>
      </c>
      <c r="G26" s="494">
        <v>21.178355045590344</v>
      </c>
      <c r="H26" s="494">
        <v>23.780609837173088</v>
      </c>
      <c r="I26" s="494">
        <v>19.535453676711253</v>
      </c>
      <c r="J26" s="494">
        <v>18.816769547448864</v>
      </c>
      <c r="K26" s="494">
        <v>17.050852592988434</v>
      </c>
      <c r="L26" s="494">
        <v>17.692388162414762</v>
      </c>
      <c r="M26" s="494">
        <v>17.282659477071288</v>
      </c>
      <c r="N26" s="494">
        <v>17.382659477071279</v>
      </c>
      <c r="O26" s="494">
        <v>17.432659477071279</v>
      </c>
      <c r="P26" s="494">
        <v>17.732659477071262</v>
      </c>
      <c r="Q26" s="494">
        <v>18.132659477071275</v>
      </c>
      <c r="R26" s="494">
        <v>18.432659477071265</v>
      </c>
    </row>
    <row r="27" spans="2:18" ht="13.5" customHeight="1">
      <c r="B27" s="493" t="s">
        <v>138</v>
      </c>
      <c r="C27" s="493" t="s">
        <v>138</v>
      </c>
      <c r="D27" s="494">
        <v>18.002258585195204</v>
      </c>
      <c r="E27" s="494">
        <v>17.826917599130947</v>
      </c>
      <c r="F27" s="494">
        <v>17.962619294283417</v>
      </c>
      <c r="G27" s="494">
        <v>19.63024957036518</v>
      </c>
      <c r="H27" s="494">
        <v>20.376469109831024</v>
      </c>
      <c r="I27" s="494">
        <v>20.761018161459322</v>
      </c>
      <c r="J27" s="494">
        <v>23.301040643262617</v>
      </c>
      <c r="K27" s="494">
        <v>24.390029912068318</v>
      </c>
      <c r="L27" s="494">
        <v>25.492903170987031</v>
      </c>
      <c r="M27" s="494">
        <v>29.185785032856121</v>
      </c>
      <c r="N27" s="494">
        <v>29.377613332172569</v>
      </c>
      <c r="O27" s="494">
        <v>29.940068154292842</v>
      </c>
      <c r="P27" s="494">
        <v>30.222563037979249</v>
      </c>
      <c r="Q27" s="494">
        <v>30.597687037584535</v>
      </c>
      <c r="R27" s="494">
        <v>30.828301261381764</v>
      </c>
    </row>
    <row r="28" spans="2:18" ht="13.5" customHeight="1">
      <c r="B28" s="493" t="s">
        <v>139</v>
      </c>
      <c r="C28" s="493" t="s">
        <v>139</v>
      </c>
      <c r="D28" s="494">
        <v>22.458998064537301</v>
      </c>
      <c r="E28" s="494">
        <v>23.474396878275414</v>
      </c>
      <c r="F28" s="494">
        <v>23.935166158404027</v>
      </c>
      <c r="G28" s="494">
        <v>23.495348682800113</v>
      </c>
      <c r="H28" s="494">
        <v>23.317165990003083</v>
      </c>
      <c r="I28" s="494">
        <v>24.172067853356154</v>
      </c>
      <c r="J28" s="494">
        <v>25.269283751299348</v>
      </c>
      <c r="K28" s="494">
        <v>25.339182794589227</v>
      </c>
      <c r="L28" s="494">
        <v>24.092122965016742</v>
      </c>
      <c r="M28" s="494">
        <v>25.663720307345965</v>
      </c>
      <c r="N28" s="494">
        <v>26.813490498349918</v>
      </c>
      <c r="O28" s="494">
        <v>24.811903646570457</v>
      </c>
      <c r="P28" s="494">
        <v>25.358289712625311</v>
      </c>
      <c r="Q28" s="494">
        <v>25.78356874957457</v>
      </c>
      <c r="R28" s="494">
        <v>25.962079655957588</v>
      </c>
    </row>
    <row r="29" spans="2:18" ht="13.5" customHeight="1">
      <c r="B29" s="493" t="s">
        <v>110</v>
      </c>
      <c r="C29" s="493" t="s">
        <v>110</v>
      </c>
      <c r="D29" s="494">
        <v>18.209225602850349</v>
      </c>
      <c r="E29" s="494">
        <v>17.930106576165489</v>
      </c>
      <c r="F29" s="494">
        <v>21.431283779350181</v>
      </c>
      <c r="G29" s="494">
        <v>24.637520503184167</v>
      </c>
      <c r="H29" s="494">
        <v>23.009848252245423</v>
      </c>
      <c r="I29" s="494">
        <v>23.347125944007956</v>
      </c>
      <c r="J29" s="494">
        <v>20.263319080489687</v>
      </c>
      <c r="K29" s="494">
        <v>21.15125742006563</v>
      </c>
      <c r="L29" s="494">
        <v>21.353526730619159</v>
      </c>
      <c r="M29" s="494">
        <v>24.076879687431191</v>
      </c>
      <c r="N29" s="494">
        <v>25.096994363593495</v>
      </c>
      <c r="O29" s="494">
        <v>24.617459365339126</v>
      </c>
      <c r="P29" s="494">
        <v>25.00864892817804</v>
      </c>
      <c r="Q29" s="494">
        <v>24.987457124049286</v>
      </c>
      <c r="R29" s="494">
        <v>24.728017002281678</v>
      </c>
    </row>
    <row r="30" spans="2:18" ht="13.5" customHeight="1">
      <c r="B30" s="493" t="s">
        <v>140</v>
      </c>
      <c r="C30" s="493" t="s">
        <v>140</v>
      </c>
      <c r="D30" s="494">
        <v>12.420692278116805</v>
      </c>
      <c r="E30" s="494">
        <v>17.729318309958522</v>
      </c>
      <c r="F30" s="494">
        <v>14.296392634246724</v>
      </c>
      <c r="G30" s="494">
        <v>11.04727053848943</v>
      </c>
      <c r="H30" s="494">
        <v>10.521964738935004</v>
      </c>
      <c r="I30" s="494">
        <v>7.5643450337979621</v>
      </c>
      <c r="J30" s="494">
        <v>5.5381314308343477</v>
      </c>
      <c r="K30" s="494">
        <v>6.1663858125156406</v>
      </c>
      <c r="L30" s="494">
        <v>7.9946261855290581</v>
      </c>
      <c r="M30" s="494">
        <v>6.97422260091954</v>
      </c>
      <c r="N30" s="494">
        <v>7.2654362462997977</v>
      </c>
      <c r="O30" s="494">
        <v>7.1642429970914359</v>
      </c>
      <c r="P30" s="494">
        <v>7.2542204690211847</v>
      </c>
      <c r="Q30" s="494">
        <v>7.4232505535003028</v>
      </c>
      <c r="R30" s="494">
        <v>7.4866088781038691</v>
      </c>
    </row>
    <row r="31" spans="2:18" ht="13.5" customHeight="1">
      <c r="B31" s="493" t="s">
        <v>111</v>
      </c>
      <c r="C31" s="493" t="s">
        <v>111</v>
      </c>
      <c r="D31" s="494">
        <v>21.456106076700777</v>
      </c>
      <c r="E31" s="494">
        <v>21.903526100060759</v>
      </c>
      <c r="F31" s="494">
        <v>21.226923743937618</v>
      </c>
      <c r="G31" s="494">
        <v>20.740186368820858</v>
      </c>
      <c r="H31" s="494">
        <v>20.921181908386188</v>
      </c>
      <c r="I31" s="494">
        <v>19.257800667449594</v>
      </c>
      <c r="J31" s="494">
        <v>17.58889242083988</v>
      </c>
      <c r="K31" s="494">
        <v>17.599439706745247</v>
      </c>
      <c r="L31" s="494">
        <v>17.92218745327374</v>
      </c>
      <c r="M31" s="494">
        <v>16.99072623809041</v>
      </c>
      <c r="N31" s="494">
        <v>17.309601669251752</v>
      </c>
      <c r="O31" s="494">
        <v>17.630667317092826</v>
      </c>
      <c r="P31" s="494">
        <v>17.93139131264391</v>
      </c>
      <c r="Q31" s="494">
        <v>17.948148608739412</v>
      </c>
      <c r="R31" s="494">
        <v>17.912881397898207</v>
      </c>
    </row>
    <row r="32" spans="2:18" ht="13.5" customHeight="1">
      <c r="B32" s="493" t="s">
        <v>112</v>
      </c>
      <c r="C32" s="493" t="s">
        <v>112</v>
      </c>
      <c r="D32" s="494">
        <v>24.599337689337688</v>
      </c>
      <c r="E32" s="494">
        <v>25.270672757916344</v>
      </c>
      <c r="F32" s="494">
        <v>23.217722068449934</v>
      </c>
      <c r="G32" s="494">
        <v>25.531210567117668</v>
      </c>
      <c r="H32" s="494">
        <v>24.238202250615075</v>
      </c>
      <c r="I32" s="494">
        <v>24.64019986897403</v>
      </c>
      <c r="J32" s="494">
        <v>23.458643550481419</v>
      </c>
      <c r="K32" s="494">
        <v>22.851502212615312</v>
      </c>
      <c r="L32" s="494">
        <v>24.119368633655554</v>
      </c>
      <c r="M32" s="494">
        <v>23.492888865037393</v>
      </c>
      <c r="N32" s="494">
        <v>23.279399368419057</v>
      </c>
      <c r="O32" s="494">
        <v>23.599938172395618</v>
      </c>
      <c r="P32" s="494">
        <v>23.690921584436001</v>
      </c>
      <c r="Q32" s="494">
        <v>23.72906620242513</v>
      </c>
      <c r="R32" s="494">
        <v>23.748929664262544</v>
      </c>
    </row>
    <row r="33" spans="2:18" ht="13.5" customHeight="1">
      <c r="B33" s="493" t="s">
        <v>141</v>
      </c>
      <c r="C33" s="493" t="s">
        <v>141</v>
      </c>
      <c r="D33" s="494">
        <v>17.641124014574036</v>
      </c>
      <c r="E33" s="494">
        <v>18.236982277883946</v>
      </c>
      <c r="F33" s="494">
        <v>18.614650396283004</v>
      </c>
      <c r="G33" s="494">
        <v>17.710946151720758</v>
      </c>
      <c r="H33" s="494">
        <v>19.204121311065869</v>
      </c>
      <c r="I33" s="494">
        <v>19.283542605377473</v>
      </c>
      <c r="J33" s="494">
        <v>20.749355096019038</v>
      </c>
      <c r="K33" s="494">
        <v>19.355856211750506</v>
      </c>
      <c r="L33" s="494">
        <v>18.69276735776171</v>
      </c>
      <c r="M33" s="494">
        <v>19.050718232176163</v>
      </c>
      <c r="N33" s="494">
        <v>19.482716279975673</v>
      </c>
      <c r="O33" s="494">
        <v>19.589238867080542</v>
      </c>
      <c r="P33" s="494">
        <v>20.072637928849453</v>
      </c>
      <c r="Q33" s="494">
        <v>20.319880740363743</v>
      </c>
      <c r="R33" s="494">
        <v>20.572375654226075</v>
      </c>
    </row>
    <row r="34" spans="2:18" ht="13.5" customHeight="1">
      <c r="B34" s="493" t="s">
        <v>419</v>
      </c>
      <c r="C34" s="493" t="s">
        <v>419</v>
      </c>
      <c r="D34" s="494" t="s">
        <v>426</v>
      </c>
      <c r="E34" s="494" t="s">
        <v>426</v>
      </c>
      <c r="F34" s="494" t="s">
        <v>426</v>
      </c>
      <c r="G34" s="494">
        <v>1.7477865643377173</v>
      </c>
      <c r="H34" s="494">
        <v>2.2630625650284437</v>
      </c>
      <c r="I34" s="494">
        <v>2.1172693073882232</v>
      </c>
      <c r="J34" s="494">
        <v>2.5022070609813518</v>
      </c>
      <c r="K34" s="494">
        <v>3.4889370132285276</v>
      </c>
      <c r="L34" s="494">
        <v>3.7418616836081386</v>
      </c>
      <c r="M34" s="494">
        <v>4.2602630183297645</v>
      </c>
      <c r="N34" s="494">
        <v>4.4187474505878015</v>
      </c>
      <c r="O34" s="494">
        <v>4.5926331557040703</v>
      </c>
      <c r="P34" s="494">
        <v>4.7832406709738402</v>
      </c>
      <c r="Q34" s="494">
        <v>4.9597704191766816</v>
      </c>
      <c r="R34" s="494">
        <v>5.1516118527825716</v>
      </c>
    </row>
    <row r="35" spans="2:18" ht="13.5" customHeight="1">
      <c r="B35" s="493" t="s">
        <v>113</v>
      </c>
      <c r="C35" s="493" t="s">
        <v>113</v>
      </c>
      <c r="D35" s="494">
        <v>17.461667224289705</v>
      </c>
      <c r="E35" s="494">
        <v>15.906053061219366</v>
      </c>
      <c r="F35" s="494">
        <v>9.1131796508356651</v>
      </c>
      <c r="G35" s="494">
        <v>9.5627684791552721</v>
      </c>
      <c r="H35" s="494">
        <v>8.7919614747240242</v>
      </c>
      <c r="I35" s="494">
        <v>8.4096503084583656</v>
      </c>
      <c r="J35" s="494">
        <v>7.0741682178481984</v>
      </c>
      <c r="K35" s="494">
        <v>7.2196473925418188</v>
      </c>
      <c r="L35" s="494">
        <v>6.9077194945937395</v>
      </c>
      <c r="M35" s="494">
        <v>6.3533329816204631</v>
      </c>
      <c r="N35" s="494">
        <v>5.8631232189553417</v>
      </c>
      <c r="O35" s="494">
        <v>5.5318296700894596</v>
      </c>
      <c r="P35" s="494">
        <v>5.2893750952919252</v>
      </c>
      <c r="Q35" s="494">
        <v>5.1295190665762442</v>
      </c>
      <c r="R35" s="494">
        <v>5.0123423767715929</v>
      </c>
    </row>
    <row r="36" spans="2:18" ht="13.5" customHeight="1">
      <c r="B36" s="493" t="s">
        <v>142</v>
      </c>
      <c r="C36" s="493" t="s">
        <v>142</v>
      </c>
      <c r="D36" s="494">
        <v>23.159837814386211</v>
      </c>
      <c r="E36" s="494">
        <v>24.885180712720285</v>
      </c>
      <c r="F36" s="494">
        <v>25.13434664874686</v>
      </c>
      <c r="G36" s="494">
        <v>26.938650036397732</v>
      </c>
      <c r="H36" s="494">
        <v>28.394632098971169</v>
      </c>
      <c r="I36" s="494">
        <v>29.94427395995174</v>
      </c>
      <c r="J36" s="494">
        <v>29.914199944759702</v>
      </c>
      <c r="K36" s="494">
        <v>29.666888704925277</v>
      </c>
      <c r="L36" s="494">
        <v>26.952551001494939</v>
      </c>
      <c r="M36" s="494">
        <v>27.685722589973771</v>
      </c>
      <c r="N36" s="494">
        <v>28.075060090338471</v>
      </c>
      <c r="O36" s="494">
        <v>28.128439955321021</v>
      </c>
      <c r="P36" s="494">
        <v>27.996467260684575</v>
      </c>
      <c r="Q36" s="494">
        <v>27.66135598409976</v>
      </c>
      <c r="R36" s="494">
        <v>27.703179039351756</v>
      </c>
    </row>
    <row r="37" spans="2:18" ht="13.5" customHeight="1">
      <c r="B37" s="493" t="s">
        <v>114</v>
      </c>
      <c r="C37" s="493" t="s">
        <v>114</v>
      </c>
      <c r="D37" s="494">
        <v>15.479147173143401</v>
      </c>
      <c r="E37" s="494">
        <v>15.581599522158266</v>
      </c>
      <c r="F37" s="494">
        <v>15.44311685624122</v>
      </c>
      <c r="G37" s="494">
        <v>15.032793916083781</v>
      </c>
      <c r="H37" s="494">
        <v>14.377028531952082</v>
      </c>
      <c r="I37" s="494">
        <v>13.981965245132539</v>
      </c>
      <c r="J37" s="494">
        <v>14.827328915243488</v>
      </c>
      <c r="K37" s="494">
        <v>15.401774695293961</v>
      </c>
      <c r="L37" s="494">
        <v>15.079677998972194</v>
      </c>
      <c r="M37" s="494">
        <v>15.468582285569383</v>
      </c>
      <c r="N37" s="494">
        <v>15.629487184136609</v>
      </c>
      <c r="O37" s="494">
        <v>15.788671847777453</v>
      </c>
      <c r="P37" s="494">
        <v>15.976255519836652</v>
      </c>
      <c r="Q37" s="494">
        <v>16.129017970985007</v>
      </c>
      <c r="R37" s="494">
        <v>16.322465609825727</v>
      </c>
    </row>
    <row r="38" spans="2:18" ht="13.5" customHeight="1">
      <c r="B38" s="493" t="s">
        <v>420</v>
      </c>
      <c r="C38" s="493" t="s">
        <v>420</v>
      </c>
      <c r="D38" s="494">
        <v>22.382294245629829</v>
      </c>
      <c r="E38" s="494">
        <v>19.795070254497439</v>
      </c>
      <c r="F38" s="494">
        <v>15.76602082050352</v>
      </c>
      <c r="G38" s="494">
        <v>20.198945095401609</v>
      </c>
      <c r="H38" s="494">
        <v>26.281702674642805</v>
      </c>
      <c r="I38" s="494">
        <v>33.224423399046515</v>
      </c>
      <c r="J38" s="494">
        <v>36.775339895676318</v>
      </c>
      <c r="K38" s="494">
        <v>30.701105339757206</v>
      </c>
      <c r="L38" s="494">
        <v>29.970105301124139</v>
      </c>
      <c r="M38" s="494">
        <v>27.102630790797839</v>
      </c>
      <c r="N38" s="494">
        <v>23.733148684440035</v>
      </c>
      <c r="O38" s="494">
        <v>24.057375405960261</v>
      </c>
      <c r="P38" s="494">
        <v>25.188423699557738</v>
      </c>
      <c r="Q38" s="494">
        <v>23.162004696827022</v>
      </c>
      <c r="R38" s="494">
        <v>21.937786132671061</v>
      </c>
    </row>
    <row r="39" spans="2:18" ht="13.5" customHeight="1">
      <c r="B39" s="493" t="s">
        <v>115</v>
      </c>
      <c r="C39" s="493" t="s">
        <v>115</v>
      </c>
      <c r="D39" s="494">
        <v>13.163831243044473</v>
      </c>
      <c r="E39" s="494">
        <v>14.503564206027963</v>
      </c>
      <c r="F39" s="494">
        <v>13.504715629794003</v>
      </c>
      <c r="G39" s="494">
        <v>12.716479972511872</v>
      </c>
      <c r="H39" s="494">
        <v>13.416622912629963</v>
      </c>
      <c r="I39" s="494">
        <v>15.179089488743127</v>
      </c>
      <c r="J39" s="494">
        <v>14.841224209573481</v>
      </c>
      <c r="K39" s="494">
        <v>15.112216295791031</v>
      </c>
      <c r="L39" s="494">
        <v>15.618232416614875</v>
      </c>
      <c r="M39" s="494">
        <v>16.080011718342575</v>
      </c>
      <c r="N39" s="494">
        <v>16.150310323318525</v>
      </c>
      <c r="O39" s="494">
        <v>17.318244225970329</v>
      </c>
      <c r="P39" s="494">
        <v>17.45358866407199</v>
      </c>
      <c r="Q39" s="494">
        <v>19.174584883750569</v>
      </c>
      <c r="R39" s="494">
        <v>19.270709948138247</v>
      </c>
    </row>
    <row r="40" spans="2:18">
      <c r="B40" s="493" t="s">
        <v>116</v>
      </c>
      <c r="C40" s="493" t="s">
        <v>116</v>
      </c>
      <c r="D40" s="494">
        <v>36.650135017534481</v>
      </c>
      <c r="E40" s="494">
        <v>37.696561125326689</v>
      </c>
      <c r="F40" s="494">
        <v>38.844489163855776</v>
      </c>
      <c r="G40" s="494">
        <v>34.765678150642991</v>
      </c>
      <c r="H40" s="494">
        <v>34.34414781171904</v>
      </c>
      <c r="I40" s="494">
        <v>31.339139143192941</v>
      </c>
      <c r="J40" s="494">
        <v>30.743868621227094</v>
      </c>
      <c r="K40" s="494">
        <v>29.438643495371764</v>
      </c>
      <c r="L40" s="494">
        <v>34.049852804141587</v>
      </c>
      <c r="M40" s="494">
        <v>30.408592756799241</v>
      </c>
      <c r="N40" s="494">
        <v>30.653509548397999</v>
      </c>
      <c r="O40" s="494">
        <v>30.972743087385908</v>
      </c>
      <c r="P40" s="494">
        <v>31.115682604588692</v>
      </c>
      <c r="Q40" s="494">
        <v>31.211795738254981</v>
      </c>
      <c r="R40" s="494">
        <v>31.334645121145144</v>
      </c>
    </row>
    <row r="41" spans="2:18">
      <c r="B41" s="493" t="s">
        <v>143</v>
      </c>
      <c r="C41" s="493" t="s">
        <v>143</v>
      </c>
      <c r="D41" s="494">
        <v>27.260461194208496</v>
      </c>
      <c r="E41" s="494">
        <v>25.878920633962217</v>
      </c>
      <c r="F41" s="494">
        <v>22.599422406782455</v>
      </c>
      <c r="G41" s="494">
        <v>23.081769528709501</v>
      </c>
      <c r="H41" s="494">
        <v>22.239030109491221</v>
      </c>
      <c r="I41" s="494">
        <v>23.760241883224623</v>
      </c>
      <c r="J41" s="494">
        <v>23.746533549751099</v>
      </c>
      <c r="K41" s="494">
        <v>23.547218158785231</v>
      </c>
      <c r="L41" s="494">
        <v>23.613525468719413</v>
      </c>
      <c r="M41" s="494">
        <v>23.600363149262954</v>
      </c>
      <c r="N41" s="494">
        <v>23.520227708066383</v>
      </c>
      <c r="O41" s="494">
        <v>23.393460551264752</v>
      </c>
      <c r="P41" s="494">
        <v>23.35338609751819</v>
      </c>
      <c r="Q41" s="494">
        <v>23.291216973809362</v>
      </c>
      <c r="R41" s="494">
        <v>23.139476417409487</v>
      </c>
    </row>
    <row r="42" spans="2:18">
      <c r="B42" s="493" t="s">
        <v>118</v>
      </c>
      <c r="C42" s="493" t="s">
        <v>118</v>
      </c>
      <c r="D42" s="494">
        <v>26.14503988855223</v>
      </c>
      <c r="E42" s="494">
        <v>25.333218100491443</v>
      </c>
      <c r="F42" s="494">
        <v>29.902829546442099</v>
      </c>
      <c r="G42" s="494">
        <v>23.900181308959016</v>
      </c>
      <c r="H42" s="494">
        <v>23.64399421877982</v>
      </c>
      <c r="I42" s="494">
        <v>10.634481233641669</v>
      </c>
      <c r="J42" s="494">
        <v>7.5401825822414361</v>
      </c>
      <c r="K42" s="494">
        <v>3.4771693728338771</v>
      </c>
      <c r="L42" s="494">
        <v>3.8384173494953413</v>
      </c>
      <c r="M42" s="494">
        <v>3.2945312376746867</v>
      </c>
      <c r="N42" s="494">
        <v>5.7498458967785213</v>
      </c>
      <c r="O42" s="494">
        <v>7.4593206555035607</v>
      </c>
      <c r="P42" s="494">
        <v>8.4174138393300311</v>
      </c>
      <c r="Q42" s="494">
        <v>9.0908299745267716</v>
      </c>
      <c r="R42" s="494">
        <v>10.933361212437347</v>
      </c>
    </row>
    <row r="43" spans="2:18">
      <c r="B43" s="493" t="s">
        <v>144</v>
      </c>
      <c r="C43" s="493" t="s">
        <v>144</v>
      </c>
      <c r="D43" s="494">
        <v>15.633687693064097</v>
      </c>
      <c r="E43" s="494">
        <v>17.743617654368773</v>
      </c>
      <c r="F43" s="494">
        <v>18.694474113685256</v>
      </c>
      <c r="G43" s="494">
        <v>17.629182621582711</v>
      </c>
      <c r="H43" s="494">
        <v>18.894619277027285</v>
      </c>
      <c r="I43" s="494">
        <v>18.769981896262998</v>
      </c>
      <c r="J43" s="494">
        <v>18.237024458243521</v>
      </c>
      <c r="K43" s="494">
        <v>17.474905963039912</v>
      </c>
      <c r="L43" s="494">
        <v>18.391969646330921</v>
      </c>
      <c r="M43" s="494">
        <v>18.094464067670113</v>
      </c>
      <c r="N43" s="494">
        <v>17.418985283293171</v>
      </c>
      <c r="O43" s="494">
        <v>17.418036795606618</v>
      </c>
      <c r="P43" s="494">
        <v>17.440345636697817</v>
      </c>
      <c r="Q43" s="494">
        <v>17.401485342186039</v>
      </c>
      <c r="R43" s="494">
        <v>17.378306165926872</v>
      </c>
    </row>
    <row r="44" spans="2:18">
      <c r="B44" s="493" t="s">
        <v>145</v>
      </c>
      <c r="C44" s="493" t="s">
        <v>145</v>
      </c>
      <c r="D44" s="494">
        <v>18.254225445856171</v>
      </c>
      <c r="E44" s="494">
        <v>20.710380149411431</v>
      </c>
      <c r="F44" s="494">
        <v>20.425222692491968</v>
      </c>
      <c r="G44" s="494">
        <v>19.595837941805037</v>
      </c>
      <c r="H44" s="494">
        <v>19.336752818526879</v>
      </c>
      <c r="I44" s="494">
        <v>18.719971955818263</v>
      </c>
      <c r="J44" s="494">
        <v>16.832840168171717</v>
      </c>
      <c r="K44" s="494">
        <v>14.104374436130506</v>
      </c>
      <c r="L44" s="494">
        <v>10.312301909679055</v>
      </c>
      <c r="M44" s="494">
        <v>8.8255666258265375</v>
      </c>
      <c r="N44" s="494">
        <v>11.701568359597614</v>
      </c>
      <c r="O44" s="494">
        <v>14.416695973453345</v>
      </c>
      <c r="P44" s="494">
        <v>15.72914171431683</v>
      </c>
      <c r="Q44" s="494">
        <v>15.725238765801308</v>
      </c>
      <c r="R44" s="494">
        <v>15.723619103468092</v>
      </c>
    </row>
    <row r="45" spans="2:18" ht="6" customHeight="1">
      <c r="B45" s="495"/>
      <c r="C45" s="495"/>
      <c r="D45" s="494"/>
      <c r="E45" s="494"/>
      <c r="F45" s="494"/>
      <c r="G45" s="494"/>
      <c r="H45" s="494"/>
      <c r="I45" s="494"/>
      <c r="J45" s="494"/>
      <c r="K45" s="494"/>
      <c r="L45" s="494"/>
      <c r="M45" s="494"/>
      <c r="N45" s="494"/>
      <c r="O45" s="494"/>
      <c r="P45" s="494"/>
      <c r="Q45" s="494"/>
      <c r="R45" s="494"/>
    </row>
    <row r="46" spans="2:18">
      <c r="B46" s="496" t="s">
        <v>87</v>
      </c>
      <c r="C46" s="523" t="s">
        <v>188</v>
      </c>
      <c r="D46" s="498">
        <v>17.04037868666666</v>
      </c>
      <c r="E46" s="498">
        <v>18.750496090302708</v>
      </c>
      <c r="F46" s="498">
        <v>18.024049635568439</v>
      </c>
      <c r="G46" s="498">
        <v>16.724879436172007</v>
      </c>
      <c r="H46" s="498">
        <v>16.511258579273633</v>
      </c>
      <c r="I46" s="498">
        <v>15.077625464321764</v>
      </c>
      <c r="J46" s="498">
        <v>14.725327905174941</v>
      </c>
      <c r="K46" s="498">
        <v>14.862859493706248</v>
      </c>
      <c r="L46" s="498">
        <v>15.355921816925877</v>
      </c>
      <c r="M46" s="498">
        <v>15.221559759114124</v>
      </c>
      <c r="N46" s="498">
        <v>15.333669635647309</v>
      </c>
      <c r="O46" s="498">
        <v>15.351460018218798</v>
      </c>
      <c r="P46" s="498">
        <v>15.415195765480453</v>
      </c>
      <c r="Q46" s="498">
        <v>15.488892767588018</v>
      </c>
      <c r="R46" s="498">
        <v>15.500568304493719</v>
      </c>
    </row>
    <row r="47" spans="2:18">
      <c r="B47" s="499" t="s">
        <v>61</v>
      </c>
      <c r="C47" s="523" t="s">
        <v>224</v>
      </c>
      <c r="D47" s="498">
        <v>14.821880169310484</v>
      </c>
      <c r="E47" s="498">
        <v>18.891573149268947</v>
      </c>
      <c r="F47" s="498">
        <v>16.611508350099843</v>
      </c>
      <c r="G47" s="498">
        <v>13.733580812501025</v>
      </c>
      <c r="H47" s="498">
        <v>13.160025778483469</v>
      </c>
      <c r="I47" s="498">
        <v>9.7035958439558847</v>
      </c>
      <c r="J47" s="498">
        <v>8.1684001695791792</v>
      </c>
      <c r="K47" s="498">
        <v>8.665172485433434</v>
      </c>
      <c r="L47" s="498">
        <v>10.252251732495195</v>
      </c>
      <c r="M47" s="498">
        <v>9.3252383107090875</v>
      </c>
      <c r="N47" s="498">
        <v>9.6112020726300962</v>
      </c>
      <c r="O47" s="498">
        <v>9.515722997221415</v>
      </c>
      <c r="P47" s="498">
        <v>9.5662908946872722</v>
      </c>
      <c r="Q47" s="498">
        <v>9.6576992697375861</v>
      </c>
      <c r="R47" s="498">
        <v>9.7165556843690464</v>
      </c>
    </row>
    <row r="48" spans="2:18">
      <c r="B48" s="533" t="s">
        <v>49</v>
      </c>
      <c r="C48" s="523" t="s">
        <v>225</v>
      </c>
      <c r="D48" s="498">
        <v>17.288582031319603</v>
      </c>
      <c r="E48" s="498">
        <v>17.220632336527967</v>
      </c>
      <c r="F48" s="498">
        <v>18.101717401091864</v>
      </c>
      <c r="G48" s="498">
        <v>18.372820227253527</v>
      </c>
      <c r="H48" s="498">
        <v>18.307218898223557</v>
      </c>
      <c r="I48" s="498">
        <v>17.614242620329076</v>
      </c>
      <c r="J48" s="498">
        <v>17.361597890091989</v>
      </c>
      <c r="K48" s="498">
        <v>17.197159792582742</v>
      </c>
      <c r="L48" s="498">
        <v>17.304387416549886</v>
      </c>
      <c r="M48" s="498">
        <v>17.336929045036904</v>
      </c>
      <c r="N48" s="498">
        <v>17.301756631218929</v>
      </c>
      <c r="O48" s="498">
        <v>17.231569506636536</v>
      </c>
      <c r="P48" s="498">
        <v>17.258699779724488</v>
      </c>
      <c r="Q48" s="498">
        <v>17.261247575696636</v>
      </c>
      <c r="R48" s="498">
        <v>17.212210667182614</v>
      </c>
    </row>
    <row r="49" spans="2:18">
      <c r="B49" s="533" t="s">
        <v>55</v>
      </c>
      <c r="C49" s="523" t="s">
        <v>226</v>
      </c>
      <c r="D49" s="498">
        <v>22.244666974688659</v>
      </c>
      <c r="E49" s="498">
        <v>22.897695749620723</v>
      </c>
      <c r="F49" s="498">
        <v>23.383207104634852</v>
      </c>
      <c r="G49" s="498">
        <v>23.099682752948766</v>
      </c>
      <c r="H49" s="498">
        <v>23.062559162576406</v>
      </c>
      <c r="I49" s="498">
        <v>23.695206282262816</v>
      </c>
      <c r="J49" s="498">
        <v>24.869020739510567</v>
      </c>
      <c r="K49" s="498">
        <v>24.470206488564639</v>
      </c>
      <c r="L49" s="498">
        <v>24.114817166650347</v>
      </c>
      <c r="M49" s="498">
        <v>24.175153335376983</v>
      </c>
      <c r="N49" s="498">
        <v>24.449034020646209</v>
      </c>
      <c r="O49" s="498">
        <v>23.839107091359246</v>
      </c>
      <c r="P49" s="498">
        <v>23.854243570591631</v>
      </c>
      <c r="Q49" s="498">
        <v>23.844467639168595</v>
      </c>
      <c r="R49" s="498">
        <v>23.788596787193413</v>
      </c>
    </row>
    <row r="50" spans="2:18">
      <c r="B50" s="499" t="s">
        <v>34</v>
      </c>
      <c r="C50" s="523" t="s">
        <v>227</v>
      </c>
      <c r="D50" s="498">
        <v>14.974975462108842</v>
      </c>
      <c r="E50" s="498">
        <v>17.927607906739738</v>
      </c>
      <c r="F50" s="498">
        <v>16.314447522927068</v>
      </c>
      <c r="G50" s="498">
        <v>14.57752099957597</v>
      </c>
      <c r="H50" s="498">
        <v>14.305208016342993</v>
      </c>
      <c r="I50" s="498">
        <v>12.652032148412637</v>
      </c>
      <c r="J50" s="498">
        <v>11.953580168953568</v>
      </c>
      <c r="K50" s="498">
        <v>12.519828268581746</v>
      </c>
      <c r="L50" s="498">
        <v>13.228840480340519</v>
      </c>
      <c r="M50" s="498">
        <v>13.080926333334547</v>
      </c>
      <c r="N50" s="498">
        <v>13.247869413692356</v>
      </c>
      <c r="O50" s="498">
        <v>13.285257950275215</v>
      </c>
      <c r="P50" s="498">
        <v>13.355411442512104</v>
      </c>
      <c r="Q50" s="498">
        <v>13.459262228869511</v>
      </c>
      <c r="R50" s="498">
        <v>13.455444391403894</v>
      </c>
    </row>
    <row r="51" spans="2:18">
      <c r="B51" s="499" t="s">
        <v>48</v>
      </c>
      <c r="C51" s="523" t="s">
        <v>228</v>
      </c>
      <c r="D51" s="498">
        <v>25.428440507621456</v>
      </c>
      <c r="E51" s="498">
        <v>25.499673204718274</v>
      </c>
      <c r="F51" s="498">
        <v>26.491729156346199</v>
      </c>
      <c r="G51" s="498">
        <v>23.339615846803625</v>
      </c>
      <c r="H51" s="498">
        <v>22.872007569885156</v>
      </c>
      <c r="I51" s="498">
        <v>18.711648232943514</v>
      </c>
      <c r="J51" s="498">
        <v>18.487115577620465</v>
      </c>
      <c r="K51" s="498">
        <v>17.27138322808235</v>
      </c>
      <c r="L51" s="498">
        <v>18.90645500764002</v>
      </c>
      <c r="M51" s="498">
        <v>18.414052140481516</v>
      </c>
      <c r="N51" s="498">
        <v>19.154482059638745</v>
      </c>
      <c r="O51" s="498">
        <v>19.93228073007754</v>
      </c>
      <c r="P51" s="498">
        <v>20.464501707733586</v>
      </c>
      <c r="Q51" s="507">
        <v>20.928449400048521</v>
      </c>
      <c r="R51" s="507">
        <v>21.66304934271076</v>
      </c>
    </row>
    <row r="52" spans="2:18">
      <c r="B52" s="645" t="s">
        <v>427</v>
      </c>
      <c r="C52" s="645"/>
      <c r="D52" s="645"/>
      <c r="E52" s="645"/>
      <c r="F52" s="645"/>
      <c r="G52" s="645"/>
      <c r="H52" s="645"/>
      <c r="I52" s="645"/>
      <c r="J52" s="645"/>
      <c r="K52" s="645"/>
      <c r="L52" s="645"/>
      <c r="M52" s="645"/>
      <c r="N52" s="645"/>
      <c r="O52" s="645"/>
      <c r="P52" s="645"/>
      <c r="Q52" s="508"/>
      <c r="R52" s="508"/>
    </row>
    <row r="53" spans="2:18">
      <c r="B53" s="646" t="s">
        <v>941</v>
      </c>
      <c r="C53" s="646"/>
      <c r="D53" s="646"/>
      <c r="E53" s="646"/>
      <c r="F53" s="646"/>
      <c r="G53" s="646"/>
      <c r="H53" s="646"/>
      <c r="I53" s="646"/>
      <c r="J53" s="646"/>
      <c r="K53" s="646"/>
      <c r="L53" s="646"/>
      <c r="M53" s="646"/>
      <c r="N53" s="646"/>
      <c r="O53" s="646"/>
      <c r="P53" s="646"/>
      <c r="Q53" s="501"/>
      <c r="R53" s="501"/>
    </row>
    <row r="54" spans="2:18" ht="26.25" customHeight="1">
      <c r="B54" s="659"/>
      <c r="C54" s="659"/>
      <c r="D54" s="659"/>
      <c r="E54" s="659"/>
      <c r="F54" s="659"/>
      <c r="G54" s="659"/>
      <c r="H54" s="659"/>
      <c r="I54" s="659"/>
      <c r="J54" s="659"/>
      <c r="K54" s="659"/>
      <c r="L54" s="659"/>
      <c r="M54" s="659"/>
      <c r="N54" s="659"/>
      <c r="O54" s="659"/>
      <c r="P54" s="659"/>
      <c r="Q54" s="659"/>
      <c r="R54" s="526"/>
    </row>
    <row r="55" spans="2:18" ht="23.25" customHeight="1">
      <c r="B55" s="659"/>
      <c r="C55" s="646"/>
      <c r="D55" s="646"/>
      <c r="E55" s="646"/>
      <c r="F55" s="646"/>
      <c r="G55" s="646"/>
      <c r="H55" s="646"/>
      <c r="I55" s="646"/>
      <c r="J55" s="646"/>
      <c r="K55" s="646"/>
      <c r="L55" s="646"/>
      <c r="M55" s="646"/>
      <c r="N55" s="646"/>
      <c r="O55" s="646"/>
      <c r="P55" s="646"/>
      <c r="Q55" s="501"/>
      <c r="R55" s="501"/>
    </row>
  </sheetData>
  <mergeCells count="6">
    <mergeCell ref="B55:P55"/>
    <mergeCell ref="B2:R2"/>
    <mergeCell ref="B3:R3"/>
    <mergeCell ref="B52:P52"/>
    <mergeCell ref="B53:P53"/>
    <mergeCell ref="B54:Q54"/>
  </mergeCells>
  <conditionalFormatting sqref="B5:R44">
    <cfRule type="expression" dxfId="15" priority="1">
      <formula>MOD(ROW(),2)=0</formula>
    </cfRule>
  </conditionalFormatting>
  <pageMargins left="0.7" right="0.7" top="0.75" bottom="0.75" header="0.3" footer="0.3"/>
  <pageSetup scale="58"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BD9DA-E25D-4E93-A6B6-0727BC020233}">
  <sheetPr codeName="Sheet94">
    <tabColor rgb="FF92D050"/>
    <pageSetUpPr fitToPage="1"/>
  </sheetPr>
  <dimension ref="A2:AI55"/>
  <sheetViews>
    <sheetView zoomScale="85" zoomScaleNormal="85" workbookViewId="0">
      <pane xSplit="3" ySplit="4" topLeftCell="D20" activePane="bottomRight" state="frozen"/>
      <selection activeCell="R38" sqref="R38"/>
      <selection pane="topRight" activeCell="R38" sqref="R38"/>
      <selection pane="bottomLeft" activeCell="R38" sqref="R38"/>
      <selection pane="bottomRight" activeCell="R38" sqref="R38"/>
    </sheetView>
  </sheetViews>
  <sheetFormatPr defaultColWidth="9.140625" defaultRowHeight="15" outlineLevelCol="1"/>
  <cols>
    <col min="1" max="1" width="6.7109375" style="486" customWidth="1"/>
    <col min="2" max="2" width="28.140625" style="487" customWidth="1"/>
    <col min="3" max="3" width="20.5703125" style="487" hidden="1" customWidth="1" outlineLevel="1"/>
    <col min="4" max="4" width="8.140625" style="502" customWidth="1" collapsed="1"/>
    <col min="5" max="18" width="8.140625" style="502" customWidth="1"/>
    <col min="19" max="35" width="9.140625" style="486"/>
    <col min="36" max="16384" width="9.140625" style="487"/>
  </cols>
  <sheetData>
    <row r="2" spans="2:18">
      <c r="B2" s="653" t="str">
        <f>"Table A20. Low-Income Developing Countries: General Government Expenditure, "&amp;D4&amp;"–"&amp;RIGHT(R4,2)</f>
        <v>Table A20. Low-Income Developing Countries: General Government Expenditure, 2010–24</v>
      </c>
      <c r="C2" s="653"/>
      <c r="D2" s="653"/>
      <c r="E2" s="653"/>
      <c r="F2" s="653"/>
      <c r="G2" s="653"/>
      <c r="H2" s="653"/>
      <c r="I2" s="653"/>
      <c r="J2" s="653"/>
      <c r="K2" s="653"/>
      <c r="L2" s="653"/>
      <c r="M2" s="653"/>
      <c r="N2" s="653"/>
      <c r="O2" s="653"/>
      <c r="P2" s="653"/>
      <c r="Q2" s="653"/>
      <c r="R2" s="653"/>
    </row>
    <row r="3" spans="2:18">
      <c r="B3" s="657" t="s">
        <v>196</v>
      </c>
      <c r="C3" s="658"/>
      <c r="D3" s="658"/>
      <c r="E3" s="658"/>
      <c r="F3" s="658"/>
      <c r="G3" s="658"/>
      <c r="H3" s="658"/>
      <c r="I3" s="658"/>
      <c r="J3" s="658"/>
      <c r="K3" s="658"/>
      <c r="L3" s="658"/>
      <c r="M3" s="658"/>
      <c r="N3" s="658"/>
      <c r="O3" s="658"/>
      <c r="P3" s="658"/>
      <c r="Q3" s="658"/>
      <c r="R3" s="658"/>
    </row>
    <row r="4" spans="2:18"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18" ht="13.5" customHeight="1">
      <c r="B5" s="493" t="s">
        <v>92</v>
      </c>
      <c r="C5" s="493" t="s">
        <v>92</v>
      </c>
      <c r="D5" s="494">
        <v>12.699195662856235</v>
      </c>
      <c r="E5" s="494">
        <v>13.951566135678743</v>
      </c>
      <c r="F5" s="494">
        <v>14.224017808875629</v>
      </c>
      <c r="G5" s="494">
        <v>14.609859914296427</v>
      </c>
      <c r="H5" s="494">
        <v>13.99714097403359</v>
      </c>
      <c r="I5" s="494">
        <v>13.769279337027879</v>
      </c>
      <c r="J5" s="494">
        <v>13.446700972500031</v>
      </c>
      <c r="K5" s="494">
        <v>13.559566344102794</v>
      </c>
      <c r="L5" s="494">
        <v>14.215361071699784</v>
      </c>
      <c r="M5" s="494">
        <v>14.45451114343027</v>
      </c>
      <c r="N5" s="494">
        <v>13.888727429060902</v>
      </c>
      <c r="O5" s="494">
        <v>13.665358762338187</v>
      </c>
      <c r="P5" s="494">
        <v>13.693577316354604</v>
      </c>
      <c r="Q5" s="494">
        <v>13.602914812824842</v>
      </c>
      <c r="R5" s="494">
        <v>13.38332902059404</v>
      </c>
    </row>
    <row r="6" spans="2:18" ht="13.5" customHeight="1">
      <c r="B6" s="493" t="s">
        <v>93</v>
      </c>
      <c r="C6" s="493" t="s">
        <v>93</v>
      </c>
      <c r="D6" s="494">
        <v>19.238122827346466</v>
      </c>
      <c r="E6" s="494">
        <v>20.128126917200042</v>
      </c>
      <c r="F6" s="494">
        <v>19.455609069938976</v>
      </c>
      <c r="G6" s="494">
        <v>20.354829039501315</v>
      </c>
      <c r="H6" s="494">
        <v>19.440275030774039</v>
      </c>
      <c r="I6" s="494">
        <v>24.923086218463233</v>
      </c>
      <c r="J6" s="494">
        <v>21.258995298542757</v>
      </c>
      <c r="K6" s="494">
        <v>24.370536963641008</v>
      </c>
      <c r="L6" s="494">
        <v>23.278821948192896</v>
      </c>
      <c r="M6" s="494">
        <v>21.95915623305158</v>
      </c>
      <c r="N6" s="494">
        <v>21.204089934852181</v>
      </c>
      <c r="O6" s="494">
        <v>20.897365072428638</v>
      </c>
      <c r="P6" s="494">
        <v>20.591739125390106</v>
      </c>
      <c r="Q6" s="494">
        <v>20.207961326000987</v>
      </c>
      <c r="R6" s="494">
        <v>20.102553619285608</v>
      </c>
    </row>
    <row r="7" spans="2:18" ht="13.5" customHeight="1">
      <c r="B7" s="493" t="s">
        <v>95</v>
      </c>
      <c r="C7" s="493" t="s">
        <v>95</v>
      </c>
      <c r="D7" s="494">
        <v>24.355431875630288</v>
      </c>
      <c r="E7" s="494">
        <v>22.99037631253703</v>
      </c>
      <c r="F7" s="494">
        <v>25.501296295575116</v>
      </c>
      <c r="G7" s="494">
        <v>28.407974118456181</v>
      </c>
      <c r="H7" s="494">
        <v>23.542044678844764</v>
      </c>
      <c r="I7" s="494">
        <v>23.109404671779675</v>
      </c>
      <c r="J7" s="494">
        <v>25.476903163427441</v>
      </c>
      <c r="K7" s="494">
        <v>29.968929849733861</v>
      </c>
      <c r="L7" s="494">
        <v>27.549280893878226</v>
      </c>
      <c r="M7" s="494">
        <v>25.796151969493842</v>
      </c>
      <c r="N7" s="494">
        <v>26.042421496747682</v>
      </c>
      <c r="O7" s="494">
        <v>26.320642418017883</v>
      </c>
      <c r="P7" s="494">
        <v>26.68761365564059</v>
      </c>
      <c r="Q7" s="494">
        <v>26.697889727232198</v>
      </c>
      <c r="R7" s="494">
        <v>26.733867484147162</v>
      </c>
    </row>
    <row r="8" spans="2:18" ht="13.5" customHeight="1">
      <c r="B8" s="493" t="s">
        <v>96</v>
      </c>
      <c r="C8" s="493" t="s">
        <v>96</v>
      </c>
      <c r="D8" s="494">
        <v>20.903485014217033</v>
      </c>
      <c r="E8" s="494">
        <v>20.594564756742766</v>
      </c>
      <c r="F8" s="494">
        <v>21.679660757676075</v>
      </c>
      <c r="G8" s="494">
        <v>21.366289568395217</v>
      </c>
      <c r="H8" s="494">
        <v>21.718389109406804</v>
      </c>
      <c r="I8" s="494">
        <v>20.941088235777055</v>
      </c>
      <c r="J8" s="494">
        <v>22.218909147382707</v>
      </c>
      <c r="K8" s="494">
        <v>23.17571682855921</v>
      </c>
      <c r="L8" s="494">
        <v>24.169415799361747</v>
      </c>
      <c r="M8" s="494">
        <v>24.075748918242301</v>
      </c>
      <c r="N8" s="494">
        <v>24.25375143712553</v>
      </c>
      <c r="O8" s="494">
        <v>24.266714888487193</v>
      </c>
      <c r="P8" s="494">
        <v>24.428379998114565</v>
      </c>
      <c r="Q8" s="494">
        <v>24.976937873758011</v>
      </c>
      <c r="R8" s="494">
        <v>24.835609400742744</v>
      </c>
    </row>
    <row r="9" spans="2:18" ht="13.5" customHeight="1">
      <c r="B9" s="493" t="s">
        <v>132</v>
      </c>
      <c r="C9" s="493" t="s">
        <v>132</v>
      </c>
      <c r="D9" s="494">
        <v>15.962877536059963</v>
      </c>
      <c r="E9" s="494">
        <v>18.609164438788053</v>
      </c>
      <c r="F9" s="494">
        <v>17.772421341076186</v>
      </c>
      <c r="G9" s="494">
        <v>20.021913138371893</v>
      </c>
      <c r="H9" s="494">
        <v>20.783153085274545</v>
      </c>
      <c r="I9" s="494">
        <v>20.900449331602697</v>
      </c>
      <c r="J9" s="494">
        <v>20.908218512866323</v>
      </c>
      <c r="K9" s="494">
        <v>19.827164636916411</v>
      </c>
      <c r="L9" s="494">
        <v>18.527243165867972</v>
      </c>
      <c r="M9" s="494">
        <v>18.011587176692608</v>
      </c>
      <c r="N9" s="494">
        <v>17.529761565278861</v>
      </c>
      <c r="O9" s="494">
        <v>17.364980927557422</v>
      </c>
      <c r="P9" s="494">
        <v>17.41002817966594</v>
      </c>
      <c r="Q9" s="494">
        <v>17.385487021657031</v>
      </c>
      <c r="R9" s="494">
        <v>17.434213463333339</v>
      </c>
    </row>
    <row r="10" spans="2:18" ht="13.5" customHeight="1">
      <c r="B10" s="493" t="s">
        <v>97</v>
      </c>
      <c r="C10" s="493" t="s">
        <v>97</v>
      </c>
      <c r="D10" s="494">
        <v>24.354490359308169</v>
      </c>
      <c r="E10" s="494">
        <v>22.368261214317403</v>
      </c>
      <c r="F10" s="494">
        <v>23.878777271009476</v>
      </c>
      <c r="G10" s="494">
        <v>22.804976605841951</v>
      </c>
      <c r="H10" s="494">
        <v>21.977897583781107</v>
      </c>
      <c r="I10" s="494">
        <v>18.340267272371559</v>
      </c>
      <c r="J10" s="494">
        <v>14.517405918858403</v>
      </c>
      <c r="K10" s="494">
        <v>15.1600901489125</v>
      </c>
      <c r="L10" s="494">
        <v>14.590748703563399</v>
      </c>
      <c r="M10" s="494">
        <v>14.863008746487555</v>
      </c>
      <c r="N10" s="494">
        <v>14.25317336052316</v>
      </c>
      <c r="O10" s="494">
        <v>14.079331464139933</v>
      </c>
      <c r="P10" s="494">
        <v>13.461497121612851</v>
      </c>
      <c r="Q10" s="494">
        <v>13.545077064064506</v>
      </c>
      <c r="R10" s="494">
        <v>13.660909264888598</v>
      </c>
    </row>
    <row r="11" spans="2:18" ht="13.5" customHeight="1">
      <c r="B11" s="493" t="s">
        <v>223</v>
      </c>
      <c r="C11" s="493" t="s">
        <v>223</v>
      </c>
      <c r="D11" s="494">
        <v>16.49189965096534</v>
      </c>
      <c r="E11" s="494">
        <v>14.613510769287855</v>
      </c>
      <c r="F11" s="494">
        <v>14.503389692606664</v>
      </c>
      <c r="G11" s="494">
        <v>12.67159104639655</v>
      </c>
      <c r="H11" s="494">
        <v>18.49010887530924</v>
      </c>
      <c r="I11" s="494">
        <v>16.999084388245016</v>
      </c>
      <c r="J11" s="494">
        <v>12.731366980179311</v>
      </c>
      <c r="K11" s="494">
        <v>11.890398344880156</v>
      </c>
      <c r="L11" s="494">
        <v>12.677324705130571</v>
      </c>
      <c r="M11" s="494">
        <v>13.42930181063697</v>
      </c>
      <c r="N11" s="494">
        <v>14.073706185589238</v>
      </c>
      <c r="O11" s="494">
        <v>14.624155383736442</v>
      </c>
      <c r="P11" s="494">
        <v>15.386662866719783</v>
      </c>
      <c r="Q11" s="494">
        <v>15.831969177461126</v>
      </c>
      <c r="R11" s="494">
        <v>15.555979586373624</v>
      </c>
    </row>
    <row r="12" spans="2:18" ht="13.5" customHeight="1">
      <c r="B12" s="493" t="s">
        <v>165</v>
      </c>
      <c r="C12" s="493" t="s">
        <v>165</v>
      </c>
      <c r="D12" s="494">
        <v>24.597525937905026</v>
      </c>
      <c r="E12" s="494">
        <v>29.450029896015177</v>
      </c>
      <c r="F12" s="494">
        <v>39.720660906760806</v>
      </c>
      <c r="G12" s="494">
        <v>54.279952590612837</v>
      </c>
      <c r="H12" s="494">
        <v>61.712577530886051</v>
      </c>
      <c r="I12" s="494">
        <v>57.399969900352467</v>
      </c>
      <c r="J12" s="494">
        <v>54.464848477593378</v>
      </c>
      <c r="K12" s="494">
        <v>35.123728330838929</v>
      </c>
      <c r="L12" s="494">
        <v>25.036159821424892</v>
      </c>
      <c r="M12" s="494">
        <v>25.518669918620052</v>
      </c>
      <c r="N12" s="494">
        <v>24.380236156277338</v>
      </c>
      <c r="O12" s="494">
        <v>25.016232326924214</v>
      </c>
      <c r="P12" s="494">
        <v>26.268147833675975</v>
      </c>
      <c r="Q12" s="494">
        <v>27.453563260514674</v>
      </c>
      <c r="R12" s="494">
        <v>28.262189849258689</v>
      </c>
    </row>
    <row r="13" spans="2:18" ht="13.5" customHeight="1">
      <c r="B13" s="493" t="s">
        <v>100</v>
      </c>
      <c r="C13" s="493" t="s">
        <v>100</v>
      </c>
      <c r="D13" s="494">
        <v>19.99522962263071</v>
      </c>
      <c r="E13" s="494">
        <v>18.241991408173099</v>
      </c>
      <c r="F13" s="494">
        <v>22.312498937967</v>
      </c>
      <c r="G13" s="494">
        <v>21.919185032053136</v>
      </c>
      <c r="H13" s="494">
        <v>21.02943199986278</v>
      </c>
      <c r="I13" s="494">
        <v>22.811262920358629</v>
      </c>
      <c r="J13" s="494">
        <v>23.957106192998488</v>
      </c>
      <c r="K13" s="494">
        <v>24.8715826787952</v>
      </c>
      <c r="L13" s="494">
        <v>23.658454594936298</v>
      </c>
      <c r="M13" s="494">
        <v>23.094476828358303</v>
      </c>
      <c r="N13" s="494">
        <v>23.166039288252062</v>
      </c>
      <c r="O13" s="494">
        <v>23.231588584581697</v>
      </c>
      <c r="P13" s="494">
        <v>23.215248333954751</v>
      </c>
      <c r="Q13" s="494">
        <v>23.423122090021572</v>
      </c>
      <c r="R13" s="494">
        <v>23.362545300539306</v>
      </c>
    </row>
    <row r="14" spans="2:18" ht="13.5" customHeight="1">
      <c r="B14" s="493" t="s">
        <v>101</v>
      </c>
      <c r="C14" s="493" t="s">
        <v>101</v>
      </c>
      <c r="D14" s="494">
        <v>18.483235596090545</v>
      </c>
      <c r="E14" s="494">
        <v>18.228130193492568</v>
      </c>
      <c r="F14" s="494">
        <v>16.648240618894796</v>
      </c>
      <c r="G14" s="494">
        <v>17.755788910804341</v>
      </c>
      <c r="H14" s="494">
        <v>17.483744541961059</v>
      </c>
      <c r="I14" s="494">
        <v>17.325734653565672</v>
      </c>
      <c r="J14" s="494">
        <v>18.224677903433779</v>
      </c>
      <c r="K14" s="494">
        <v>18.246863827411197</v>
      </c>
      <c r="L14" s="494">
        <v>16.083061659500956</v>
      </c>
      <c r="M14" s="494">
        <v>16.752835355155518</v>
      </c>
      <c r="N14" s="494">
        <v>16.106874338720974</v>
      </c>
      <c r="O14" s="494">
        <v>15.894556552222589</v>
      </c>
      <c r="P14" s="494">
        <v>15.891314023188913</v>
      </c>
      <c r="Q14" s="494">
        <v>15.994893906849944</v>
      </c>
      <c r="R14" s="494">
        <v>16.189591738900411</v>
      </c>
    </row>
    <row r="15" spans="2:18" ht="13.5" customHeight="1">
      <c r="B15" s="493" t="s">
        <v>102</v>
      </c>
      <c r="C15" s="493" t="s">
        <v>102</v>
      </c>
      <c r="D15" s="494">
        <v>20.011383454780731</v>
      </c>
      <c r="E15" s="494">
        <v>19.600359500254285</v>
      </c>
      <c r="F15" s="494">
        <v>22.112978915556592</v>
      </c>
      <c r="G15" s="494">
        <v>21.708779021899797</v>
      </c>
      <c r="H15" s="494">
        <v>21.404923588015759</v>
      </c>
      <c r="I15" s="494">
        <v>18.94610776039513</v>
      </c>
      <c r="J15" s="494">
        <v>20.308366803741716</v>
      </c>
      <c r="K15" s="494">
        <v>18.001881858949687</v>
      </c>
      <c r="L15" s="494">
        <v>21.558107654752497</v>
      </c>
      <c r="M15" s="494">
        <v>21.72253316622615</v>
      </c>
      <c r="N15" s="494">
        <v>19.759518369804503</v>
      </c>
      <c r="O15" s="494">
        <v>20.003194453856949</v>
      </c>
      <c r="P15" s="494">
        <v>19.917018514078535</v>
      </c>
      <c r="Q15" s="494">
        <v>19.256677474369141</v>
      </c>
      <c r="R15" s="494">
        <v>18.665551207117229</v>
      </c>
    </row>
    <row r="16" spans="2:18" ht="13.5" customHeight="1">
      <c r="B16" s="493" t="s">
        <v>45</v>
      </c>
      <c r="C16" s="493" t="s">
        <v>45</v>
      </c>
      <c r="D16" s="494">
        <v>20.486539729242015</v>
      </c>
      <c r="E16" s="494">
        <v>16.041482202939612</v>
      </c>
      <c r="F16" s="494">
        <v>20.040967670115926</v>
      </c>
      <c r="G16" s="494">
        <v>18.638870777395663</v>
      </c>
      <c r="H16" s="494">
        <v>20.178111560142451</v>
      </c>
      <c r="I16" s="494">
        <v>21.701787965790153</v>
      </c>
      <c r="J16" s="494">
        <v>15.968215253084123</v>
      </c>
      <c r="K16" s="494">
        <v>17.219432073147747</v>
      </c>
      <c r="L16" s="494">
        <v>17.4743871897637</v>
      </c>
      <c r="M16" s="494">
        <v>17.875840832169736</v>
      </c>
      <c r="N16" s="494">
        <v>18.062069080081979</v>
      </c>
      <c r="O16" s="494">
        <v>17.815810647085716</v>
      </c>
      <c r="P16" s="494">
        <v>18.138305262426144</v>
      </c>
      <c r="Q16" s="494">
        <v>18.184459713285424</v>
      </c>
      <c r="R16" s="494">
        <v>17.936761354987219</v>
      </c>
    </row>
    <row r="17" spans="2:18" ht="13.5" customHeight="1">
      <c r="B17" s="493" t="s">
        <v>103</v>
      </c>
      <c r="C17" s="493" t="s">
        <v>103</v>
      </c>
      <c r="D17" s="494">
        <v>22.684798313139403</v>
      </c>
      <c r="E17" s="494">
        <v>24.492932743587868</v>
      </c>
      <c r="F17" s="494">
        <v>28.601835764208367</v>
      </c>
      <c r="G17" s="494">
        <v>28.119116244788312</v>
      </c>
      <c r="H17" s="494">
        <v>25.308365521626282</v>
      </c>
      <c r="I17" s="494">
        <v>21.850219687463905</v>
      </c>
      <c r="J17" s="494">
        <v>18.661151843764561</v>
      </c>
      <c r="K17" s="494">
        <v>18.184834809925697</v>
      </c>
      <c r="L17" s="494">
        <v>19.554455731116171</v>
      </c>
      <c r="M17" s="494">
        <v>19.228527877069386</v>
      </c>
      <c r="N17" s="494">
        <v>18.592862071498057</v>
      </c>
      <c r="O17" s="494">
        <v>18.374073872157194</v>
      </c>
      <c r="P17" s="494">
        <v>17.887107419485837</v>
      </c>
      <c r="Q17" s="494">
        <v>17.555155385521026</v>
      </c>
      <c r="R17" s="494">
        <v>17.110288023954286</v>
      </c>
    </row>
    <row r="18" spans="2:18" ht="13.5" customHeight="1">
      <c r="B18" s="493" t="s">
        <v>133</v>
      </c>
      <c r="C18" s="493" t="s">
        <v>133</v>
      </c>
      <c r="D18" s="494">
        <v>26.463221812154391</v>
      </c>
      <c r="E18" s="494">
        <v>25.911854763130165</v>
      </c>
      <c r="F18" s="494">
        <v>26.356067472644224</v>
      </c>
      <c r="G18" s="494">
        <v>29.575606900825786</v>
      </c>
      <c r="H18" s="494">
        <v>27.637906557396352</v>
      </c>
      <c r="I18" s="494">
        <v>26.021890182986638</v>
      </c>
      <c r="J18" s="494">
        <v>27.382562791572624</v>
      </c>
      <c r="K18" s="494">
        <v>26.899156228303795</v>
      </c>
      <c r="L18" s="494">
        <v>26.542374259064168</v>
      </c>
      <c r="M18" s="494">
        <v>25.691255905932486</v>
      </c>
      <c r="N18" s="494">
        <v>26.287267413898885</v>
      </c>
      <c r="O18" s="494">
        <v>25.971772496474959</v>
      </c>
      <c r="P18" s="494">
        <v>25.909195910201234</v>
      </c>
      <c r="Q18" s="494">
        <v>25.996096492198518</v>
      </c>
      <c r="R18" s="494">
        <v>25.894718456109299</v>
      </c>
    </row>
    <row r="19" spans="2:18" ht="13.5" customHeight="1">
      <c r="B19" s="493" t="s">
        <v>105</v>
      </c>
      <c r="C19" s="493" t="s">
        <v>105</v>
      </c>
      <c r="D19" s="494">
        <v>24.212247432478012</v>
      </c>
      <c r="E19" s="494">
        <v>23.572099393717131</v>
      </c>
      <c r="F19" s="494">
        <v>24.176063097079108</v>
      </c>
      <c r="G19" s="494">
        <v>25.396220259771791</v>
      </c>
      <c r="H19" s="494">
        <v>27.150340250007172</v>
      </c>
      <c r="I19" s="494">
        <v>27.194550383294768</v>
      </c>
      <c r="J19" s="494">
        <v>27.017169209816061</v>
      </c>
      <c r="K19" s="494">
        <v>25.714647666427364</v>
      </c>
      <c r="L19" s="494">
        <v>25.572105498567545</v>
      </c>
      <c r="M19" s="494">
        <v>23.853333357829023</v>
      </c>
      <c r="N19" s="494">
        <v>23.69743218059654</v>
      </c>
      <c r="O19" s="494">
        <v>23.090652167310047</v>
      </c>
      <c r="P19" s="494">
        <v>22.727917059470666</v>
      </c>
      <c r="Q19" s="494">
        <v>22.561807734972422</v>
      </c>
      <c r="R19" s="494">
        <v>22.594506593573602</v>
      </c>
    </row>
    <row r="20" spans="2:18" ht="13.5" customHeight="1">
      <c r="B20" s="493" t="s">
        <v>134</v>
      </c>
      <c r="C20" s="493" t="s">
        <v>134</v>
      </c>
      <c r="D20" s="494">
        <v>37.106996758854336</v>
      </c>
      <c r="E20" s="494">
        <v>37.367430361728474</v>
      </c>
      <c r="F20" s="494">
        <v>40.583863798065387</v>
      </c>
      <c r="G20" s="494">
        <v>38.147070405256422</v>
      </c>
      <c r="H20" s="494">
        <v>38.856495356712855</v>
      </c>
      <c r="I20" s="494">
        <v>38.339701520791451</v>
      </c>
      <c r="J20" s="494">
        <v>39.523556466754641</v>
      </c>
      <c r="K20" s="494">
        <v>37.941513481293967</v>
      </c>
      <c r="L20" s="494">
        <v>34.112294830185533</v>
      </c>
      <c r="M20" s="494">
        <v>37.470064943289479</v>
      </c>
      <c r="N20" s="494">
        <v>35.431095390696214</v>
      </c>
      <c r="O20" s="494">
        <v>35.573987244276452</v>
      </c>
      <c r="P20" s="494">
        <v>35.382381642346886</v>
      </c>
      <c r="Q20" s="494">
        <v>35.152417231121923</v>
      </c>
      <c r="R20" s="494">
        <v>34.593542980155213</v>
      </c>
    </row>
    <row r="21" spans="2:18" ht="13.5" customHeight="1">
      <c r="B21" s="493" t="s">
        <v>135</v>
      </c>
      <c r="C21" s="493" t="s">
        <v>135</v>
      </c>
      <c r="D21" s="494">
        <v>22.312801538258274</v>
      </c>
      <c r="E21" s="494">
        <v>20.806304727818027</v>
      </c>
      <c r="F21" s="494">
        <v>21.217721125201013</v>
      </c>
      <c r="G21" s="494">
        <v>25.249274425707746</v>
      </c>
      <c r="H21" s="494">
        <v>24.100422662327688</v>
      </c>
      <c r="I21" s="494">
        <v>22.970278999253431</v>
      </c>
      <c r="J21" s="494">
        <v>20.463474770900529</v>
      </c>
      <c r="K21" s="494">
        <v>21.968894983268086</v>
      </c>
      <c r="L21" s="494">
        <v>20.897154684551904</v>
      </c>
      <c r="M21" s="494">
        <v>20.962552052272372</v>
      </c>
      <c r="N21" s="494">
        <v>21.049872510020094</v>
      </c>
      <c r="O21" s="494">
        <v>21.000000339357594</v>
      </c>
      <c r="P21" s="494">
        <v>21.001048985745502</v>
      </c>
      <c r="Q21" s="494">
        <v>21.004444108030143</v>
      </c>
      <c r="R21" s="494">
        <v>21.005317632405081</v>
      </c>
    </row>
    <row r="22" spans="2:18" ht="13.5" customHeight="1">
      <c r="B22" s="493" t="s">
        <v>106</v>
      </c>
      <c r="C22" s="493" t="s">
        <v>106</v>
      </c>
      <c r="D22" s="494">
        <v>14.042748754330589</v>
      </c>
      <c r="E22" s="494">
        <v>14.060487624695202</v>
      </c>
      <c r="F22" s="494">
        <v>13.441903647403711</v>
      </c>
      <c r="G22" s="494">
        <v>14.884899921058356</v>
      </c>
      <c r="H22" s="494">
        <v>14.730173337921846</v>
      </c>
      <c r="I22" s="494">
        <v>15.20515620108897</v>
      </c>
      <c r="J22" s="494">
        <v>16.117351047527638</v>
      </c>
      <c r="K22" s="494">
        <v>17.171463869574765</v>
      </c>
      <c r="L22" s="494">
        <v>17.105100092959898</v>
      </c>
      <c r="M22" s="494">
        <v>18.409837592782701</v>
      </c>
      <c r="N22" s="494">
        <v>19.11060601478572</v>
      </c>
      <c r="O22" s="494">
        <v>19.728427542644408</v>
      </c>
      <c r="P22" s="494">
        <v>19.715385670584581</v>
      </c>
      <c r="Q22" s="494">
        <v>19.568289146215655</v>
      </c>
      <c r="R22" s="494">
        <v>19.096797203936823</v>
      </c>
    </row>
    <row r="23" spans="2:18" ht="13.5" customHeight="1">
      <c r="B23" s="493" t="s">
        <v>136</v>
      </c>
      <c r="C23" s="493" t="s">
        <v>136</v>
      </c>
      <c r="D23" s="494">
        <v>20.261199591375508</v>
      </c>
      <c r="E23" s="494">
        <v>20.561736724345433</v>
      </c>
      <c r="F23" s="494">
        <v>15.531093955632238</v>
      </c>
      <c r="G23" s="494">
        <v>19.759164352732896</v>
      </c>
      <c r="H23" s="494">
        <v>20.017651711205442</v>
      </c>
      <c r="I23" s="494">
        <v>20.938580412375714</v>
      </c>
      <c r="J23" s="494">
        <v>22.267797550851334</v>
      </c>
      <c r="K23" s="494">
        <v>22.9096159650244</v>
      </c>
      <c r="L23" s="494">
        <v>20.182386308773669</v>
      </c>
      <c r="M23" s="494">
        <v>23.497093305209205</v>
      </c>
      <c r="N23" s="494">
        <v>23.931071472251091</v>
      </c>
      <c r="O23" s="494">
        <v>24.187982725177974</v>
      </c>
      <c r="P23" s="494">
        <v>24.408875727028455</v>
      </c>
      <c r="Q23" s="494">
        <v>24.657687185635162</v>
      </c>
      <c r="R23" s="494">
        <v>24.952357337174874</v>
      </c>
    </row>
    <row r="24" spans="2:18" ht="13.5" customHeight="1">
      <c r="B24" s="493" t="s">
        <v>107</v>
      </c>
      <c r="C24" s="493" t="s">
        <v>107</v>
      </c>
      <c r="D24" s="494">
        <v>34.09628665934985</v>
      </c>
      <c r="E24" s="494">
        <v>32.562198875127777</v>
      </c>
      <c r="F24" s="494">
        <v>33.667556025188141</v>
      </c>
      <c r="G24" s="494">
        <v>32.442373187136091</v>
      </c>
      <c r="H24" s="494">
        <v>33.3917098222541</v>
      </c>
      <c r="I24" s="494">
        <v>31.904451390526006</v>
      </c>
      <c r="J24" s="494">
        <v>30.329093897433022</v>
      </c>
      <c r="K24" s="494">
        <v>30.647868555017325</v>
      </c>
      <c r="L24" s="494">
        <v>31.298149179057518</v>
      </c>
      <c r="M24" s="494">
        <v>33.890481154899355</v>
      </c>
      <c r="N24" s="494">
        <v>33.263459154458197</v>
      </c>
      <c r="O24" s="494">
        <v>32.374298105414184</v>
      </c>
      <c r="P24" s="494">
        <v>32.029374659887743</v>
      </c>
      <c r="Q24" s="494">
        <v>31.818912157771056</v>
      </c>
      <c r="R24" s="494">
        <v>31.608225127067495</v>
      </c>
    </row>
    <row r="25" spans="2:18" ht="13.5" customHeight="1">
      <c r="B25" s="493" t="s">
        <v>109</v>
      </c>
      <c r="C25" s="493" t="s">
        <v>109</v>
      </c>
      <c r="D25" s="494">
        <v>29.914742140435628</v>
      </c>
      <c r="E25" s="494">
        <v>32.174692181609231</v>
      </c>
      <c r="F25" s="494">
        <v>30.83719476808303</v>
      </c>
      <c r="G25" s="494">
        <v>34.144986610883251</v>
      </c>
      <c r="H25" s="494">
        <v>42.519168717529929</v>
      </c>
      <c r="I25" s="494">
        <v>35.231706429295734</v>
      </c>
      <c r="J25" s="494">
        <v>32.521739693362981</v>
      </c>
      <c r="K25" s="494">
        <v>31.637117394673218</v>
      </c>
      <c r="L25" s="494">
        <v>31.314639437729802</v>
      </c>
      <c r="M25" s="494">
        <v>31.488132548918362</v>
      </c>
      <c r="N25" s="494">
        <v>32.056963616350501</v>
      </c>
      <c r="O25" s="494">
        <v>31.940037138133242</v>
      </c>
      <c r="P25" s="494">
        <v>32.191573333573501</v>
      </c>
      <c r="Q25" s="494">
        <v>30.152354337373723</v>
      </c>
      <c r="R25" s="494">
        <v>27.451762031481209</v>
      </c>
    </row>
    <row r="26" spans="2:18" ht="13.5" customHeight="1">
      <c r="B26" s="493" t="s">
        <v>137</v>
      </c>
      <c r="C26" s="493" t="s">
        <v>137</v>
      </c>
      <c r="D26" s="494">
        <v>14.58438669386924</v>
      </c>
      <c r="E26" s="494">
        <v>13.384349397386009</v>
      </c>
      <c r="F26" s="494">
        <v>18.892965351040964</v>
      </c>
      <c r="G26" s="494">
        <v>22.775710582564951</v>
      </c>
      <c r="H26" s="494">
        <v>24.845181661927253</v>
      </c>
      <c r="I26" s="494">
        <v>23.861139794865313</v>
      </c>
      <c r="J26" s="494">
        <v>21.332373255921393</v>
      </c>
      <c r="K26" s="494">
        <v>19.744465014132174</v>
      </c>
      <c r="L26" s="494">
        <v>20.183747280309188</v>
      </c>
      <c r="M26" s="494">
        <v>20.740527092413718</v>
      </c>
      <c r="N26" s="494">
        <v>21.211395294333034</v>
      </c>
      <c r="O26" s="494">
        <v>21.446584360020758</v>
      </c>
      <c r="P26" s="494">
        <v>21.691300100057006</v>
      </c>
      <c r="Q26" s="494">
        <v>21.918956919468819</v>
      </c>
      <c r="R26" s="494">
        <v>22.142978998470479</v>
      </c>
    </row>
    <row r="27" spans="2:18" ht="13.5" customHeight="1">
      <c r="B27" s="493" t="s">
        <v>138</v>
      </c>
      <c r="C27" s="493" t="s">
        <v>138</v>
      </c>
      <c r="D27" s="494">
        <v>18.768694153343681</v>
      </c>
      <c r="E27" s="494">
        <v>18.644468287927658</v>
      </c>
      <c r="F27" s="494">
        <v>19.304806504944189</v>
      </c>
      <c r="G27" s="494">
        <v>17.820172342908435</v>
      </c>
      <c r="H27" s="494">
        <v>18.845457783234391</v>
      </c>
      <c r="I27" s="494">
        <v>20.104274138956789</v>
      </c>
      <c r="J27" s="494">
        <v>21.949078595685453</v>
      </c>
      <c r="K27" s="494">
        <v>27.521283194639672</v>
      </c>
      <c r="L27" s="494">
        <v>32.016908564306135</v>
      </c>
      <c r="M27" s="494">
        <v>34.169654850342987</v>
      </c>
      <c r="N27" s="494">
        <v>34.398533934849794</v>
      </c>
      <c r="O27" s="494">
        <v>31.811439084865821</v>
      </c>
      <c r="P27" s="494">
        <v>31.850265238193515</v>
      </c>
      <c r="Q27" s="494">
        <v>31.820482597458234</v>
      </c>
      <c r="R27" s="494">
        <v>31.959885210730256</v>
      </c>
    </row>
    <row r="28" spans="2:18" ht="13.5" customHeight="1">
      <c r="B28" s="493" t="s">
        <v>139</v>
      </c>
      <c r="C28" s="493" t="s">
        <v>139</v>
      </c>
      <c r="D28" s="494">
        <v>22.354361819285106</v>
      </c>
      <c r="E28" s="494">
        <v>23.323081898742089</v>
      </c>
      <c r="F28" s="494">
        <v>24.038748087317778</v>
      </c>
      <c r="G28" s="494">
        <v>24.150322428199328</v>
      </c>
      <c r="H28" s="494">
        <v>24.538354242325354</v>
      </c>
      <c r="I28" s="494">
        <v>25.566640687360358</v>
      </c>
      <c r="J28" s="494">
        <v>26.870252652015829</v>
      </c>
      <c r="K28" s="494">
        <v>26.971516884069569</v>
      </c>
      <c r="L28" s="494">
        <v>28.382087421199021</v>
      </c>
      <c r="M28" s="494">
        <v>29.109850740378025</v>
      </c>
      <c r="N28" s="494">
        <v>31.266425731172465</v>
      </c>
      <c r="O28" s="494">
        <v>29.452709400458314</v>
      </c>
      <c r="P28" s="494">
        <v>30.326297377542595</v>
      </c>
      <c r="Q28" s="494">
        <v>31.291473922104014</v>
      </c>
      <c r="R28" s="494">
        <v>31.838846255338332</v>
      </c>
    </row>
    <row r="29" spans="2:18" ht="13.5" customHeight="1">
      <c r="B29" s="493" t="s">
        <v>110</v>
      </c>
      <c r="C29" s="493" t="s">
        <v>110</v>
      </c>
      <c r="D29" s="494">
        <v>20.621845818607301</v>
      </c>
      <c r="E29" s="494">
        <v>19.409555439508711</v>
      </c>
      <c r="F29" s="494">
        <v>22.549318332220714</v>
      </c>
      <c r="G29" s="494">
        <v>27.196980890827621</v>
      </c>
      <c r="H29" s="494">
        <v>31.056371399138005</v>
      </c>
      <c r="I29" s="494">
        <v>32.356126665211711</v>
      </c>
      <c r="J29" s="494">
        <v>26.334293401229598</v>
      </c>
      <c r="K29" s="494">
        <v>26.808110549107784</v>
      </c>
      <c r="L29" s="494">
        <v>26.264428826455188</v>
      </c>
      <c r="M29" s="494">
        <v>28.556827863063877</v>
      </c>
      <c r="N29" s="494">
        <v>28.092106987235088</v>
      </c>
      <c r="O29" s="494">
        <v>27.456870793902468</v>
      </c>
      <c r="P29" s="494">
        <v>27.040311146647291</v>
      </c>
      <c r="Q29" s="494">
        <v>26.892582953497858</v>
      </c>
      <c r="R29" s="494">
        <v>26.684844275188347</v>
      </c>
    </row>
    <row r="30" spans="2:18" ht="13.5" customHeight="1">
      <c r="B30" s="493" t="s">
        <v>140</v>
      </c>
      <c r="C30" s="493" t="s">
        <v>140</v>
      </c>
      <c r="D30" s="494">
        <v>16.644675493253612</v>
      </c>
      <c r="E30" s="494">
        <v>17.351148428846024</v>
      </c>
      <c r="F30" s="494">
        <v>14.052329170216169</v>
      </c>
      <c r="G30" s="494">
        <v>13.37518350738511</v>
      </c>
      <c r="H30" s="494">
        <v>12.643633506457382</v>
      </c>
      <c r="I30" s="494">
        <v>11.073506144892441</v>
      </c>
      <c r="J30" s="494">
        <v>9.4906583260040147</v>
      </c>
      <c r="K30" s="494">
        <v>11.57587264078847</v>
      </c>
      <c r="L30" s="494">
        <v>12.517750073713085</v>
      </c>
      <c r="M30" s="494">
        <v>12.075841457926119</v>
      </c>
      <c r="N30" s="494">
        <v>11.910584672004724</v>
      </c>
      <c r="O30" s="494">
        <v>11.71282846644409</v>
      </c>
      <c r="P30" s="494">
        <v>11.768030096491252</v>
      </c>
      <c r="Q30" s="494">
        <v>11.882418104739797</v>
      </c>
      <c r="R30" s="494">
        <v>11.882979514591467</v>
      </c>
    </row>
    <row r="31" spans="2:18" ht="13.5" customHeight="1">
      <c r="B31" s="493" t="s">
        <v>111</v>
      </c>
      <c r="C31" s="493" t="s">
        <v>111</v>
      </c>
      <c r="D31" s="494">
        <v>18.393739093099441</v>
      </c>
      <c r="E31" s="494">
        <v>19.688125071329328</v>
      </c>
      <c r="F31" s="494">
        <v>22.416876148179028</v>
      </c>
      <c r="G31" s="494">
        <v>27.609971829383291</v>
      </c>
      <c r="H31" s="494">
        <v>27.227131180549684</v>
      </c>
      <c r="I31" s="494">
        <v>24.081489778773452</v>
      </c>
      <c r="J31" s="494">
        <v>22.766922582104705</v>
      </c>
      <c r="K31" s="494">
        <v>20.340041909042469</v>
      </c>
      <c r="L31" s="494">
        <v>20.841893948266634</v>
      </c>
      <c r="M31" s="494">
        <v>19.510495804932056</v>
      </c>
      <c r="N31" s="494">
        <v>19.185431492940101</v>
      </c>
      <c r="O31" s="494">
        <v>18.939662004310478</v>
      </c>
      <c r="P31" s="494">
        <v>18.939698883636648</v>
      </c>
      <c r="Q31" s="494">
        <v>18.939742642748669</v>
      </c>
      <c r="R31" s="494">
        <v>18.860516932620229</v>
      </c>
    </row>
    <row r="32" spans="2:18" ht="13.5" customHeight="1">
      <c r="B32" s="493" t="s">
        <v>112</v>
      </c>
      <c r="C32" s="493" t="s">
        <v>112</v>
      </c>
      <c r="D32" s="494">
        <v>25.276539946539945</v>
      </c>
      <c r="E32" s="494">
        <v>26.183062595499617</v>
      </c>
      <c r="F32" s="494">
        <v>25.708678237650201</v>
      </c>
      <c r="G32" s="494">
        <v>26.833491853796311</v>
      </c>
      <c r="H32" s="494">
        <v>28.266289756451158</v>
      </c>
      <c r="I32" s="494">
        <v>27.402673271154825</v>
      </c>
      <c r="J32" s="494">
        <v>25.787259105798562</v>
      </c>
      <c r="K32" s="494">
        <v>25.398945185991973</v>
      </c>
      <c r="L32" s="494">
        <v>26.726462743057755</v>
      </c>
      <c r="M32" s="494">
        <v>26.678211452595079</v>
      </c>
      <c r="N32" s="494">
        <v>26.650887944954089</v>
      </c>
      <c r="O32" s="494">
        <v>27.031753358638721</v>
      </c>
      <c r="P32" s="494">
        <v>27.192778541425579</v>
      </c>
      <c r="Q32" s="494">
        <v>27.366105303188139</v>
      </c>
      <c r="R32" s="494">
        <v>27.415640207833253</v>
      </c>
    </row>
    <row r="33" spans="2:18" ht="13.5" customHeight="1">
      <c r="B33" s="493" t="s">
        <v>141</v>
      </c>
      <c r="C33" s="493" t="s">
        <v>141</v>
      </c>
      <c r="D33" s="494">
        <v>21.552205101290578</v>
      </c>
      <c r="E33" s="494">
        <v>23.137265957707754</v>
      </c>
      <c r="F33" s="494">
        <v>22.760769164052103</v>
      </c>
      <c r="G33" s="494">
        <v>22.035662418183737</v>
      </c>
      <c r="H33" s="494">
        <v>23.100322266148915</v>
      </c>
      <c r="I33" s="494">
        <v>22.965937584751607</v>
      </c>
      <c r="J33" s="494">
        <v>24.03082207760178</v>
      </c>
      <c r="K33" s="494">
        <v>22.305483690547486</v>
      </c>
      <c r="L33" s="494">
        <v>22.086828159681634</v>
      </c>
      <c r="M33" s="494">
        <v>22.01361682875536</v>
      </c>
      <c r="N33" s="494">
        <v>22.437690434289305</v>
      </c>
      <c r="O33" s="494">
        <v>22.623850710234862</v>
      </c>
      <c r="P33" s="494">
        <v>23.026032301172876</v>
      </c>
      <c r="Q33" s="494">
        <v>23.326370246631924</v>
      </c>
      <c r="R33" s="494">
        <v>23.539134787634524</v>
      </c>
    </row>
    <row r="34" spans="2:18" ht="13.5" customHeight="1">
      <c r="B34" s="493" t="s">
        <v>419</v>
      </c>
      <c r="C34" s="493" t="s">
        <v>419</v>
      </c>
      <c r="D34" s="494" t="s">
        <v>426</v>
      </c>
      <c r="E34" s="494" t="s">
        <v>426</v>
      </c>
      <c r="F34" s="494" t="s">
        <v>426</v>
      </c>
      <c r="G34" s="494" t="s">
        <v>426</v>
      </c>
      <c r="H34" s="494" t="s">
        <v>426</v>
      </c>
      <c r="I34" s="494" t="s">
        <v>426</v>
      </c>
      <c r="J34" s="494" t="s">
        <v>426</v>
      </c>
      <c r="K34" s="494" t="s">
        <v>426</v>
      </c>
      <c r="L34" s="494" t="s">
        <v>426</v>
      </c>
      <c r="M34" s="494" t="s">
        <v>426</v>
      </c>
      <c r="N34" s="494" t="s">
        <v>426</v>
      </c>
      <c r="O34" s="494" t="s">
        <v>426</v>
      </c>
      <c r="P34" s="494" t="s">
        <v>426</v>
      </c>
      <c r="Q34" s="494" t="s">
        <v>426</v>
      </c>
      <c r="R34" s="494" t="s">
        <v>426</v>
      </c>
    </row>
    <row r="35" spans="2:18" ht="13.5" customHeight="1">
      <c r="B35" s="493" t="s">
        <v>113</v>
      </c>
      <c r="C35" s="493" t="s">
        <v>113</v>
      </c>
      <c r="D35" s="494">
        <v>17.351099066102442</v>
      </c>
      <c r="E35" s="494">
        <v>18.232772530454085</v>
      </c>
      <c r="F35" s="494">
        <v>16.479773503008246</v>
      </c>
      <c r="G35" s="494">
        <v>15.322268377937935</v>
      </c>
      <c r="H35" s="494">
        <v>13.509071852164666</v>
      </c>
      <c r="I35" s="494">
        <v>12.231776314601245</v>
      </c>
      <c r="J35" s="494">
        <v>11.47926538472252</v>
      </c>
      <c r="K35" s="494">
        <v>13.785699406353185</v>
      </c>
      <c r="L35" s="494">
        <v>15.434769792183223</v>
      </c>
      <c r="M35" s="494">
        <v>15.15839189869558</v>
      </c>
      <c r="N35" s="494">
        <v>16.290543026481874</v>
      </c>
      <c r="O35" s="494">
        <v>17.292133669145457</v>
      </c>
      <c r="P35" s="494">
        <v>19.19288705919621</v>
      </c>
      <c r="Q35" s="494">
        <v>19.571190777472609</v>
      </c>
      <c r="R35" s="494">
        <v>19.99328964882104</v>
      </c>
    </row>
    <row r="36" spans="2:18" ht="13.5" customHeight="1">
      <c r="B36" s="493" t="s">
        <v>142</v>
      </c>
      <c r="C36" s="493" t="s">
        <v>142</v>
      </c>
      <c r="D36" s="494">
        <v>26.138521084608634</v>
      </c>
      <c r="E36" s="494">
        <v>27.026847093215871</v>
      </c>
      <c r="F36" s="494">
        <v>24.544842439314316</v>
      </c>
      <c r="G36" s="494">
        <v>27.840114767380719</v>
      </c>
      <c r="H36" s="494">
        <v>28.520805511831764</v>
      </c>
      <c r="I36" s="494">
        <v>31.91643844624971</v>
      </c>
      <c r="J36" s="494">
        <v>38.946054457494711</v>
      </c>
      <c r="K36" s="494">
        <v>35.63188664061758</v>
      </c>
      <c r="L36" s="494">
        <v>31.718503234236913</v>
      </c>
      <c r="M36" s="494">
        <v>32.384084282600789</v>
      </c>
      <c r="N36" s="494">
        <v>31.600701868128589</v>
      </c>
      <c r="O36" s="494">
        <v>31.840117914177856</v>
      </c>
      <c r="P36" s="494">
        <v>31.917578953278468</v>
      </c>
      <c r="Q36" s="494">
        <v>32.168436904751843</v>
      </c>
      <c r="R36" s="494">
        <v>32.483699353898984</v>
      </c>
    </row>
    <row r="37" spans="2:18" ht="13.5" customHeight="1">
      <c r="B37" s="493" t="s">
        <v>114</v>
      </c>
      <c r="C37" s="493" t="s">
        <v>114</v>
      </c>
      <c r="D37" s="494">
        <v>20.247287097609309</v>
      </c>
      <c r="E37" s="494">
        <v>19.146083504249773</v>
      </c>
      <c r="F37" s="494">
        <v>19.503455361910746</v>
      </c>
      <c r="G37" s="494">
        <v>18.842619478032503</v>
      </c>
      <c r="H37" s="494">
        <v>17.288434111521838</v>
      </c>
      <c r="I37" s="494">
        <v>17.150487198580304</v>
      </c>
      <c r="J37" s="494">
        <v>16.910553906887593</v>
      </c>
      <c r="K37" s="494">
        <v>16.558838712649376</v>
      </c>
      <c r="L37" s="494">
        <v>16.87752825080252</v>
      </c>
      <c r="M37" s="494">
        <v>18.078988265778776</v>
      </c>
      <c r="N37" s="494">
        <v>18.717710821398946</v>
      </c>
      <c r="O37" s="494">
        <v>19.182429100379185</v>
      </c>
      <c r="P37" s="494">
        <v>19.525519792550185</v>
      </c>
      <c r="Q37" s="494">
        <v>19.725210486720002</v>
      </c>
      <c r="R37" s="494">
        <v>19.877949603190029</v>
      </c>
    </row>
    <row r="38" spans="2:18" ht="13.5" customHeight="1">
      <c r="B38" s="493" t="s">
        <v>420</v>
      </c>
      <c r="C38" s="493" t="s">
        <v>420</v>
      </c>
      <c r="D38" s="494">
        <v>26.747287849050945</v>
      </c>
      <c r="E38" s="494">
        <v>24.451327900878226</v>
      </c>
      <c r="F38" s="494">
        <v>22.495877679508318</v>
      </c>
      <c r="G38" s="494">
        <v>23.747743282948068</v>
      </c>
      <c r="H38" s="494">
        <v>39.706827507786628</v>
      </c>
      <c r="I38" s="494">
        <v>50.228707640767944</v>
      </c>
      <c r="J38" s="494">
        <v>71.84450614835383</v>
      </c>
      <c r="K38" s="494">
        <v>49.370955550010912</v>
      </c>
      <c r="L38" s="494">
        <v>47.298420459351142</v>
      </c>
      <c r="M38" s="494">
        <v>49.824157210501113</v>
      </c>
      <c r="N38" s="494">
        <v>52.553149603233166</v>
      </c>
      <c r="O38" s="494">
        <v>46.984139620687451</v>
      </c>
      <c r="P38" s="494">
        <v>49.940447706543196</v>
      </c>
      <c r="Q38" s="494">
        <v>43.405897227558739</v>
      </c>
      <c r="R38" s="494">
        <v>41.720158749009393</v>
      </c>
    </row>
    <row r="39" spans="2:18" ht="13.5" customHeight="1">
      <c r="B39" s="493" t="s">
        <v>115</v>
      </c>
      <c r="C39" s="493" t="s">
        <v>115</v>
      </c>
      <c r="D39" s="494">
        <v>18.835937264096369</v>
      </c>
      <c r="E39" s="494">
        <v>17.165048793446381</v>
      </c>
      <c r="F39" s="494">
        <v>16.506249077310486</v>
      </c>
      <c r="G39" s="494">
        <v>16.72865505711577</v>
      </c>
      <c r="H39" s="494">
        <v>18.094785011557118</v>
      </c>
      <c r="I39" s="494">
        <v>19.840167383096137</v>
      </c>
      <c r="J39" s="494">
        <v>19.685417376529475</v>
      </c>
      <c r="K39" s="494">
        <v>18.916160924478593</v>
      </c>
      <c r="L39" s="494">
        <v>20.420482392662379</v>
      </c>
      <c r="M39" s="494">
        <v>22.783675999523791</v>
      </c>
      <c r="N39" s="494">
        <v>24.598965942972104</v>
      </c>
      <c r="O39" s="494">
        <v>22.153753299993671</v>
      </c>
      <c r="P39" s="494">
        <v>22.145686328185111</v>
      </c>
      <c r="Q39" s="494">
        <v>20.501031264272658</v>
      </c>
      <c r="R39" s="494">
        <v>21.804375445554559</v>
      </c>
    </row>
    <row r="40" spans="2:18">
      <c r="B40" s="493" t="s">
        <v>116</v>
      </c>
      <c r="C40" s="493" t="s">
        <v>116</v>
      </c>
      <c r="D40" s="494">
        <v>33.409227621706897</v>
      </c>
      <c r="E40" s="494">
        <v>30.413039426872562</v>
      </c>
      <c r="F40" s="494">
        <v>30.944703849629011</v>
      </c>
      <c r="G40" s="494">
        <v>31.23231648422589</v>
      </c>
      <c r="H40" s="494">
        <v>31.120312458502084</v>
      </c>
      <c r="I40" s="494">
        <v>29.93684157474863</v>
      </c>
      <c r="J40" s="494">
        <v>28.813829674211682</v>
      </c>
      <c r="K40" s="494">
        <v>27.308875155138157</v>
      </c>
      <c r="L40" s="494">
        <v>30.942576344147071</v>
      </c>
      <c r="M40" s="494">
        <v>29.547552090362082</v>
      </c>
      <c r="N40" s="494">
        <v>30.518123821166519</v>
      </c>
      <c r="O40" s="494">
        <v>30.977792856842999</v>
      </c>
      <c r="P40" s="494">
        <v>31.363516397901403</v>
      </c>
      <c r="Q40" s="494">
        <v>31.675026023186419</v>
      </c>
      <c r="R40" s="494">
        <v>31.971304562956199</v>
      </c>
    </row>
    <row r="41" spans="2:18">
      <c r="B41" s="493" t="s">
        <v>143</v>
      </c>
      <c r="C41" s="493" t="s">
        <v>143</v>
      </c>
      <c r="D41" s="494">
        <v>30.016797023908815</v>
      </c>
      <c r="E41" s="494">
        <v>27.026272220792162</v>
      </c>
      <c r="F41" s="494">
        <v>29.455955731428762</v>
      </c>
      <c r="G41" s="494">
        <v>30.525757450414925</v>
      </c>
      <c r="H41" s="494">
        <v>28.528670837090424</v>
      </c>
      <c r="I41" s="494">
        <v>29.240371127424851</v>
      </c>
      <c r="J41" s="494">
        <v>28.404926585504469</v>
      </c>
      <c r="K41" s="494">
        <v>28.387434248706338</v>
      </c>
      <c r="L41" s="494">
        <v>28.226278152682362</v>
      </c>
      <c r="M41" s="494">
        <v>28.134810977532958</v>
      </c>
      <c r="N41" s="494">
        <v>27.813929735860409</v>
      </c>
      <c r="O41" s="494">
        <v>27.712571210477567</v>
      </c>
      <c r="P41" s="494">
        <v>27.604421451584614</v>
      </c>
      <c r="Q41" s="494">
        <v>27.587646377180253</v>
      </c>
      <c r="R41" s="494">
        <v>27.594820051382452</v>
      </c>
    </row>
    <row r="42" spans="2:18">
      <c r="B42" s="493" t="s">
        <v>118</v>
      </c>
      <c r="C42" s="493" t="s">
        <v>118</v>
      </c>
      <c r="D42" s="494">
        <v>30.203498471748848</v>
      </c>
      <c r="E42" s="494">
        <v>29.839965846543308</v>
      </c>
      <c r="F42" s="494">
        <v>36.218006066434263</v>
      </c>
      <c r="G42" s="494">
        <v>30.797300004241251</v>
      </c>
      <c r="H42" s="494">
        <v>27.780078192639081</v>
      </c>
      <c r="I42" s="494">
        <v>19.346665923149338</v>
      </c>
      <c r="J42" s="494">
        <v>15.915247792041672</v>
      </c>
      <c r="K42" s="494">
        <v>8.3287515197506927</v>
      </c>
      <c r="L42" s="494">
        <v>8.2297249442657225</v>
      </c>
      <c r="M42" s="494">
        <v>8.3906225325017072</v>
      </c>
      <c r="N42" s="494">
        <v>11.222000167510474</v>
      </c>
      <c r="O42" s="494">
        <v>10.66914022448104</v>
      </c>
      <c r="P42" s="494">
        <v>10.799601928649986</v>
      </c>
      <c r="Q42" s="494">
        <v>10.273937661526686</v>
      </c>
      <c r="R42" s="494">
        <v>11.015057701748924</v>
      </c>
    </row>
    <row r="43" spans="2:18">
      <c r="B43" s="493" t="s">
        <v>144</v>
      </c>
      <c r="C43" s="493" t="s">
        <v>144</v>
      </c>
      <c r="D43" s="494">
        <v>18.065896697034407</v>
      </c>
      <c r="E43" s="494">
        <v>19.52705619155677</v>
      </c>
      <c r="F43" s="494">
        <v>21.52619292556609</v>
      </c>
      <c r="G43" s="494">
        <v>23.78052295705816</v>
      </c>
      <c r="H43" s="494">
        <v>24.599433725286659</v>
      </c>
      <c r="I43" s="494">
        <v>28.108024673657116</v>
      </c>
      <c r="J43" s="494">
        <v>24.037877864675679</v>
      </c>
      <c r="K43" s="494">
        <v>25.187548972756208</v>
      </c>
      <c r="L43" s="494">
        <v>24.881310479331592</v>
      </c>
      <c r="M43" s="494">
        <v>23.103489862645329</v>
      </c>
      <c r="N43" s="494">
        <v>23.366074190545167</v>
      </c>
      <c r="O43" s="494">
        <v>22.717828195166099</v>
      </c>
      <c r="P43" s="494">
        <v>21.731271704758747</v>
      </c>
      <c r="Q43" s="494">
        <v>20.241463837461112</v>
      </c>
      <c r="R43" s="494">
        <v>19.476115807590119</v>
      </c>
    </row>
    <row r="44" spans="2:18">
      <c r="B44" s="493" t="s">
        <v>145</v>
      </c>
      <c r="C44" s="493" t="s">
        <v>145</v>
      </c>
      <c r="D44" s="494">
        <v>18.090082937490699</v>
      </c>
      <c r="E44" s="494">
        <v>23.237202081974186</v>
      </c>
      <c r="F44" s="494">
        <v>20.403595964125039</v>
      </c>
      <c r="G44" s="494">
        <v>20.920249637947407</v>
      </c>
      <c r="H44" s="494">
        <v>20.448230644318322</v>
      </c>
      <c r="I44" s="494">
        <v>20.525028737255326</v>
      </c>
      <c r="J44" s="494">
        <v>23.372214942492565</v>
      </c>
      <c r="K44" s="494">
        <v>22.483832502475291</v>
      </c>
      <c r="L44" s="494">
        <v>14.078511905283195</v>
      </c>
      <c r="M44" s="494">
        <v>10.862462543243543</v>
      </c>
      <c r="N44" s="494">
        <v>14.246139082461365</v>
      </c>
      <c r="O44" s="494">
        <v>14.673423894230563</v>
      </c>
      <c r="P44" s="494">
        <v>16.145704645420501</v>
      </c>
      <c r="Q44" s="494">
        <v>16.569144742210288</v>
      </c>
      <c r="R44" s="494">
        <v>16.708076490587548</v>
      </c>
    </row>
    <row r="45" spans="2:18" ht="6" customHeight="1">
      <c r="B45" s="495"/>
      <c r="C45" s="495"/>
      <c r="D45" s="494"/>
      <c r="E45" s="494"/>
      <c r="F45" s="494"/>
      <c r="G45" s="494"/>
      <c r="H45" s="494"/>
      <c r="I45" s="494"/>
      <c r="J45" s="494"/>
      <c r="K45" s="494"/>
      <c r="L45" s="494"/>
      <c r="M45" s="494"/>
      <c r="N45" s="494"/>
      <c r="O45" s="494"/>
      <c r="P45" s="494"/>
      <c r="Q45" s="494"/>
      <c r="R45" s="494"/>
    </row>
    <row r="46" spans="2:18">
      <c r="B46" s="496" t="s">
        <v>87</v>
      </c>
      <c r="C46" s="523" t="s">
        <v>188</v>
      </c>
      <c r="D46" s="498">
        <v>19.960512856109652</v>
      </c>
      <c r="E46" s="498">
        <v>20.010093145489595</v>
      </c>
      <c r="F46" s="498">
        <v>19.98398152016043</v>
      </c>
      <c r="G46" s="498">
        <v>20.256000284984232</v>
      </c>
      <c r="H46" s="498">
        <v>19.87177491370414</v>
      </c>
      <c r="I46" s="498">
        <v>19.059694862203354</v>
      </c>
      <c r="J46" s="498">
        <v>18.689768193271338</v>
      </c>
      <c r="K46" s="498">
        <v>19.081172886819417</v>
      </c>
      <c r="L46" s="498">
        <v>19.413146148813698</v>
      </c>
      <c r="M46" s="498">
        <v>19.288578289592859</v>
      </c>
      <c r="N46" s="498">
        <v>19.189400248483</v>
      </c>
      <c r="O46" s="498">
        <v>18.97107135192206</v>
      </c>
      <c r="P46" s="498">
        <v>19.002192472700962</v>
      </c>
      <c r="Q46" s="498">
        <v>18.949092363525679</v>
      </c>
      <c r="R46" s="498">
        <v>18.902454106064024</v>
      </c>
    </row>
    <row r="47" spans="2:18">
      <c r="B47" s="499" t="s">
        <v>61</v>
      </c>
      <c r="C47" s="523" t="s">
        <v>224</v>
      </c>
      <c r="D47" s="498">
        <v>17.989676988605051</v>
      </c>
      <c r="E47" s="498">
        <v>18.702338492595747</v>
      </c>
      <c r="F47" s="498">
        <v>16.913952074410517</v>
      </c>
      <c r="G47" s="498">
        <v>16.589567728482489</v>
      </c>
      <c r="H47" s="498">
        <v>15.924656100085643</v>
      </c>
      <c r="I47" s="498">
        <v>13.968125375181449</v>
      </c>
      <c r="J47" s="498">
        <v>12.942551348055757</v>
      </c>
      <c r="K47" s="498">
        <v>13.942553943730655</v>
      </c>
      <c r="L47" s="498">
        <v>14.402080372502574</v>
      </c>
      <c r="M47" s="498">
        <v>13.846167856259711</v>
      </c>
      <c r="N47" s="498">
        <v>13.764810730251121</v>
      </c>
      <c r="O47" s="498">
        <v>13.49059534750481</v>
      </c>
      <c r="P47" s="498">
        <v>13.495255259471838</v>
      </c>
      <c r="Q47" s="498">
        <v>13.514316210666413</v>
      </c>
      <c r="R47" s="498">
        <v>13.50677088796974</v>
      </c>
    </row>
    <row r="48" spans="2:18">
      <c r="B48" s="533" t="s">
        <v>49</v>
      </c>
      <c r="C48" s="523" t="s">
        <v>225</v>
      </c>
      <c r="D48" s="498">
        <v>20.132972070985453</v>
      </c>
      <c r="E48" s="498">
        <v>19.529820502999915</v>
      </c>
      <c r="F48" s="498">
        <v>21.738306588484964</v>
      </c>
      <c r="G48" s="498">
        <v>22.994406559731289</v>
      </c>
      <c r="H48" s="498">
        <v>22.334309415782659</v>
      </c>
      <c r="I48" s="498">
        <v>21.963278409493654</v>
      </c>
      <c r="J48" s="498">
        <v>21.082485137176889</v>
      </c>
      <c r="K48" s="498">
        <v>21.021871988783619</v>
      </c>
      <c r="L48" s="498">
        <v>21.491076334096128</v>
      </c>
      <c r="M48" s="498">
        <v>21.592950190792401</v>
      </c>
      <c r="N48" s="498">
        <v>21.321268465303138</v>
      </c>
      <c r="O48" s="498">
        <v>21.047483133463313</v>
      </c>
      <c r="P48" s="498">
        <v>21.03620215577897</v>
      </c>
      <c r="Q48" s="498">
        <v>21.004241156280866</v>
      </c>
      <c r="R48" s="498">
        <v>20.923409506317249</v>
      </c>
    </row>
    <row r="49" spans="2:18">
      <c r="B49" s="533" t="s">
        <v>55</v>
      </c>
      <c r="C49" s="523" t="s">
        <v>226</v>
      </c>
      <c r="D49" s="498">
        <v>24.502286067884302</v>
      </c>
      <c r="E49" s="498">
        <v>24.882418777497048</v>
      </c>
      <c r="F49" s="498">
        <v>26.175077834406853</v>
      </c>
      <c r="G49" s="498">
        <v>27.680322051800818</v>
      </c>
      <c r="H49" s="498">
        <v>26.220883727674433</v>
      </c>
      <c r="I49" s="498">
        <v>25.030022140906411</v>
      </c>
      <c r="J49" s="498">
        <v>25.570091786249321</v>
      </c>
      <c r="K49" s="498">
        <v>25.273256939556486</v>
      </c>
      <c r="L49" s="498">
        <v>25.636693001273539</v>
      </c>
      <c r="M49" s="498">
        <v>25.287024369334805</v>
      </c>
      <c r="N49" s="498">
        <v>26.031339581546941</v>
      </c>
      <c r="O49" s="498">
        <v>25.304830100681766</v>
      </c>
      <c r="P49" s="498">
        <v>25.358833153106257</v>
      </c>
      <c r="Q49" s="498">
        <v>25.542037459028414</v>
      </c>
      <c r="R49" s="498">
        <v>25.516638424749708</v>
      </c>
    </row>
    <row r="50" spans="2:18">
      <c r="B50" s="499" t="s">
        <v>34</v>
      </c>
      <c r="C50" s="523" t="s">
        <v>227</v>
      </c>
      <c r="D50" s="498">
        <v>18.492039401472727</v>
      </c>
      <c r="E50" s="498">
        <v>18.894388238298518</v>
      </c>
      <c r="F50" s="498">
        <v>17.572647047386958</v>
      </c>
      <c r="G50" s="498">
        <v>17.680894968469858</v>
      </c>
      <c r="H50" s="498">
        <v>17.601034585746124</v>
      </c>
      <c r="I50" s="498">
        <v>16.674344233016161</v>
      </c>
      <c r="J50" s="498">
        <v>16.337107714138309</v>
      </c>
      <c r="K50" s="498">
        <v>17.280856070741216</v>
      </c>
      <c r="L50" s="498">
        <v>17.411134406377155</v>
      </c>
      <c r="M50" s="498">
        <v>17.132579371990104</v>
      </c>
      <c r="N50" s="498">
        <v>16.997260082325784</v>
      </c>
      <c r="O50" s="498">
        <v>16.789712560327754</v>
      </c>
      <c r="P50" s="498">
        <v>16.806260371154409</v>
      </c>
      <c r="Q50" s="498">
        <v>16.723811422346639</v>
      </c>
      <c r="R50" s="498">
        <v>16.657755219325427</v>
      </c>
    </row>
    <row r="51" spans="2:18">
      <c r="B51" s="499" t="s">
        <v>48</v>
      </c>
      <c r="C51" s="523" t="s">
        <v>228</v>
      </c>
      <c r="D51" s="498">
        <v>25.762211163462396</v>
      </c>
      <c r="E51" s="498">
        <v>25.667249315527755</v>
      </c>
      <c r="F51" s="498">
        <v>27.911152451669825</v>
      </c>
      <c r="G51" s="498">
        <v>26.549754826482904</v>
      </c>
      <c r="H51" s="498">
        <v>25.126598546821295</v>
      </c>
      <c r="I51" s="498">
        <v>22.205035702301178</v>
      </c>
      <c r="J51" s="498">
        <v>21.933956451371369</v>
      </c>
      <c r="K51" s="498">
        <v>20.76896134224695</v>
      </c>
      <c r="L51" s="498">
        <v>22.400826955126345</v>
      </c>
      <c r="M51" s="498">
        <v>22.804223592983558</v>
      </c>
      <c r="N51" s="498">
        <v>23.978404690810162</v>
      </c>
      <c r="O51" s="498">
        <v>24.400449923022798</v>
      </c>
      <c r="P51" s="498">
        <v>25.097176083684246</v>
      </c>
      <c r="Q51" s="507">
        <v>25.354236610300283</v>
      </c>
      <c r="R51" s="507">
        <v>25.917237920666643</v>
      </c>
    </row>
    <row r="52" spans="2:18">
      <c r="B52" s="645" t="s">
        <v>427</v>
      </c>
      <c r="C52" s="645"/>
      <c r="D52" s="645"/>
      <c r="E52" s="645"/>
      <c r="F52" s="645"/>
      <c r="G52" s="645"/>
      <c r="H52" s="645"/>
      <c r="I52" s="645"/>
      <c r="J52" s="645"/>
      <c r="K52" s="645"/>
      <c r="L52" s="645"/>
      <c r="M52" s="645"/>
      <c r="N52" s="645"/>
      <c r="O52" s="645"/>
      <c r="P52" s="645"/>
      <c r="Q52" s="508"/>
      <c r="R52" s="508"/>
    </row>
    <row r="53" spans="2:18">
      <c r="B53" s="646" t="s">
        <v>941</v>
      </c>
      <c r="C53" s="646"/>
      <c r="D53" s="646"/>
      <c r="E53" s="646"/>
      <c r="F53" s="646"/>
      <c r="G53" s="646"/>
      <c r="H53" s="646"/>
      <c r="I53" s="646"/>
      <c r="J53" s="646"/>
      <c r="K53" s="646"/>
      <c r="L53" s="646"/>
      <c r="M53" s="646"/>
      <c r="N53" s="646"/>
      <c r="O53" s="646"/>
      <c r="P53" s="646"/>
      <c r="Q53" s="501"/>
      <c r="R53" s="501"/>
    </row>
    <row r="54" spans="2:18" ht="26.25" customHeight="1">
      <c r="B54" s="659"/>
      <c r="C54" s="659"/>
      <c r="D54" s="659"/>
      <c r="E54" s="659"/>
      <c r="F54" s="659"/>
      <c r="G54" s="659"/>
      <c r="H54" s="659"/>
      <c r="I54" s="659"/>
      <c r="J54" s="659"/>
      <c r="K54" s="659"/>
      <c r="L54" s="659"/>
      <c r="M54" s="659"/>
      <c r="N54" s="659"/>
      <c r="O54" s="659"/>
      <c r="P54" s="659"/>
      <c r="Q54" s="659"/>
      <c r="R54" s="526"/>
    </row>
    <row r="55" spans="2:18" ht="23.25" customHeight="1">
      <c r="B55" s="659"/>
      <c r="C55" s="646"/>
      <c r="D55" s="646"/>
      <c r="E55" s="646"/>
      <c r="F55" s="646"/>
      <c r="G55" s="646"/>
      <c r="H55" s="646"/>
      <c r="I55" s="646"/>
      <c r="J55" s="646"/>
      <c r="K55" s="646"/>
      <c r="L55" s="646"/>
      <c r="M55" s="646"/>
      <c r="N55" s="646"/>
      <c r="O55" s="646"/>
      <c r="P55" s="646"/>
      <c r="Q55" s="501"/>
      <c r="R55" s="501"/>
    </row>
  </sheetData>
  <mergeCells count="6">
    <mergeCell ref="B55:P55"/>
    <mergeCell ref="B2:R2"/>
    <mergeCell ref="B3:R3"/>
    <mergeCell ref="B52:P52"/>
    <mergeCell ref="B53:P53"/>
    <mergeCell ref="B54:Q54"/>
  </mergeCells>
  <conditionalFormatting sqref="B5:R44">
    <cfRule type="expression" dxfId="14" priority="1">
      <formula>MOD(ROW(),2)=0</formula>
    </cfRule>
  </conditionalFormatting>
  <pageMargins left="0.7" right="0.7" top="0.75" bottom="0.75" header="0.3" footer="0.3"/>
  <pageSetup scale="58"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3821B-77A4-4D91-8BC2-5244170EF9F5}">
  <sheetPr codeName="Sheet95">
    <tabColor rgb="FF92D050"/>
    <pageSetUpPr fitToPage="1"/>
  </sheetPr>
  <dimension ref="A1:AI55"/>
  <sheetViews>
    <sheetView showGridLines="0" zoomScale="85" zoomScaleNormal="85" workbookViewId="0">
      <pane xSplit="3" ySplit="4" topLeftCell="D26" activePane="bottomRight" state="frozen"/>
      <selection activeCell="R38" sqref="R38"/>
      <selection pane="topRight" activeCell="R38" sqref="R38"/>
      <selection pane="bottomLeft" activeCell="R38" sqref="R38"/>
      <selection pane="bottomRight" activeCell="R38" sqref="R38"/>
    </sheetView>
  </sheetViews>
  <sheetFormatPr defaultColWidth="9.140625" defaultRowHeight="15" outlineLevelCol="1"/>
  <cols>
    <col min="1" max="1" width="6.7109375" style="486" customWidth="1"/>
    <col min="2" max="2" width="27" style="487" customWidth="1"/>
    <col min="3" max="3" width="20.5703125" style="487" hidden="1" customWidth="1" outlineLevel="1"/>
    <col min="4" max="4" width="8.140625" style="502" customWidth="1" collapsed="1"/>
    <col min="5" max="18" width="8.140625" style="502" customWidth="1"/>
    <col min="19" max="35" width="9.140625" style="486"/>
    <col min="36" max="16384" width="9.140625" style="487"/>
  </cols>
  <sheetData>
    <row r="1" spans="2:25" ht="15.75" customHeight="1">
      <c r="B1" s="534"/>
      <c r="C1" s="534"/>
      <c r="D1" s="534"/>
      <c r="E1" s="534"/>
      <c r="F1" s="534"/>
      <c r="G1" s="534"/>
      <c r="H1" s="534"/>
      <c r="I1" s="534"/>
      <c r="J1" s="534"/>
      <c r="K1" s="534"/>
      <c r="L1" s="534"/>
      <c r="M1" s="534"/>
      <c r="N1" s="534"/>
      <c r="O1" s="534"/>
      <c r="P1" s="534"/>
      <c r="Q1" s="534"/>
      <c r="R1" s="534"/>
    </row>
    <row r="2" spans="2:25" ht="15" customHeight="1">
      <c r="B2" s="653" t="str">
        <f>"Table A21. Low-Income Developing Countries: General Government Gross Debt, "&amp;D4&amp;"–"&amp;RIGHT(R4,2)</f>
        <v>Table A21. Low-Income Developing Countries: General Government Gross Debt, 2010–24</v>
      </c>
      <c r="C2" s="653"/>
      <c r="D2" s="653"/>
      <c r="E2" s="653"/>
      <c r="F2" s="653"/>
      <c r="G2" s="653"/>
      <c r="H2" s="653"/>
      <c r="I2" s="653"/>
      <c r="J2" s="653"/>
      <c r="K2" s="653"/>
      <c r="L2" s="653"/>
      <c r="M2" s="653"/>
      <c r="N2" s="653"/>
      <c r="O2" s="653"/>
      <c r="P2" s="653"/>
      <c r="Q2" s="653"/>
      <c r="R2" s="653"/>
    </row>
    <row r="3" spans="2:25">
      <c r="B3" s="657" t="s">
        <v>196</v>
      </c>
      <c r="C3" s="658"/>
      <c r="D3" s="658"/>
      <c r="E3" s="658"/>
      <c r="F3" s="658"/>
      <c r="G3" s="658"/>
      <c r="H3" s="658"/>
      <c r="I3" s="658"/>
      <c r="J3" s="658"/>
      <c r="K3" s="658"/>
      <c r="L3" s="658"/>
      <c r="M3" s="658"/>
      <c r="N3" s="658"/>
      <c r="O3" s="658"/>
      <c r="P3" s="658"/>
      <c r="Q3" s="658"/>
      <c r="R3" s="658"/>
    </row>
    <row r="4" spans="2:25"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row>
    <row r="5" spans="2:25" ht="13.5" customHeight="1">
      <c r="B5" s="493" t="s">
        <v>92</v>
      </c>
      <c r="C5" s="493" t="s">
        <v>92</v>
      </c>
      <c r="D5" s="494">
        <v>35.488894368900219</v>
      </c>
      <c r="E5" s="494">
        <v>36.623453655230321</v>
      </c>
      <c r="F5" s="494">
        <v>36.220629788747196</v>
      </c>
      <c r="G5" s="494">
        <v>35.820044963855565</v>
      </c>
      <c r="H5" s="494">
        <v>35.273438915996614</v>
      </c>
      <c r="I5" s="494">
        <v>33.681126744361038</v>
      </c>
      <c r="J5" s="494">
        <v>33.33126789465917</v>
      </c>
      <c r="K5" s="494">
        <v>32.479043186111312</v>
      </c>
      <c r="L5" s="494">
        <v>34.75936007540917</v>
      </c>
      <c r="M5" s="494">
        <v>34.81288166452822</v>
      </c>
      <c r="N5" s="494">
        <v>34.472620356952618</v>
      </c>
      <c r="O5" s="494">
        <v>34.063517163317869</v>
      </c>
      <c r="P5" s="494">
        <v>33.697603042213728</v>
      </c>
      <c r="Q5" s="494">
        <v>33.2950520887088</v>
      </c>
      <c r="R5" s="494">
        <v>32.765816249994351</v>
      </c>
    </row>
    <row r="6" spans="2:25" ht="13.5" customHeight="1">
      <c r="B6" s="493" t="s">
        <v>93</v>
      </c>
      <c r="C6" s="493" t="s">
        <v>93</v>
      </c>
      <c r="D6" s="494">
        <v>28.701506373117034</v>
      </c>
      <c r="E6" s="494">
        <v>29.876126732106478</v>
      </c>
      <c r="F6" s="494">
        <v>26.70472053462688</v>
      </c>
      <c r="G6" s="494">
        <v>25.288026771244947</v>
      </c>
      <c r="H6" s="494">
        <v>30.452243559348059</v>
      </c>
      <c r="I6" s="494">
        <v>42.425364003425912</v>
      </c>
      <c r="J6" s="494">
        <v>49.678259821084197</v>
      </c>
      <c r="K6" s="494">
        <v>54.43834198341434</v>
      </c>
      <c r="L6" s="494">
        <v>54.645122164407745</v>
      </c>
      <c r="M6" s="494">
        <v>53.9984328929607</v>
      </c>
      <c r="N6" s="494">
        <v>51.469268193838033</v>
      </c>
      <c r="O6" s="494">
        <v>48.451887628055751</v>
      </c>
      <c r="P6" s="494">
        <v>45.367572094562455</v>
      </c>
      <c r="Q6" s="494">
        <v>42.205899097622947</v>
      </c>
      <c r="R6" s="494">
        <v>38.682476774031258</v>
      </c>
    </row>
    <row r="7" spans="2:25" ht="13.5" customHeight="1">
      <c r="B7" s="493" t="s">
        <v>95</v>
      </c>
      <c r="C7" s="493" t="s">
        <v>95</v>
      </c>
      <c r="D7" s="494">
        <v>31.229280886542991</v>
      </c>
      <c r="E7" s="494">
        <v>27.564584253678916</v>
      </c>
      <c r="F7" s="494">
        <v>28.367434271780688</v>
      </c>
      <c r="G7" s="494">
        <v>29.14621493431482</v>
      </c>
      <c r="H7" s="494">
        <v>29.873267815083054</v>
      </c>
      <c r="I7" s="494">
        <v>35.612219117709252</v>
      </c>
      <c r="J7" s="494">
        <v>39.158796852250688</v>
      </c>
      <c r="K7" s="494">
        <v>38.418607670690307</v>
      </c>
      <c r="L7" s="494">
        <v>42.957093907150472</v>
      </c>
      <c r="M7" s="494">
        <v>42.464572957656053</v>
      </c>
      <c r="N7" s="494">
        <v>42.148192985141193</v>
      </c>
      <c r="O7" s="494">
        <v>41.87006515272617</v>
      </c>
      <c r="P7" s="494">
        <v>41.65428742553015</v>
      </c>
      <c r="Q7" s="494">
        <v>41.457569381124628</v>
      </c>
      <c r="R7" s="494">
        <v>41.259773744762647</v>
      </c>
    </row>
    <row r="8" spans="2:25" ht="13.5" customHeight="1">
      <c r="B8" s="493" t="s">
        <v>96</v>
      </c>
      <c r="C8" s="493" t="s">
        <v>96</v>
      </c>
      <c r="D8" s="494">
        <v>28.744030456345548</v>
      </c>
      <c r="E8" s="494">
        <v>29.735495908637414</v>
      </c>
      <c r="F8" s="494">
        <v>31.534111624588995</v>
      </c>
      <c r="G8" s="494">
        <v>31.733744224133588</v>
      </c>
      <c r="H8" s="494">
        <v>31.901196539066923</v>
      </c>
      <c r="I8" s="494">
        <v>31.156690566040581</v>
      </c>
      <c r="J8" s="494">
        <v>29.122870261614697</v>
      </c>
      <c r="K8" s="494">
        <v>29.958021174275</v>
      </c>
      <c r="L8" s="494">
        <v>29.361064173082756</v>
      </c>
      <c r="M8" s="494">
        <v>29.572297847337204</v>
      </c>
      <c r="N8" s="494">
        <v>29.648955175709595</v>
      </c>
      <c r="O8" s="494">
        <v>30.690901783480669</v>
      </c>
      <c r="P8" s="494">
        <v>32.326574511833286</v>
      </c>
      <c r="Q8" s="494">
        <v>34.315121006623315</v>
      </c>
      <c r="R8" s="494">
        <v>35.909833231798494</v>
      </c>
    </row>
    <row r="9" spans="2:25" ht="13.5" customHeight="1">
      <c r="B9" s="493" t="s">
        <v>132</v>
      </c>
      <c r="C9" s="493" t="s">
        <v>132</v>
      </c>
      <c r="D9" s="494">
        <v>14.70448313741772</v>
      </c>
      <c r="E9" s="494">
        <v>15.690083007907383</v>
      </c>
      <c r="F9" s="494">
        <v>15.411945832865589</v>
      </c>
      <c r="G9" s="494">
        <v>18.211932961565029</v>
      </c>
      <c r="H9" s="494">
        <v>21.533791760839556</v>
      </c>
      <c r="I9" s="494">
        <v>31.981492421014558</v>
      </c>
      <c r="J9" s="494">
        <v>32.516515984282165</v>
      </c>
      <c r="K9" s="494">
        <v>36.930571934759286</v>
      </c>
      <c r="L9" s="494">
        <v>37.745422121044783</v>
      </c>
      <c r="M9" s="494">
        <v>38.111353122969035</v>
      </c>
      <c r="N9" s="494">
        <v>37.441099344730382</v>
      </c>
      <c r="O9" s="494">
        <v>36.518820323380673</v>
      </c>
      <c r="P9" s="494">
        <v>35.572694290471659</v>
      </c>
      <c r="Q9" s="494">
        <v>34.539101948931169</v>
      </c>
      <c r="R9" s="494">
        <v>33.423794861895679</v>
      </c>
    </row>
    <row r="10" spans="2:25" ht="13.5" customHeight="1">
      <c r="B10" s="493" t="s">
        <v>97</v>
      </c>
      <c r="C10" s="493" t="s">
        <v>97</v>
      </c>
      <c r="D10" s="494">
        <v>30.053712460176175</v>
      </c>
      <c r="E10" s="494">
        <v>30.565809405359552</v>
      </c>
      <c r="F10" s="494">
        <v>28.771867201016381</v>
      </c>
      <c r="G10" s="494">
        <v>30.519280668524335</v>
      </c>
      <c r="H10" s="494">
        <v>41.545109054417239</v>
      </c>
      <c r="I10" s="494">
        <v>43.309374074161788</v>
      </c>
      <c r="J10" s="494">
        <v>51.830173418732137</v>
      </c>
      <c r="K10" s="494">
        <v>52.435482765496374</v>
      </c>
      <c r="L10" s="494">
        <v>46.564675950927466</v>
      </c>
      <c r="M10" s="494">
        <v>42.912013057882476</v>
      </c>
      <c r="N10" s="494">
        <v>38.425678628475119</v>
      </c>
      <c r="O10" s="494">
        <v>34.659477279706522</v>
      </c>
      <c r="P10" s="494">
        <v>31.077926835560195</v>
      </c>
      <c r="Q10" s="494">
        <v>27.99507631630475</v>
      </c>
      <c r="R10" s="494">
        <v>24.696842083427242</v>
      </c>
    </row>
    <row r="11" spans="2:25" ht="13.5" customHeight="1">
      <c r="B11" s="493" t="s">
        <v>223</v>
      </c>
      <c r="C11" s="493" t="s">
        <v>223</v>
      </c>
      <c r="D11" s="494">
        <v>31.942131447443089</v>
      </c>
      <c r="E11" s="494">
        <v>26.250246281870808</v>
      </c>
      <c r="F11" s="494">
        <v>23.168956745228243</v>
      </c>
      <c r="G11" s="494">
        <v>19.119124342359886</v>
      </c>
      <c r="H11" s="494">
        <v>16.802785823179217</v>
      </c>
      <c r="I11" s="494">
        <v>16.787233590227313</v>
      </c>
      <c r="J11" s="494">
        <v>19.345691331377843</v>
      </c>
      <c r="K11" s="494">
        <v>18.104899910190316</v>
      </c>
      <c r="L11" s="494">
        <v>15.651033958714585</v>
      </c>
      <c r="M11" s="494">
        <v>14.007559256871646</v>
      </c>
      <c r="N11" s="494">
        <v>13.200638205327889</v>
      </c>
      <c r="O11" s="494">
        <v>10.7881492028741</v>
      </c>
      <c r="P11" s="494">
        <v>9.8756114692373629</v>
      </c>
      <c r="Q11" s="494">
        <v>7.9843199560839757</v>
      </c>
      <c r="R11" s="494">
        <v>5.161223193439044</v>
      </c>
    </row>
    <row r="12" spans="2:25" ht="13.5" customHeight="1">
      <c r="B12" s="493" t="s">
        <v>165</v>
      </c>
      <c r="C12" s="493" t="s">
        <v>165</v>
      </c>
      <c r="D12" s="494">
        <v>53.387064921120519</v>
      </c>
      <c r="E12" s="494">
        <v>42.324173268381493</v>
      </c>
      <c r="F12" s="494">
        <v>45.122968221579953</v>
      </c>
      <c r="G12" s="494">
        <v>49.492412574936459</v>
      </c>
      <c r="H12" s="494">
        <v>59.794410978450266</v>
      </c>
      <c r="I12" s="494">
        <v>111.41072490637292</v>
      </c>
      <c r="J12" s="494">
        <v>127.8484329965933</v>
      </c>
      <c r="K12" s="494">
        <v>125.36568257750808</v>
      </c>
      <c r="L12" s="494">
        <v>98.465145352345957</v>
      </c>
      <c r="M12" s="494">
        <v>90.189064474158428</v>
      </c>
      <c r="N12" s="494">
        <v>83.685321205140127</v>
      </c>
      <c r="O12" s="494">
        <v>79.37755671087794</v>
      </c>
      <c r="P12" s="494">
        <v>76.818365105417939</v>
      </c>
      <c r="Q12" s="494">
        <v>70.915422349845997</v>
      </c>
      <c r="R12" s="494">
        <v>60.544566960642896</v>
      </c>
    </row>
    <row r="13" spans="2:25" ht="13.5" customHeight="1">
      <c r="B13" s="493" t="s">
        <v>100</v>
      </c>
      <c r="C13" s="493" t="s">
        <v>100</v>
      </c>
      <c r="D13" s="494">
        <v>63.048401352792759</v>
      </c>
      <c r="E13" s="494">
        <v>69.153466417060713</v>
      </c>
      <c r="F13" s="494">
        <v>45.040953925848974</v>
      </c>
      <c r="G13" s="494">
        <v>43.359753918480081</v>
      </c>
      <c r="H13" s="494">
        <v>44.789981693773321</v>
      </c>
      <c r="I13" s="494">
        <v>47.265545353131181</v>
      </c>
      <c r="J13" s="494">
        <v>48.392916705421044</v>
      </c>
      <c r="K13" s="494">
        <v>49.83904643800885</v>
      </c>
      <c r="L13" s="494">
        <v>52.201761887762842</v>
      </c>
      <c r="M13" s="494">
        <v>50.91751776665788</v>
      </c>
      <c r="N13" s="494">
        <v>49.111185442392667</v>
      </c>
      <c r="O13" s="494">
        <v>48.381614467058583</v>
      </c>
      <c r="P13" s="494">
        <v>47.401673209930316</v>
      </c>
      <c r="Q13" s="494">
        <v>46.753950260694189</v>
      </c>
      <c r="R13" s="494">
        <v>47.20166173911926</v>
      </c>
    </row>
    <row r="14" spans="2:25" ht="13.5" customHeight="1">
      <c r="B14" s="493" t="s">
        <v>101</v>
      </c>
      <c r="C14" s="493" t="s">
        <v>101</v>
      </c>
      <c r="D14" s="494">
        <v>40.516997014950583</v>
      </c>
      <c r="E14" s="494">
        <v>45.325658847578239</v>
      </c>
      <c r="F14" s="494">
        <v>42.175501245240206</v>
      </c>
      <c r="G14" s="494">
        <v>47.501077773997423</v>
      </c>
      <c r="H14" s="494">
        <v>47.851842763362683</v>
      </c>
      <c r="I14" s="494">
        <v>54.523298377954902</v>
      </c>
      <c r="J14" s="494">
        <v>56.058890628216943</v>
      </c>
      <c r="K14" s="494">
        <v>58.985887569449488</v>
      </c>
      <c r="L14" s="494">
        <v>61.088690882970319</v>
      </c>
      <c r="M14" s="494">
        <v>57.427609996952441</v>
      </c>
      <c r="N14" s="494">
        <v>56.324783001742858</v>
      </c>
      <c r="O14" s="494">
        <v>55.322478555019629</v>
      </c>
      <c r="P14" s="494">
        <v>54.94718601134695</v>
      </c>
      <c r="Q14" s="494">
        <v>53.965102811242652</v>
      </c>
      <c r="R14" s="494">
        <v>53.478487990067649</v>
      </c>
    </row>
    <row r="15" spans="2:25" ht="13.5" customHeight="1">
      <c r="B15" s="493" t="s">
        <v>102</v>
      </c>
      <c r="C15" s="493" t="s">
        <v>102</v>
      </c>
      <c r="D15" s="494">
        <v>34.578199030654503</v>
      </c>
      <c r="E15" s="494">
        <v>31.426010239536943</v>
      </c>
      <c r="F15" s="494">
        <v>35.583656490497226</v>
      </c>
      <c r="G15" s="494">
        <v>43.217410732318548</v>
      </c>
      <c r="H15" s="494">
        <v>51.159070167020715</v>
      </c>
      <c r="I15" s="494">
        <v>54.829835305222616</v>
      </c>
      <c r="J15" s="494">
        <v>57.117406684779191</v>
      </c>
      <c r="K15" s="494">
        <v>57.266271313533409</v>
      </c>
      <c r="L15" s="494">
        <v>59.559783167056715</v>
      </c>
      <c r="M15" s="494">
        <v>61.990916625484807</v>
      </c>
      <c r="N15" s="494">
        <v>60.021379183613774</v>
      </c>
      <c r="O15" s="494">
        <v>58.198591512306116</v>
      </c>
      <c r="P15" s="494">
        <v>56.274308788681736</v>
      </c>
      <c r="Q15" s="494">
        <v>52.686150953421041</v>
      </c>
      <c r="R15" s="494">
        <v>50.203555991992467</v>
      </c>
      <c r="T15" s="535"/>
      <c r="U15" s="530"/>
      <c r="V15" s="530"/>
      <c r="W15" s="530"/>
      <c r="X15" s="530"/>
      <c r="Y15" s="530"/>
    </row>
    <row r="16" spans="2:25" ht="13.5" customHeight="1">
      <c r="B16" s="493" t="s">
        <v>45</v>
      </c>
      <c r="C16" s="493" t="s">
        <v>45</v>
      </c>
      <c r="D16" s="494">
        <v>68.772053565866869</v>
      </c>
      <c r="E16" s="494">
        <v>58.082232679901267</v>
      </c>
      <c r="F16" s="494">
        <v>27.185383728255079</v>
      </c>
      <c r="G16" s="494">
        <v>33.966743326243673</v>
      </c>
      <c r="H16" s="494">
        <v>35.090180981205606</v>
      </c>
      <c r="I16" s="494">
        <v>41.937634415466285</v>
      </c>
      <c r="J16" s="494">
        <v>42.009973286505478</v>
      </c>
      <c r="K16" s="494">
        <v>40.413650383592177</v>
      </c>
      <c r="L16" s="494">
        <v>38.731087864831068</v>
      </c>
      <c r="M16" s="494">
        <v>45.975475013638615</v>
      </c>
      <c r="N16" s="494">
        <v>45.30102357123755</v>
      </c>
      <c r="O16" s="494">
        <v>42.862337248234347</v>
      </c>
      <c r="P16" s="494">
        <v>40.966089475059754</v>
      </c>
      <c r="Q16" s="494">
        <v>39.439512217142877</v>
      </c>
      <c r="R16" s="494">
        <v>37.604464043439435</v>
      </c>
    </row>
    <row r="17" spans="2:31" ht="13.5" customHeight="1">
      <c r="B17" s="493" t="s">
        <v>103</v>
      </c>
      <c r="C17" s="493" t="s">
        <v>103</v>
      </c>
      <c r="D17" s="494">
        <v>17.340792188310445</v>
      </c>
      <c r="E17" s="494">
        <v>11.807054603706966</v>
      </c>
      <c r="F17" s="494">
        <v>16.345514242439883</v>
      </c>
      <c r="G17" s="494">
        <v>21.45277445245717</v>
      </c>
      <c r="H17" s="494">
        <v>26.326350692671745</v>
      </c>
      <c r="I17" s="494">
        <v>30.255357615319468</v>
      </c>
      <c r="J17" s="494">
        <v>33.658876560542552</v>
      </c>
      <c r="K17" s="494">
        <v>30.960240586814358</v>
      </c>
      <c r="L17" s="494">
        <v>33.020147857768322</v>
      </c>
      <c r="M17" s="494">
        <v>36.235367174891067</v>
      </c>
      <c r="N17" s="494">
        <v>36.723350318064334</v>
      </c>
      <c r="O17" s="494">
        <v>37.00605393581823</v>
      </c>
      <c r="P17" s="494">
        <v>37.267613429612688</v>
      </c>
      <c r="Q17" s="494">
        <v>37.353103293653483</v>
      </c>
      <c r="R17" s="494">
        <v>37.352101529801502</v>
      </c>
    </row>
    <row r="18" spans="2:31" ht="13.5" customHeight="1">
      <c r="B18" s="493" t="s">
        <v>133</v>
      </c>
      <c r="C18" s="493" t="s">
        <v>133</v>
      </c>
      <c r="D18" s="494">
        <v>23.552970669409962</v>
      </c>
      <c r="E18" s="494">
        <v>25.244736616306284</v>
      </c>
      <c r="F18" s="494">
        <v>29.760579094334418</v>
      </c>
      <c r="G18" s="494">
        <v>37.692420273214701</v>
      </c>
      <c r="H18" s="494">
        <v>37.521620645911149</v>
      </c>
      <c r="I18" s="494">
        <v>37.433277636985856</v>
      </c>
      <c r="J18" s="494">
        <v>38.367921456949169</v>
      </c>
      <c r="K18" s="494">
        <v>39.108131526901438</v>
      </c>
      <c r="L18" s="494">
        <v>40.280761626290783</v>
      </c>
      <c r="M18" s="494">
        <v>40.80395036955354</v>
      </c>
      <c r="N18" s="494">
        <v>41.026505368459034</v>
      </c>
      <c r="O18" s="494">
        <v>40.665031291179709</v>
      </c>
      <c r="P18" s="494">
        <v>39.769030485852824</v>
      </c>
      <c r="Q18" s="494">
        <v>39.383838417078955</v>
      </c>
      <c r="R18" s="494">
        <v>37.598339599203648</v>
      </c>
    </row>
    <row r="19" spans="2:31" ht="13.5" customHeight="1">
      <c r="B19" s="493" t="s">
        <v>105</v>
      </c>
      <c r="C19" s="493" t="s">
        <v>105</v>
      </c>
      <c r="D19" s="494">
        <v>44.40316557993166</v>
      </c>
      <c r="E19" s="494">
        <v>43.049432772211603</v>
      </c>
      <c r="F19" s="494">
        <v>43.879994775764601</v>
      </c>
      <c r="G19" s="494">
        <v>43.959667284709361</v>
      </c>
      <c r="H19" s="494">
        <v>48.561716730107754</v>
      </c>
      <c r="I19" s="494">
        <v>51.446152590876117</v>
      </c>
      <c r="J19" s="494">
        <v>53.201900302940487</v>
      </c>
      <c r="K19" s="494">
        <v>54.814300089534107</v>
      </c>
      <c r="L19" s="494">
        <v>57.163906740990868</v>
      </c>
      <c r="M19" s="494">
        <v>55.501624153591514</v>
      </c>
      <c r="N19" s="494">
        <v>52.760241142515454</v>
      </c>
      <c r="O19" s="494">
        <v>49.517485008729039</v>
      </c>
      <c r="P19" s="494">
        <v>48.879330198231266</v>
      </c>
      <c r="Q19" s="494">
        <v>49.401701457252102</v>
      </c>
      <c r="R19" s="494">
        <v>49.628702101773335</v>
      </c>
    </row>
    <row r="20" spans="2:31" ht="13.5" customHeight="1">
      <c r="B20" s="493" t="s">
        <v>134</v>
      </c>
      <c r="C20" s="493" t="s">
        <v>134</v>
      </c>
      <c r="D20" s="494">
        <v>59.69858980538578</v>
      </c>
      <c r="E20" s="494">
        <v>50.055759034522637</v>
      </c>
      <c r="F20" s="494">
        <v>50.477879346657808</v>
      </c>
      <c r="G20" s="494">
        <v>47.124755676131485</v>
      </c>
      <c r="H20" s="494">
        <v>53.596785772185264</v>
      </c>
      <c r="I20" s="494">
        <v>67.087345295145482</v>
      </c>
      <c r="J20" s="494">
        <v>59.07281847907506</v>
      </c>
      <c r="K20" s="494">
        <v>58.786106611797706</v>
      </c>
      <c r="L20" s="494">
        <v>56.025020665706414</v>
      </c>
      <c r="M20" s="494">
        <v>56.089151047985361</v>
      </c>
      <c r="N20" s="494">
        <v>55.506188321194102</v>
      </c>
      <c r="O20" s="494">
        <v>55.271382130500221</v>
      </c>
      <c r="P20" s="494">
        <v>54.527173698590161</v>
      </c>
      <c r="Q20" s="494">
        <v>54.427673991462179</v>
      </c>
      <c r="R20" s="494">
        <v>54.368114703474056</v>
      </c>
    </row>
    <row r="21" spans="2:31" ht="13.5" customHeight="1">
      <c r="B21" s="493" t="s">
        <v>135</v>
      </c>
      <c r="C21" s="493" t="s">
        <v>135</v>
      </c>
      <c r="D21" s="494">
        <v>53.522155758506074</v>
      </c>
      <c r="E21" s="494">
        <v>49.045880099308455</v>
      </c>
      <c r="F21" s="494">
        <v>53.605201739005295</v>
      </c>
      <c r="G21" s="494">
        <v>54.271301638042445</v>
      </c>
      <c r="H21" s="494">
        <v>56.487280801479955</v>
      </c>
      <c r="I21" s="494">
        <v>56.000649040210234</v>
      </c>
      <c r="J21" s="494">
        <v>56.417360394035107</v>
      </c>
      <c r="K21" s="494">
        <v>60.3033265806054</v>
      </c>
      <c r="L21" s="494">
        <v>62.974183416594265</v>
      </c>
      <c r="M21" s="494">
        <v>64.125229517829155</v>
      </c>
      <c r="N21" s="494">
        <v>65.274391962013581</v>
      </c>
      <c r="O21" s="494">
        <v>65.993977428224071</v>
      </c>
      <c r="P21" s="494">
        <v>66.920338604261147</v>
      </c>
      <c r="Q21" s="494">
        <v>67.454918816084515</v>
      </c>
      <c r="R21" s="494">
        <v>67.789450523417344</v>
      </c>
    </row>
    <row r="22" spans="2:31" ht="13.5" customHeight="1">
      <c r="B22" s="493" t="s">
        <v>106</v>
      </c>
      <c r="C22" s="493" t="s">
        <v>106</v>
      </c>
      <c r="D22" s="494">
        <v>34.684664772034743</v>
      </c>
      <c r="E22" s="494">
        <v>34.969277939892628</v>
      </c>
      <c r="F22" s="494">
        <v>35.525803261433744</v>
      </c>
      <c r="G22" s="494">
        <v>36.090415478661221</v>
      </c>
      <c r="H22" s="494">
        <v>34.651219530290042</v>
      </c>
      <c r="I22" s="494">
        <v>35.685247784200271</v>
      </c>
      <c r="J22" s="494">
        <v>41.896966708844261</v>
      </c>
      <c r="K22" s="494">
        <v>40.279862057449314</v>
      </c>
      <c r="L22" s="494">
        <v>39.659279625597513</v>
      </c>
      <c r="M22" s="494">
        <v>41.017268199510205</v>
      </c>
      <c r="N22" s="494">
        <v>42.098378167014864</v>
      </c>
      <c r="O22" s="494">
        <v>43.478494652971676</v>
      </c>
      <c r="P22" s="494">
        <v>45.059642122308531</v>
      </c>
      <c r="Q22" s="494">
        <v>46.138214329714742</v>
      </c>
      <c r="R22" s="494">
        <v>46.593495728735931</v>
      </c>
    </row>
    <row r="23" spans="2:31" ht="13.5" customHeight="1">
      <c r="B23" s="493" t="s">
        <v>136</v>
      </c>
      <c r="C23" s="493" t="s">
        <v>136</v>
      </c>
      <c r="D23" s="494">
        <v>25.288729932411773</v>
      </c>
      <c r="E23" s="494">
        <v>23.964763471294329</v>
      </c>
      <c r="F23" s="494">
        <v>25.389867175398589</v>
      </c>
      <c r="G23" s="494">
        <v>26.381859124002009</v>
      </c>
      <c r="H23" s="494">
        <v>27.356933690188452</v>
      </c>
      <c r="I23" s="494">
        <v>30.666435605514497</v>
      </c>
      <c r="J23" s="494">
        <v>35.944973442160268</v>
      </c>
      <c r="K23" s="494">
        <v>35.446178017091832</v>
      </c>
      <c r="L23" s="494">
        <v>36.617901930783042</v>
      </c>
      <c r="M23" s="494">
        <v>36.927835883078728</v>
      </c>
      <c r="N23" s="494">
        <v>37.563634980463931</v>
      </c>
      <c r="O23" s="494">
        <v>38.201056367852793</v>
      </c>
      <c r="P23" s="494">
        <v>38.906833164910218</v>
      </c>
      <c r="Q23" s="494">
        <v>39.103923972502528</v>
      </c>
      <c r="R23" s="494">
        <v>39.551104344921697</v>
      </c>
    </row>
    <row r="24" spans="2:31" ht="13.5" customHeight="1">
      <c r="B24" s="493" t="s">
        <v>107</v>
      </c>
      <c r="C24" s="493" t="s">
        <v>107</v>
      </c>
      <c r="D24" s="494">
        <v>22.321011224198848</v>
      </c>
      <c r="E24" s="494">
        <v>20.044813937833634</v>
      </c>
      <c r="F24" s="494">
        <v>20.495068812869981</v>
      </c>
      <c r="G24" s="494">
        <v>20.012470021060249</v>
      </c>
      <c r="H24" s="494">
        <v>25.623555751831766</v>
      </c>
      <c r="I24" s="494">
        <v>33.127241755695877</v>
      </c>
      <c r="J24" s="494">
        <v>31.91007231848269</v>
      </c>
      <c r="K24" s="494">
        <v>29.305646926140618</v>
      </c>
      <c r="L24" s="494">
        <v>27.112737496918093</v>
      </c>
      <c r="M24" s="494">
        <v>28.822979152483125</v>
      </c>
      <c r="N24" s="494">
        <v>30.655259438778849</v>
      </c>
      <c r="O24" s="494">
        <v>31.043524302670537</v>
      </c>
      <c r="P24" s="494">
        <v>32.041613959493645</v>
      </c>
      <c r="Q24" s="494">
        <v>32.510948080904726</v>
      </c>
      <c r="R24" s="494">
        <v>32.988537049314857</v>
      </c>
    </row>
    <row r="25" spans="2:31" ht="13.5" customHeight="1">
      <c r="B25" s="493" t="s">
        <v>109</v>
      </c>
      <c r="C25" s="493" t="s">
        <v>109</v>
      </c>
      <c r="D25" s="494">
        <v>43.325875368806727</v>
      </c>
      <c r="E25" s="494">
        <v>38.025829632205067</v>
      </c>
      <c r="F25" s="494">
        <v>40.097642540498221</v>
      </c>
      <c r="G25" s="494">
        <v>53.125061243962243</v>
      </c>
      <c r="H25" s="494">
        <v>62.370943908215104</v>
      </c>
      <c r="I25" s="494">
        <v>88.114173741912722</v>
      </c>
      <c r="J25" s="494">
        <v>121.55447380301216</v>
      </c>
      <c r="K25" s="494">
        <v>103.15292034468648</v>
      </c>
      <c r="L25" s="494">
        <v>100.42454302307087</v>
      </c>
      <c r="M25" s="494">
        <v>124.4629579552446</v>
      </c>
      <c r="N25" s="494">
        <v>119.85582169249469</v>
      </c>
      <c r="O25" s="494">
        <v>115.26436565123697</v>
      </c>
      <c r="P25" s="494">
        <v>111.47127785466431</v>
      </c>
      <c r="Q25" s="494">
        <v>100.91309958868793</v>
      </c>
      <c r="R25" s="494">
        <v>89.488413791527847</v>
      </c>
    </row>
    <row r="26" spans="2:31" ht="13.5" customHeight="1">
      <c r="B26" s="493" t="s">
        <v>137</v>
      </c>
      <c r="C26" s="493" t="s">
        <v>137</v>
      </c>
      <c r="D26" s="494">
        <v>49.621678727246618</v>
      </c>
      <c r="E26" s="494">
        <v>46.052020374612766</v>
      </c>
      <c r="F26" s="494">
        <v>43.405488943211815</v>
      </c>
      <c r="G26" s="494">
        <v>37.143918415603103</v>
      </c>
      <c r="H26" s="494">
        <v>37.355192295891676</v>
      </c>
      <c r="I26" s="494">
        <v>41.567265140254683</v>
      </c>
      <c r="J26" s="494">
        <v>41.822664325402187</v>
      </c>
      <c r="K26" s="494">
        <v>47.311460713185923</v>
      </c>
      <c r="L26" s="494">
        <v>49.411310698583797</v>
      </c>
      <c r="M26" s="494">
        <v>49.123987809923406</v>
      </c>
      <c r="N26" s="494">
        <v>47.758587113418557</v>
      </c>
      <c r="O26" s="494">
        <v>46.488289260437625</v>
      </c>
      <c r="P26" s="494">
        <v>44.9063619648581</v>
      </c>
      <c r="Q26" s="494">
        <v>43.701237854527619</v>
      </c>
      <c r="R26" s="494">
        <v>42.541335403828832</v>
      </c>
    </row>
    <row r="27" spans="2:31" ht="13.5" customHeight="1">
      <c r="B27" s="493" t="s">
        <v>138</v>
      </c>
      <c r="C27" s="493" t="s">
        <v>138</v>
      </c>
      <c r="D27" s="494">
        <v>34.035917234851418</v>
      </c>
      <c r="E27" s="494">
        <v>31.659315608207965</v>
      </c>
      <c r="F27" s="494">
        <v>34.256058151721277</v>
      </c>
      <c r="G27" s="494">
        <v>32.171724341425396</v>
      </c>
      <c r="H27" s="494">
        <v>28.174932516512751</v>
      </c>
      <c r="I27" s="494">
        <v>25.581236480196257</v>
      </c>
      <c r="J27" s="494">
        <v>27.862572382323673</v>
      </c>
      <c r="K27" s="494">
        <v>26.401675258806211</v>
      </c>
      <c r="L27" s="494">
        <v>30.43816502552427</v>
      </c>
      <c r="M27" s="494">
        <v>33.072948781802033</v>
      </c>
      <c r="N27" s="494">
        <v>34.118888302657361</v>
      </c>
      <c r="O27" s="494">
        <v>33.821496224953613</v>
      </c>
      <c r="P27" s="494">
        <v>33.46286776657216</v>
      </c>
      <c r="Q27" s="494">
        <v>32.641283541885308</v>
      </c>
      <c r="R27" s="494">
        <v>31.859344577260444</v>
      </c>
    </row>
    <row r="28" spans="2:31" ht="13.5" customHeight="1">
      <c r="B28" s="493" t="s">
        <v>139</v>
      </c>
      <c r="C28" s="493" t="s">
        <v>139</v>
      </c>
      <c r="D28" s="494">
        <v>30.347139534790298</v>
      </c>
      <c r="E28" s="494">
        <v>28.794342843775866</v>
      </c>
      <c r="F28" s="494">
        <v>27.852459802622576</v>
      </c>
      <c r="G28" s="494">
        <v>28.835446009687178</v>
      </c>
      <c r="H28" s="494">
        <v>28.689616351171011</v>
      </c>
      <c r="I28" s="494">
        <v>29.244639042168785</v>
      </c>
      <c r="J28" s="494">
        <v>31.154463668492376</v>
      </c>
      <c r="K28" s="494">
        <v>34.036904392243557</v>
      </c>
      <c r="L28" s="494">
        <v>37.166583225557503</v>
      </c>
      <c r="M28" s="494">
        <v>40.878571619356556</v>
      </c>
      <c r="N28" s="494">
        <v>43.869060482306686</v>
      </c>
      <c r="O28" s="494">
        <v>46.468737382854997</v>
      </c>
      <c r="P28" s="494">
        <v>48.774883312256669</v>
      </c>
      <c r="Q28" s="494">
        <v>50.936414247709216</v>
      </c>
      <c r="R28" s="494">
        <v>52.169278208718808</v>
      </c>
    </row>
    <row r="29" spans="2:31" ht="13.5" customHeight="1">
      <c r="B29" s="493" t="s">
        <v>110</v>
      </c>
      <c r="C29" s="493" t="s">
        <v>110</v>
      </c>
      <c r="D29" s="494">
        <v>20.681086849844966</v>
      </c>
      <c r="E29" s="494">
        <v>25.912616505410629</v>
      </c>
      <c r="F29" s="494">
        <v>24.879900336994389</v>
      </c>
      <c r="G29" s="494">
        <v>24.738540561633961</v>
      </c>
      <c r="H29" s="494">
        <v>30.611917202304205</v>
      </c>
      <c r="I29" s="494">
        <v>39.713210344511083</v>
      </c>
      <c r="J29" s="494">
        <v>43.728502484566832</v>
      </c>
      <c r="K29" s="494">
        <v>48.97358505333041</v>
      </c>
      <c r="L29" s="494">
        <v>55.139287198269713</v>
      </c>
      <c r="M29" s="494">
        <v>55.603592971054105</v>
      </c>
      <c r="N29" s="494">
        <v>54.102689664223035</v>
      </c>
      <c r="O29" s="494">
        <v>52.48616296633589</v>
      </c>
      <c r="P29" s="494">
        <v>48.250587269920167</v>
      </c>
      <c r="Q29" s="494">
        <v>45.838560951032328</v>
      </c>
      <c r="R29" s="494">
        <v>44.196567600254397</v>
      </c>
    </row>
    <row r="30" spans="2:31" ht="13.5" customHeight="1">
      <c r="B30" s="493" t="s">
        <v>140</v>
      </c>
      <c r="C30" s="493" t="s">
        <v>140</v>
      </c>
      <c r="D30" s="494">
        <v>9.5971543748902217</v>
      </c>
      <c r="E30" s="494">
        <v>17.586300019054246</v>
      </c>
      <c r="F30" s="494">
        <v>17.697473693707067</v>
      </c>
      <c r="G30" s="494">
        <v>18.58465570909916</v>
      </c>
      <c r="H30" s="494">
        <v>17.540750381750232</v>
      </c>
      <c r="I30" s="494">
        <v>20.328343060898867</v>
      </c>
      <c r="J30" s="494">
        <v>23.410089471741198</v>
      </c>
      <c r="K30" s="494">
        <v>25.340443585947259</v>
      </c>
      <c r="L30" s="494">
        <v>28.416427292082652</v>
      </c>
      <c r="M30" s="494">
        <v>30.050204813369202</v>
      </c>
      <c r="N30" s="494">
        <v>31.38375706714865</v>
      </c>
      <c r="O30" s="494">
        <v>32.671044106419863</v>
      </c>
      <c r="P30" s="494">
        <v>33.839247697888482</v>
      </c>
      <c r="Q30" s="494">
        <v>34.924397934687548</v>
      </c>
      <c r="R30" s="494">
        <v>35.884524210113575</v>
      </c>
    </row>
    <row r="31" spans="2:31" ht="13.5" customHeight="1">
      <c r="B31" s="493" t="s">
        <v>111</v>
      </c>
      <c r="C31" s="493" t="s">
        <v>111</v>
      </c>
      <c r="D31" s="494">
        <v>17.28589781370156</v>
      </c>
      <c r="E31" s="494">
        <v>16.278438988898124</v>
      </c>
      <c r="F31" s="494">
        <v>19.123771747949156</v>
      </c>
      <c r="G31" s="494">
        <v>24.889775989606253</v>
      </c>
      <c r="H31" s="494">
        <v>27.07029598308668</v>
      </c>
      <c r="I31" s="494">
        <v>32.304471961635393</v>
      </c>
      <c r="J31" s="494">
        <v>37.789165700169335</v>
      </c>
      <c r="K31" s="494">
        <v>37.539206641751093</v>
      </c>
      <c r="L31" s="494">
        <v>36.911879627758495</v>
      </c>
      <c r="M31" s="494">
        <v>37.724172362402228</v>
      </c>
      <c r="N31" s="494">
        <v>37.042912394230463</v>
      </c>
      <c r="O31" s="494">
        <v>36.570514052064304</v>
      </c>
      <c r="P31" s="494">
        <v>35.756806667315097</v>
      </c>
      <c r="Q31" s="494">
        <v>35.04054850919082</v>
      </c>
      <c r="R31" s="494">
        <v>34.314251740074155</v>
      </c>
    </row>
    <row r="32" spans="2:31" ht="13.5" customHeight="1">
      <c r="B32" s="493" t="s">
        <v>112</v>
      </c>
      <c r="C32" s="493" t="s">
        <v>112</v>
      </c>
      <c r="D32" s="494">
        <v>19.256890651980665</v>
      </c>
      <c r="E32" s="494">
        <v>16.654304777130818</v>
      </c>
      <c r="F32" s="494">
        <v>18.911007485079285</v>
      </c>
      <c r="G32" s="494">
        <v>20.77860537639501</v>
      </c>
      <c r="H32" s="494">
        <v>26.560430250055617</v>
      </c>
      <c r="I32" s="494">
        <v>29.694175972267089</v>
      </c>
      <c r="J32" s="494">
        <v>32.914428206142091</v>
      </c>
      <c r="K32" s="494">
        <v>36.49402764970872</v>
      </c>
      <c r="L32" s="494">
        <v>40.658014661126494</v>
      </c>
      <c r="M32" s="494">
        <v>49.997106227550013</v>
      </c>
      <c r="N32" s="494">
        <v>51.263448015273582</v>
      </c>
      <c r="O32" s="494">
        <v>52.490024552903868</v>
      </c>
      <c r="P32" s="494">
        <v>54.21058579690834</v>
      </c>
      <c r="Q32" s="494">
        <v>55.580918471431907</v>
      </c>
      <c r="R32" s="494">
        <v>56.448141018792462</v>
      </c>
      <c r="T32" s="535"/>
      <c r="U32" s="530"/>
      <c r="V32" s="530"/>
      <c r="W32" s="530"/>
      <c r="X32" s="530"/>
      <c r="Y32" s="530"/>
      <c r="Z32" s="530"/>
      <c r="AA32" s="530"/>
      <c r="AB32" s="530"/>
      <c r="AC32" s="530"/>
      <c r="AD32" s="530"/>
      <c r="AE32" s="530"/>
    </row>
    <row r="33" spans="2:30" ht="13.5" customHeight="1">
      <c r="B33" s="493" t="s">
        <v>141</v>
      </c>
      <c r="C33" s="493" t="s">
        <v>141</v>
      </c>
      <c r="D33" s="494">
        <v>28.305945180609072</v>
      </c>
      <c r="E33" s="494">
        <v>32.715173753922805</v>
      </c>
      <c r="F33" s="494">
        <v>34.172309055580875</v>
      </c>
      <c r="G33" s="494">
        <v>36.769310162163499</v>
      </c>
      <c r="H33" s="494">
        <v>42.372277678628087</v>
      </c>
      <c r="I33" s="494">
        <v>44.510312449354579</v>
      </c>
      <c r="J33" s="494">
        <v>47.661213732038561</v>
      </c>
      <c r="K33" s="494">
        <v>60.637305110750106</v>
      </c>
      <c r="L33" s="494">
        <v>64.446642343672295</v>
      </c>
      <c r="M33" s="494">
        <v>61.998869816032787</v>
      </c>
      <c r="N33" s="494">
        <v>60.35847027440898</v>
      </c>
      <c r="O33" s="494">
        <v>59.418969720451344</v>
      </c>
      <c r="P33" s="494">
        <v>55.195398832674456</v>
      </c>
      <c r="Q33" s="494">
        <v>52.392622484948333</v>
      </c>
      <c r="R33" s="494">
        <v>51.614980192675915</v>
      </c>
    </row>
    <row r="34" spans="2:30" ht="13.5" customHeight="1">
      <c r="B34" s="493" t="s">
        <v>419</v>
      </c>
      <c r="C34" s="493" t="s">
        <v>419</v>
      </c>
      <c r="D34" s="494" t="s">
        <v>60</v>
      </c>
      <c r="E34" s="494" t="s">
        <v>60</v>
      </c>
      <c r="F34" s="494" t="s">
        <v>60</v>
      </c>
      <c r="G34" s="494" t="s">
        <v>60</v>
      </c>
      <c r="H34" s="494" t="s">
        <v>60</v>
      </c>
      <c r="I34" s="494" t="s">
        <v>60</v>
      </c>
      <c r="J34" s="494" t="s">
        <v>60</v>
      </c>
      <c r="K34" s="494" t="s">
        <v>60</v>
      </c>
      <c r="L34" s="494" t="s">
        <v>60</v>
      </c>
      <c r="M34" s="494" t="s">
        <v>60</v>
      </c>
      <c r="N34" s="494" t="s">
        <v>60</v>
      </c>
      <c r="O34" s="494" t="s">
        <v>60</v>
      </c>
      <c r="P34" s="494" t="s">
        <v>60</v>
      </c>
      <c r="Q34" s="494" t="s">
        <v>60</v>
      </c>
      <c r="R34" s="494" t="s">
        <v>60</v>
      </c>
    </row>
    <row r="35" spans="2:30" ht="13.5" customHeight="1">
      <c r="B35" s="493" t="s">
        <v>113</v>
      </c>
      <c r="C35" s="493" t="s">
        <v>113</v>
      </c>
      <c r="D35" s="494">
        <v>67.358070486654285</v>
      </c>
      <c r="E35" s="494">
        <v>69.469489984917871</v>
      </c>
      <c r="F35" s="494">
        <v>96.982724391651999</v>
      </c>
      <c r="G35" s="494">
        <v>93.079096017322499</v>
      </c>
      <c r="H35" s="494">
        <v>83.221833630656519</v>
      </c>
      <c r="I35" s="494">
        <v>83.10083877163018</v>
      </c>
      <c r="J35" s="494">
        <v>99.91640193626165</v>
      </c>
      <c r="K35" s="494">
        <v>121.97995627981611</v>
      </c>
      <c r="L35" s="494">
        <v>163.21003072413686</v>
      </c>
      <c r="M35" s="494">
        <v>177.86843499971678</v>
      </c>
      <c r="N35" s="494">
        <v>182.3610188252934</v>
      </c>
      <c r="O35" s="494">
        <v>186.18613099148521</v>
      </c>
      <c r="P35" s="494">
        <v>182.52819054192864</v>
      </c>
      <c r="Q35" s="494">
        <v>181.59037627763394</v>
      </c>
      <c r="R35" s="494">
        <v>182.26451886460191</v>
      </c>
    </row>
    <row r="36" spans="2:30" ht="13.5" customHeight="1">
      <c r="B36" s="493" t="s">
        <v>142</v>
      </c>
      <c r="C36" s="493" t="s">
        <v>142</v>
      </c>
      <c r="D36" s="494">
        <v>36.620745693030109</v>
      </c>
      <c r="E36" s="494">
        <v>35.29313300313143</v>
      </c>
      <c r="F36" s="494">
        <v>32.2608894608477</v>
      </c>
      <c r="G36" s="494">
        <v>29.084181022717122</v>
      </c>
      <c r="H36" s="494">
        <v>27.650708437629699</v>
      </c>
      <c r="I36" s="494">
        <v>34.690662766013929</v>
      </c>
      <c r="J36" s="494">
        <v>42.004072818327337</v>
      </c>
      <c r="K36" s="494">
        <v>50.391762869237397</v>
      </c>
      <c r="L36" s="494">
        <v>47.88273477955682</v>
      </c>
      <c r="M36" s="494">
        <v>49.462418164013791</v>
      </c>
      <c r="N36" s="494">
        <v>50.654654338914625</v>
      </c>
      <c r="O36" s="494">
        <v>52.099843054299598</v>
      </c>
      <c r="P36" s="494">
        <v>53.5039268481855</v>
      </c>
      <c r="Q36" s="494">
        <v>55.786525079177743</v>
      </c>
      <c r="R36" s="494">
        <v>58.352162402606297</v>
      </c>
    </row>
    <row r="37" spans="2:30" ht="13.5" customHeight="1">
      <c r="B37" s="493" t="s">
        <v>114</v>
      </c>
      <c r="C37" s="493" t="s">
        <v>114</v>
      </c>
      <c r="D37" s="494">
        <v>27.342623742170581</v>
      </c>
      <c r="E37" s="494">
        <v>27.842426234918005</v>
      </c>
      <c r="F37" s="494">
        <v>28.738359670840552</v>
      </c>
      <c r="G37" s="494">
        <v>30.044449860978951</v>
      </c>
      <c r="H37" s="494">
        <v>32.614692913207108</v>
      </c>
      <c r="I37" s="494">
        <v>35.863642087230232</v>
      </c>
      <c r="J37" s="494">
        <v>36.444040696221769</v>
      </c>
      <c r="K37" s="494">
        <v>36.586966561243486</v>
      </c>
      <c r="L37" s="494">
        <v>35.992859574539608</v>
      </c>
      <c r="M37" s="494">
        <v>36.57336266589072</v>
      </c>
      <c r="N37" s="494">
        <v>37.17248823227235</v>
      </c>
      <c r="O37" s="494">
        <v>38.069057624275729</v>
      </c>
      <c r="P37" s="494">
        <v>39.148012827418682</v>
      </c>
      <c r="Q37" s="494">
        <v>40.413059307149489</v>
      </c>
      <c r="R37" s="494">
        <v>41.815189821261839</v>
      </c>
    </row>
    <row r="38" spans="2:30" ht="13.5" customHeight="1">
      <c r="B38" s="493" t="s">
        <v>420</v>
      </c>
      <c r="C38" s="493" t="s">
        <v>420</v>
      </c>
      <c r="D38" s="494">
        <v>0</v>
      </c>
      <c r="E38" s="494">
        <v>0</v>
      </c>
      <c r="F38" s="494">
        <v>3.1894768400539647E-4</v>
      </c>
      <c r="G38" s="494">
        <v>0.11252502035470281</v>
      </c>
      <c r="H38" s="494">
        <v>0.54799731324467293</v>
      </c>
      <c r="I38" s="494">
        <v>1.4934539898208992</v>
      </c>
      <c r="J38" s="494">
        <v>3.0618802062673542</v>
      </c>
      <c r="K38" s="494">
        <v>3.8347359278734361</v>
      </c>
      <c r="L38" s="494">
        <v>5.4403751202661814</v>
      </c>
      <c r="M38" s="494" t="s">
        <v>60</v>
      </c>
      <c r="N38" s="494" t="s">
        <v>60</v>
      </c>
      <c r="O38" s="494" t="s">
        <v>60</v>
      </c>
      <c r="P38" s="494" t="s">
        <v>60</v>
      </c>
      <c r="Q38" s="494" t="s">
        <v>60</v>
      </c>
      <c r="R38" s="494" t="s">
        <v>60</v>
      </c>
    </row>
    <row r="39" spans="2:30" ht="13.5" customHeight="1">
      <c r="B39" s="493" t="s">
        <v>115</v>
      </c>
      <c r="C39" s="493" t="s">
        <v>115</v>
      </c>
      <c r="D39" s="494">
        <v>22.415236408339943</v>
      </c>
      <c r="E39" s="494">
        <v>23.39968610191913</v>
      </c>
      <c r="F39" s="494">
        <v>24.526524529807407</v>
      </c>
      <c r="G39" s="494">
        <v>27.766315366831829</v>
      </c>
      <c r="H39" s="494">
        <v>30.698708332596258</v>
      </c>
      <c r="I39" s="494">
        <v>34.273900926727187</v>
      </c>
      <c r="J39" s="494">
        <v>37.06586979179729</v>
      </c>
      <c r="K39" s="494">
        <v>39.722135941186018</v>
      </c>
      <c r="L39" s="494">
        <v>42.151857909092257</v>
      </c>
      <c r="M39" s="494">
        <v>44.809977382846988</v>
      </c>
      <c r="N39" s="494">
        <v>48.08649672222603</v>
      </c>
      <c r="O39" s="494">
        <v>49.606005555329311</v>
      </c>
      <c r="P39" s="494">
        <v>49.54055271657591</v>
      </c>
      <c r="Q39" s="494">
        <v>48.432759278542058</v>
      </c>
      <c r="R39" s="494">
        <v>46.403395263136971</v>
      </c>
    </row>
    <row r="40" spans="2:30">
      <c r="B40" s="493" t="s">
        <v>116</v>
      </c>
      <c r="C40" s="493" t="s">
        <v>116</v>
      </c>
      <c r="D40" s="494">
        <v>8.4476442756840378</v>
      </c>
      <c r="E40" s="494">
        <v>8.3650183022584805</v>
      </c>
      <c r="F40" s="494">
        <v>8.802998674905739</v>
      </c>
      <c r="G40" s="494">
        <v>7.9001614261590651</v>
      </c>
      <c r="H40" s="494">
        <v>7.7979126898028994</v>
      </c>
      <c r="I40" s="494">
        <v>8.6631182000424705</v>
      </c>
      <c r="J40" s="494">
        <v>10.461939982226461</v>
      </c>
      <c r="K40" s="494">
        <v>24.087151451130577</v>
      </c>
      <c r="L40" s="494">
        <v>23.538607590280883</v>
      </c>
      <c r="M40" s="494">
        <v>23.2264699746868</v>
      </c>
      <c r="N40" s="494">
        <v>23.323322078267459</v>
      </c>
      <c r="O40" s="494">
        <v>23.817047141146659</v>
      </c>
      <c r="P40" s="494">
        <v>24.052410190125951</v>
      </c>
      <c r="Q40" s="494">
        <v>24.314191955584167</v>
      </c>
      <c r="R40" s="494">
        <v>23.976881575301014</v>
      </c>
    </row>
    <row r="41" spans="2:30">
      <c r="B41" s="493" t="s">
        <v>143</v>
      </c>
      <c r="C41" s="493" t="s">
        <v>143</v>
      </c>
      <c r="D41" s="494">
        <v>48.084005357809225</v>
      </c>
      <c r="E41" s="494">
        <v>45.56059255135068</v>
      </c>
      <c r="F41" s="494">
        <v>48.130163188983595</v>
      </c>
      <c r="G41" s="494">
        <v>51.674497276137203</v>
      </c>
      <c r="H41" s="494">
        <v>54.715963720078641</v>
      </c>
      <c r="I41" s="494">
        <v>57.097768555211594</v>
      </c>
      <c r="J41" s="494">
        <v>59.662135227912827</v>
      </c>
      <c r="K41" s="494">
        <v>58.222543114213757</v>
      </c>
      <c r="L41" s="494">
        <v>57.54155979744597</v>
      </c>
      <c r="M41" s="494">
        <v>57.362760812626291</v>
      </c>
      <c r="N41" s="494">
        <v>57.081921894203532</v>
      </c>
      <c r="O41" s="494">
        <v>57.255329967876825</v>
      </c>
      <c r="P41" s="494">
        <v>57.369670252198489</v>
      </c>
      <c r="Q41" s="494">
        <v>57.428690322257594</v>
      </c>
      <c r="R41" s="494">
        <v>57.556524818417643</v>
      </c>
    </row>
    <row r="42" spans="2:30">
      <c r="B42" s="493" t="s">
        <v>118</v>
      </c>
      <c r="C42" s="493" t="s">
        <v>118</v>
      </c>
      <c r="D42" s="494">
        <v>42.379572534307719</v>
      </c>
      <c r="E42" s="494">
        <v>45.725984805326142</v>
      </c>
      <c r="F42" s="494">
        <v>47.312377930488168</v>
      </c>
      <c r="G42" s="494">
        <v>48.199762231650702</v>
      </c>
      <c r="H42" s="494">
        <v>48.72214483706253</v>
      </c>
      <c r="I42" s="494">
        <v>54.940697146918581</v>
      </c>
      <c r="J42" s="494">
        <v>68.034234530298647</v>
      </c>
      <c r="K42" s="494">
        <v>76.363084205663242</v>
      </c>
      <c r="L42" s="494">
        <v>63.331095127833692</v>
      </c>
      <c r="M42" s="494">
        <v>54.695304904649191</v>
      </c>
      <c r="N42" s="494">
        <v>42.780237860989104</v>
      </c>
      <c r="O42" s="494">
        <v>36.601960427073273</v>
      </c>
      <c r="P42" s="494">
        <v>31.114643761363155</v>
      </c>
      <c r="Q42" s="494">
        <v>26.028208083704868</v>
      </c>
      <c r="R42" s="494">
        <v>22.38720529563825</v>
      </c>
    </row>
    <row r="43" spans="2:30">
      <c r="B43" s="493" t="s">
        <v>144</v>
      </c>
      <c r="C43" s="493" t="s">
        <v>144</v>
      </c>
      <c r="D43" s="494">
        <v>18.891960799382741</v>
      </c>
      <c r="E43" s="494">
        <v>20.803273064067362</v>
      </c>
      <c r="F43" s="494">
        <v>25.424791559829458</v>
      </c>
      <c r="G43" s="494">
        <v>27.087582608337037</v>
      </c>
      <c r="H43" s="494">
        <v>36.137415838664026</v>
      </c>
      <c r="I43" s="494">
        <v>62.25973862718854</v>
      </c>
      <c r="J43" s="494">
        <v>60.667526204716872</v>
      </c>
      <c r="K43" s="494">
        <v>62.705571392978285</v>
      </c>
      <c r="L43" s="494">
        <v>72.361403455960399</v>
      </c>
      <c r="M43" s="494">
        <v>80.500969127006385</v>
      </c>
      <c r="N43" s="494">
        <v>83.477093825758757</v>
      </c>
      <c r="O43" s="494">
        <v>84.079815530894393</v>
      </c>
      <c r="P43" s="494">
        <v>82.825990324464783</v>
      </c>
      <c r="Q43" s="494">
        <v>80.047122544240722</v>
      </c>
      <c r="R43" s="494">
        <v>76.820393100905036</v>
      </c>
    </row>
    <row r="44" spans="2:30">
      <c r="B44" s="493" t="s">
        <v>145</v>
      </c>
      <c r="C44" s="493" t="s">
        <v>145</v>
      </c>
      <c r="D44" s="494">
        <v>49.56546456183176</v>
      </c>
      <c r="E44" s="494">
        <v>41.388587326449802</v>
      </c>
      <c r="F44" s="494">
        <v>37.198161743292438</v>
      </c>
      <c r="G44" s="494">
        <v>38.552653088726416</v>
      </c>
      <c r="H44" s="494">
        <v>40.286820509761803</v>
      </c>
      <c r="I44" s="494">
        <v>41.806235296650399</v>
      </c>
      <c r="J44" s="494">
        <v>54.164096610388526</v>
      </c>
      <c r="K44" s="494">
        <v>52.866018584712762</v>
      </c>
      <c r="L44" s="494">
        <v>29.781304390486756</v>
      </c>
      <c r="M44" s="494">
        <v>20.986742883996804</v>
      </c>
      <c r="N44" s="494">
        <v>20.49027208390762</v>
      </c>
      <c r="O44" s="494">
        <v>20.067755372961233</v>
      </c>
      <c r="P44" s="494">
        <v>19.553619035591815</v>
      </c>
      <c r="Q44" s="494">
        <v>18.611379069655158</v>
      </c>
      <c r="R44" s="494">
        <v>17.681599734877871</v>
      </c>
    </row>
    <row r="45" spans="2:30" ht="6" customHeight="1">
      <c r="B45" s="495"/>
      <c r="C45" s="495"/>
      <c r="D45" s="494"/>
      <c r="E45" s="494"/>
      <c r="F45" s="494"/>
      <c r="G45" s="494"/>
      <c r="H45" s="494"/>
      <c r="I45" s="494"/>
      <c r="J45" s="494"/>
      <c r="K45" s="494"/>
      <c r="L45" s="494"/>
      <c r="M45" s="494"/>
      <c r="N45" s="494"/>
      <c r="O45" s="494"/>
      <c r="P45" s="494"/>
      <c r="Q45" s="494"/>
      <c r="R45" s="494"/>
    </row>
    <row r="46" spans="2:30">
      <c r="B46" s="496" t="s">
        <v>87</v>
      </c>
      <c r="C46" s="523" t="s">
        <v>188</v>
      </c>
      <c r="D46" s="498">
        <v>29.866372257545923</v>
      </c>
      <c r="E46" s="498">
        <v>31.53545739989146</v>
      </c>
      <c r="F46" s="498">
        <v>31.814563029638048</v>
      </c>
      <c r="G46" s="498">
        <v>32.878530708080426</v>
      </c>
      <c r="H46" s="498">
        <v>33.713299722127964</v>
      </c>
      <c r="I46" s="498">
        <v>37.685077267801418</v>
      </c>
      <c r="J46" s="498">
        <v>41.278520459065071</v>
      </c>
      <c r="K46" s="498">
        <v>43.691963014010113</v>
      </c>
      <c r="L46" s="498">
        <v>44.962371708579077</v>
      </c>
      <c r="M46" s="498">
        <v>45.096126917854718</v>
      </c>
      <c r="N46" s="498">
        <v>44.510627840629006</v>
      </c>
      <c r="O46" s="498">
        <v>44.056866430195946</v>
      </c>
      <c r="P46" s="498">
        <v>43.648373902100253</v>
      </c>
      <c r="Q46" s="498">
        <v>43.215339635323382</v>
      </c>
      <c r="R46" s="498">
        <v>42.811878568850624</v>
      </c>
      <c r="T46" s="535"/>
      <c r="U46" s="530"/>
      <c r="V46" s="530"/>
      <c r="W46" s="530"/>
      <c r="X46" s="530"/>
      <c r="Y46" s="530"/>
      <c r="Z46" s="530"/>
      <c r="AA46" s="530"/>
      <c r="AB46" s="530"/>
      <c r="AC46" s="530"/>
      <c r="AD46" s="530"/>
    </row>
    <row r="47" spans="2:30">
      <c r="B47" s="499" t="s">
        <v>61</v>
      </c>
      <c r="C47" s="523" t="s">
        <v>224</v>
      </c>
      <c r="D47" s="498">
        <v>16.007173313429135</v>
      </c>
      <c r="E47" s="498">
        <v>22.087034082818985</v>
      </c>
      <c r="F47" s="498">
        <v>21.067522219778258</v>
      </c>
      <c r="G47" s="498">
        <v>22.255624285989022</v>
      </c>
      <c r="H47" s="498">
        <v>21.960816925732974</v>
      </c>
      <c r="I47" s="498">
        <v>26.169039126951382</v>
      </c>
      <c r="J47" s="498">
        <v>30.149096539626406</v>
      </c>
      <c r="K47" s="498">
        <v>32.811313952109806</v>
      </c>
      <c r="L47" s="498">
        <v>34.361858372721755</v>
      </c>
      <c r="M47" s="498">
        <v>34.812650311296437</v>
      </c>
      <c r="N47" s="498">
        <v>34.780563784305386</v>
      </c>
      <c r="O47" s="498">
        <v>35.158747358411979</v>
      </c>
      <c r="P47" s="498">
        <v>35.508816757885377</v>
      </c>
      <c r="Q47" s="498">
        <v>35.859916517879064</v>
      </c>
      <c r="R47" s="498">
        <v>36.269326161215133</v>
      </c>
    </row>
    <row r="48" spans="2:30">
      <c r="B48" s="533" t="s">
        <v>49</v>
      </c>
      <c r="C48" s="523" t="s">
        <v>225</v>
      </c>
      <c r="D48" s="498">
        <v>40.826232111441058</v>
      </c>
      <c r="E48" s="498">
        <v>39.572436420025198</v>
      </c>
      <c r="F48" s="498">
        <v>40.397993199938306</v>
      </c>
      <c r="G48" s="498">
        <v>41.161671071277006</v>
      </c>
      <c r="H48" s="498">
        <v>42.258061018213063</v>
      </c>
      <c r="I48" s="498">
        <v>43.094879448412598</v>
      </c>
      <c r="J48" s="498">
        <v>44.004530950379831</v>
      </c>
      <c r="K48" s="498">
        <v>43.705381698728971</v>
      </c>
      <c r="L48" s="498">
        <v>44.710057711314441</v>
      </c>
      <c r="M48" s="498">
        <v>44.926643951790318</v>
      </c>
      <c r="N48" s="498">
        <v>44.584347509081958</v>
      </c>
      <c r="O48" s="498">
        <v>44.376077056162735</v>
      </c>
      <c r="P48" s="498">
        <v>44.161546338532418</v>
      </c>
      <c r="Q48" s="498">
        <v>43.933904513709848</v>
      </c>
      <c r="R48" s="498">
        <v>43.662903085544528</v>
      </c>
    </row>
    <row r="49" spans="2:18">
      <c r="B49" s="533" t="s">
        <v>55</v>
      </c>
      <c r="C49" s="523" t="s">
        <v>226</v>
      </c>
      <c r="D49" s="498">
        <v>24.143871764345715</v>
      </c>
      <c r="E49" s="498">
        <v>23.347126462099034</v>
      </c>
      <c r="F49" s="498">
        <v>26.352321625357661</v>
      </c>
      <c r="G49" s="498">
        <v>31.510108170563687</v>
      </c>
      <c r="H49" s="498">
        <v>32.494414714655647</v>
      </c>
      <c r="I49" s="498">
        <v>33.516938210348457</v>
      </c>
      <c r="J49" s="498">
        <v>35.266344966533445</v>
      </c>
      <c r="K49" s="498">
        <v>36.028502351946493</v>
      </c>
      <c r="L49" s="498">
        <v>37.908733184330195</v>
      </c>
      <c r="M49" s="498">
        <v>39.887949201524144</v>
      </c>
      <c r="N49" s="498">
        <v>40.898514949868535</v>
      </c>
      <c r="O49" s="498">
        <v>41.391344951074366</v>
      </c>
      <c r="P49" s="498">
        <v>41.48781134788333</v>
      </c>
      <c r="Q49" s="498">
        <v>41.765462598946812</v>
      </c>
      <c r="R49" s="498">
        <v>41.047433408107977</v>
      </c>
    </row>
    <row r="50" spans="2:18">
      <c r="B50" s="499" t="s">
        <v>34</v>
      </c>
      <c r="C50" s="523" t="s">
        <v>227</v>
      </c>
      <c r="D50" s="498">
        <v>22.356496470632891</v>
      </c>
      <c r="E50" s="498">
        <v>25.838328786746885</v>
      </c>
      <c r="F50" s="498">
        <v>25.344985742976586</v>
      </c>
      <c r="G50" s="498">
        <v>26.989910986029621</v>
      </c>
      <c r="H50" s="498">
        <v>28.034050423193541</v>
      </c>
      <c r="I50" s="498">
        <v>33.130811525603484</v>
      </c>
      <c r="J50" s="498">
        <v>37.720828358085789</v>
      </c>
      <c r="K50" s="498">
        <v>40.381885729661526</v>
      </c>
      <c r="L50" s="498">
        <v>42.0441404794052</v>
      </c>
      <c r="M50" s="498">
        <v>42.482507230705885</v>
      </c>
      <c r="N50" s="498">
        <v>42.154299999031203</v>
      </c>
      <c r="O50" s="498">
        <v>41.814164933293036</v>
      </c>
      <c r="P50" s="498">
        <v>41.667220382944564</v>
      </c>
      <c r="Q50" s="498">
        <v>41.375012106440984</v>
      </c>
      <c r="R50" s="498">
        <v>41.118316976138047</v>
      </c>
    </row>
    <row r="51" spans="2:18">
      <c r="B51" s="499" t="s">
        <v>48</v>
      </c>
      <c r="C51" s="523" t="s">
        <v>228</v>
      </c>
      <c r="D51" s="498">
        <v>43.796184941516607</v>
      </c>
      <c r="E51" s="498">
        <v>43.343553440535608</v>
      </c>
      <c r="F51" s="498">
        <v>47.995493855178715</v>
      </c>
      <c r="G51" s="498">
        <v>45.990074614147808</v>
      </c>
      <c r="H51" s="498">
        <v>44.242447439932306</v>
      </c>
      <c r="I51" s="498">
        <v>47.391634503320809</v>
      </c>
      <c r="J51" s="498">
        <v>53.081111550277079</v>
      </c>
      <c r="K51" s="498">
        <v>67.831065989897027</v>
      </c>
      <c r="L51" s="498">
        <v>72.288335118038759</v>
      </c>
      <c r="M51" s="498">
        <v>69.107679056001999</v>
      </c>
      <c r="N51" s="498">
        <v>65.016229265059636</v>
      </c>
      <c r="O51" s="498">
        <v>62.351578134121787</v>
      </c>
      <c r="P51" s="498">
        <v>58.806252957664739</v>
      </c>
      <c r="Q51" s="507">
        <v>55.991428332698632</v>
      </c>
      <c r="R51" s="507">
        <v>53.829216253949681</v>
      </c>
    </row>
    <row r="52" spans="2:18">
      <c r="B52" s="645" t="s">
        <v>427</v>
      </c>
      <c r="C52" s="645"/>
      <c r="D52" s="645"/>
      <c r="E52" s="645"/>
      <c r="F52" s="645"/>
      <c r="G52" s="645"/>
      <c r="H52" s="645"/>
      <c r="I52" s="645"/>
      <c r="J52" s="645"/>
      <c r="K52" s="645"/>
      <c r="L52" s="645"/>
      <c r="M52" s="645"/>
      <c r="N52" s="645"/>
      <c r="O52" s="645"/>
      <c r="P52" s="645"/>
      <c r="Q52" s="508"/>
      <c r="R52" s="508"/>
    </row>
    <row r="53" spans="2:18">
      <c r="B53" s="646" t="s">
        <v>941</v>
      </c>
      <c r="C53" s="646"/>
      <c r="D53" s="646"/>
      <c r="E53" s="646"/>
      <c r="F53" s="646"/>
      <c r="G53" s="646"/>
      <c r="H53" s="646"/>
      <c r="I53" s="646"/>
      <c r="J53" s="646"/>
      <c r="K53" s="646"/>
      <c r="L53" s="646"/>
      <c r="M53" s="646"/>
      <c r="N53" s="646"/>
      <c r="O53" s="646"/>
      <c r="P53" s="646"/>
      <c r="Q53" s="501"/>
      <c r="R53" s="501"/>
    </row>
    <row r="54" spans="2:18" ht="26.25" customHeight="1">
      <c r="B54" s="647"/>
      <c r="C54" s="647"/>
      <c r="D54" s="647"/>
      <c r="E54" s="647"/>
      <c r="F54" s="647"/>
      <c r="G54" s="647"/>
      <c r="H54" s="647"/>
      <c r="I54" s="647"/>
      <c r="J54" s="647"/>
      <c r="K54" s="647"/>
      <c r="L54" s="647"/>
      <c r="M54" s="647"/>
      <c r="N54" s="647"/>
      <c r="O54" s="647"/>
      <c r="P54" s="647"/>
      <c r="Q54" s="647"/>
      <c r="R54" s="526"/>
    </row>
    <row r="55" spans="2:18" ht="23.25" customHeight="1">
      <c r="B55" s="659"/>
      <c r="C55" s="646"/>
      <c r="D55" s="646"/>
      <c r="E55" s="646"/>
      <c r="F55" s="646"/>
      <c r="G55" s="646"/>
      <c r="H55" s="646"/>
      <c r="I55" s="646"/>
      <c r="J55" s="646"/>
      <c r="K55" s="646"/>
      <c r="L55" s="646"/>
      <c r="M55" s="646"/>
      <c r="N55" s="646"/>
      <c r="O55" s="646"/>
      <c r="P55" s="646"/>
      <c r="Q55" s="501"/>
      <c r="R55" s="501"/>
    </row>
  </sheetData>
  <mergeCells count="6">
    <mergeCell ref="B55:P55"/>
    <mergeCell ref="B2:R2"/>
    <mergeCell ref="B3:R3"/>
    <mergeCell ref="B52:P52"/>
    <mergeCell ref="B53:P53"/>
    <mergeCell ref="B54:Q54"/>
  </mergeCells>
  <conditionalFormatting sqref="B5:R44">
    <cfRule type="expression" dxfId="13" priority="1">
      <formula>MOD(ROW(),2)=0</formula>
    </cfRule>
  </conditionalFormatting>
  <pageMargins left="0.7" right="0.7" top="0.75" bottom="0.75" header="0.3" footer="0.3"/>
  <pageSetup scale="58"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C208-DAF2-4667-9834-E078AAA5B948}">
  <sheetPr codeName="Sheet96">
    <tabColor rgb="FF92D050"/>
    <pageSetUpPr fitToPage="1"/>
  </sheetPr>
  <dimension ref="A2:AE55"/>
  <sheetViews>
    <sheetView showGridLines="0" tabSelected="1" zoomScale="85" zoomScaleNormal="85" workbookViewId="0">
      <pane xSplit="3" ySplit="4" topLeftCell="D23" activePane="bottomRight" state="frozen"/>
      <selection activeCell="R38" sqref="R38"/>
      <selection pane="topRight" activeCell="R38" sqref="R38"/>
      <selection pane="bottomLeft" activeCell="R38" sqref="R38"/>
      <selection pane="bottomRight" activeCell="V43" sqref="V43"/>
    </sheetView>
  </sheetViews>
  <sheetFormatPr defaultColWidth="9.140625" defaultRowHeight="15" outlineLevelCol="1"/>
  <cols>
    <col min="1" max="1" width="6.7109375" style="486" customWidth="1"/>
    <col min="2" max="2" width="29.7109375" style="487" customWidth="1"/>
    <col min="3" max="3" width="4.28515625" style="487" hidden="1" customWidth="1" outlineLevel="1"/>
    <col min="4" max="4" width="8.140625" style="502" customWidth="1" collapsed="1"/>
    <col min="5" max="18" width="8.140625" style="502" customWidth="1"/>
    <col min="19" max="19" width="1.85546875" style="502" customWidth="1"/>
    <col min="20" max="31" width="9.140625" style="486"/>
    <col min="32" max="16384" width="9.140625" style="487"/>
  </cols>
  <sheetData>
    <row r="2" spans="2:19">
      <c r="B2" s="660" t="str">
        <f>"Table A22. Low-Income Developing Countries: General Government Net Debt, "&amp;D4&amp;"–"&amp;RIGHT(R4,2)</f>
        <v>Table A22. Low-Income Developing Countries: General Government Net Debt, 2010–24</v>
      </c>
      <c r="C2" s="660"/>
      <c r="D2" s="660"/>
      <c r="E2" s="660"/>
      <c r="F2" s="660"/>
      <c r="G2" s="660"/>
      <c r="H2" s="660"/>
      <c r="I2" s="660"/>
      <c r="J2" s="660"/>
      <c r="K2" s="660"/>
      <c r="L2" s="660"/>
      <c r="M2" s="660"/>
      <c r="N2" s="660"/>
      <c r="O2" s="660"/>
      <c r="P2" s="660"/>
      <c r="Q2" s="660"/>
      <c r="R2" s="660"/>
      <c r="S2" s="526"/>
    </row>
    <row r="3" spans="2:19">
      <c r="B3" s="657" t="s">
        <v>196</v>
      </c>
      <c r="C3" s="658"/>
      <c r="D3" s="658"/>
      <c r="E3" s="658"/>
      <c r="F3" s="658"/>
      <c r="G3" s="658"/>
      <c r="H3" s="658"/>
      <c r="I3" s="658"/>
      <c r="J3" s="658"/>
      <c r="K3" s="658"/>
      <c r="L3" s="658"/>
      <c r="M3" s="658"/>
      <c r="N3" s="658"/>
      <c r="O3" s="658"/>
      <c r="P3" s="658"/>
      <c r="Q3" s="658"/>
      <c r="R3" s="658"/>
      <c r="S3" s="526"/>
    </row>
    <row r="4" spans="2:19" ht="14.1" customHeight="1">
      <c r="B4" s="491"/>
      <c r="C4" s="491"/>
      <c r="D4" s="492">
        <f>'Table A1.'!D4</f>
        <v>2010</v>
      </c>
      <c r="E4" s="492">
        <f>D4+1</f>
        <v>2011</v>
      </c>
      <c r="F4" s="492">
        <f t="shared" ref="F4:R4" si="0">E4+1</f>
        <v>2012</v>
      </c>
      <c r="G4" s="492">
        <f t="shared" si="0"/>
        <v>2013</v>
      </c>
      <c r="H4" s="492">
        <f t="shared" si="0"/>
        <v>2014</v>
      </c>
      <c r="I4" s="492">
        <f t="shared" si="0"/>
        <v>2015</v>
      </c>
      <c r="J4" s="492">
        <f t="shared" si="0"/>
        <v>2016</v>
      </c>
      <c r="K4" s="492">
        <f t="shared" si="0"/>
        <v>2017</v>
      </c>
      <c r="L4" s="492">
        <f t="shared" si="0"/>
        <v>2018</v>
      </c>
      <c r="M4" s="492">
        <f t="shared" si="0"/>
        <v>2019</v>
      </c>
      <c r="N4" s="492">
        <f t="shared" si="0"/>
        <v>2020</v>
      </c>
      <c r="O4" s="492">
        <f t="shared" si="0"/>
        <v>2021</v>
      </c>
      <c r="P4" s="492">
        <f t="shared" si="0"/>
        <v>2022</v>
      </c>
      <c r="Q4" s="492">
        <f t="shared" si="0"/>
        <v>2023</v>
      </c>
      <c r="R4" s="492">
        <f t="shared" si="0"/>
        <v>2024</v>
      </c>
      <c r="S4" s="520"/>
    </row>
    <row r="5" spans="2:19" ht="13.5" customHeight="1">
      <c r="B5" s="493" t="s">
        <v>92</v>
      </c>
      <c r="C5" s="493" t="s">
        <v>92</v>
      </c>
      <c r="D5" s="494" t="s">
        <v>60</v>
      </c>
      <c r="E5" s="494" t="s">
        <v>60</v>
      </c>
      <c r="F5" s="494" t="s">
        <v>60</v>
      </c>
      <c r="G5" s="494" t="s">
        <v>60</v>
      </c>
      <c r="H5" s="494" t="s">
        <v>60</v>
      </c>
      <c r="I5" s="494" t="s">
        <v>60</v>
      </c>
      <c r="J5" s="494" t="s">
        <v>60</v>
      </c>
      <c r="K5" s="494" t="s">
        <v>60</v>
      </c>
      <c r="L5" s="494" t="s">
        <v>60</v>
      </c>
      <c r="M5" s="494" t="s">
        <v>60</v>
      </c>
      <c r="N5" s="494" t="s">
        <v>60</v>
      </c>
      <c r="O5" s="494" t="s">
        <v>60</v>
      </c>
      <c r="P5" s="494" t="s">
        <v>60</v>
      </c>
      <c r="Q5" s="494" t="s">
        <v>60</v>
      </c>
      <c r="R5" s="494" t="s">
        <v>60</v>
      </c>
      <c r="S5" s="494"/>
    </row>
    <row r="6" spans="2:19" ht="13.5" customHeight="1">
      <c r="B6" s="493" t="s">
        <v>93</v>
      </c>
      <c r="C6" s="493" t="s">
        <v>93</v>
      </c>
      <c r="D6" s="494" t="s">
        <v>60</v>
      </c>
      <c r="E6" s="494" t="s">
        <v>60</v>
      </c>
      <c r="F6" s="494" t="s">
        <v>60</v>
      </c>
      <c r="G6" s="494" t="s">
        <v>60</v>
      </c>
      <c r="H6" s="494" t="s">
        <v>60</v>
      </c>
      <c r="I6" s="494" t="s">
        <v>60</v>
      </c>
      <c r="J6" s="494" t="s">
        <v>60</v>
      </c>
      <c r="K6" s="494" t="s">
        <v>60</v>
      </c>
      <c r="L6" s="494" t="s">
        <v>60</v>
      </c>
      <c r="M6" s="494" t="s">
        <v>60</v>
      </c>
      <c r="N6" s="494" t="s">
        <v>60</v>
      </c>
      <c r="O6" s="494" t="s">
        <v>60</v>
      </c>
      <c r="P6" s="494" t="s">
        <v>60</v>
      </c>
      <c r="Q6" s="494" t="s">
        <v>60</v>
      </c>
      <c r="R6" s="494" t="s">
        <v>60</v>
      </c>
      <c r="S6" s="494"/>
    </row>
    <row r="7" spans="2:19" ht="13.5" customHeight="1">
      <c r="B7" s="493" t="s">
        <v>95</v>
      </c>
      <c r="C7" s="493" t="s">
        <v>95</v>
      </c>
      <c r="D7" s="494" t="s">
        <v>60</v>
      </c>
      <c r="E7" s="494" t="s">
        <v>60</v>
      </c>
      <c r="F7" s="494" t="s">
        <v>60</v>
      </c>
      <c r="G7" s="494" t="s">
        <v>60</v>
      </c>
      <c r="H7" s="494" t="s">
        <v>60</v>
      </c>
      <c r="I7" s="494" t="s">
        <v>60</v>
      </c>
      <c r="J7" s="494" t="s">
        <v>60</v>
      </c>
      <c r="K7" s="494" t="s">
        <v>60</v>
      </c>
      <c r="L7" s="494" t="s">
        <v>60</v>
      </c>
      <c r="M7" s="494" t="s">
        <v>60</v>
      </c>
      <c r="N7" s="494" t="s">
        <v>60</v>
      </c>
      <c r="O7" s="494" t="s">
        <v>60</v>
      </c>
      <c r="P7" s="494" t="s">
        <v>60</v>
      </c>
      <c r="Q7" s="494" t="s">
        <v>60</v>
      </c>
      <c r="R7" s="494" t="s">
        <v>60</v>
      </c>
      <c r="S7" s="494"/>
    </row>
    <row r="8" spans="2:19" ht="13.5" customHeight="1">
      <c r="B8" s="493" t="s">
        <v>96</v>
      </c>
      <c r="C8" s="493" t="s">
        <v>96</v>
      </c>
      <c r="D8" s="494" t="s">
        <v>60</v>
      </c>
      <c r="E8" s="494" t="s">
        <v>60</v>
      </c>
      <c r="F8" s="494" t="s">
        <v>60</v>
      </c>
      <c r="G8" s="494" t="s">
        <v>60</v>
      </c>
      <c r="H8" s="494" t="s">
        <v>60</v>
      </c>
      <c r="I8" s="494" t="s">
        <v>60</v>
      </c>
      <c r="J8" s="494" t="s">
        <v>60</v>
      </c>
      <c r="K8" s="494" t="s">
        <v>60</v>
      </c>
      <c r="L8" s="494" t="s">
        <v>60</v>
      </c>
      <c r="M8" s="494" t="s">
        <v>60</v>
      </c>
      <c r="N8" s="494" t="s">
        <v>60</v>
      </c>
      <c r="O8" s="494" t="s">
        <v>60</v>
      </c>
      <c r="P8" s="494" t="s">
        <v>60</v>
      </c>
      <c r="Q8" s="494" t="s">
        <v>60</v>
      </c>
      <c r="R8" s="494" t="s">
        <v>60</v>
      </c>
      <c r="S8" s="494"/>
    </row>
    <row r="9" spans="2:19" ht="13.5" customHeight="1">
      <c r="B9" s="493" t="s">
        <v>132</v>
      </c>
      <c r="C9" s="493" t="s">
        <v>132</v>
      </c>
      <c r="D9" s="494">
        <v>10.485417017218765</v>
      </c>
      <c r="E9" s="494">
        <v>12.557761613012772</v>
      </c>
      <c r="F9" s="494">
        <v>13.144672861393977</v>
      </c>
      <c r="G9" s="494">
        <v>15.933552361644374</v>
      </c>
      <c r="H9" s="494">
        <v>19.880042025612987</v>
      </c>
      <c r="I9" s="494">
        <v>27.750944412889812</v>
      </c>
      <c r="J9" s="494">
        <v>30.853877790863333</v>
      </c>
      <c r="K9" s="494">
        <v>33.612243741087219</v>
      </c>
      <c r="L9" s="494">
        <v>34.684649068136153</v>
      </c>
      <c r="M9" s="494">
        <v>35.805126843857806</v>
      </c>
      <c r="N9" s="494">
        <v>34.916399248584135</v>
      </c>
      <c r="O9" s="494">
        <v>34.293440985459902</v>
      </c>
      <c r="P9" s="494">
        <v>33.763626797985935</v>
      </c>
      <c r="Q9" s="494">
        <v>33.266793735972634</v>
      </c>
      <c r="R9" s="494">
        <v>32.369727378506241</v>
      </c>
      <c r="S9" s="494"/>
    </row>
    <row r="10" spans="2:19" ht="13.5" customHeight="1">
      <c r="B10" s="493" t="s">
        <v>97</v>
      </c>
      <c r="C10" s="493" t="s">
        <v>97</v>
      </c>
      <c r="D10" s="494" t="s">
        <v>60</v>
      </c>
      <c r="E10" s="494" t="s">
        <v>60</v>
      </c>
      <c r="F10" s="494" t="s">
        <v>60</v>
      </c>
      <c r="G10" s="494" t="s">
        <v>60</v>
      </c>
      <c r="H10" s="494" t="s">
        <v>60</v>
      </c>
      <c r="I10" s="494" t="s">
        <v>60</v>
      </c>
      <c r="J10" s="494" t="s">
        <v>60</v>
      </c>
      <c r="K10" s="494" t="s">
        <v>60</v>
      </c>
      <c r="L10" s="494" t="s">
        <v>60</v>
      </c>
      <c r="M10" s="494" t="s">
        <v>60</v>
      </c>
      <c r="N10" s="494" t="s">
        <v>60</v>
      </c>
      <c r="O10" s="494" t="s">
        <v>60</v>
      </c>
      <c r="P10" s="494" t="s">
        <v>60</v>
      </c>
      <c r="Q10" s="494" t="s">
        <v>60</v>
      </c>
      <c r="R10" s="494" t="s">
        <v>60</v>
      </c>
      <c r="S10" s="494"/>
    </row>
    <row r="11" spans="2:19" ht="13.5" customHeight="1">
      <c r="B11" s="493" t="s">
        <v>223</v>
      </c>
      <c r="C11" s="493" t="s">
        <v>223</v>
      </c>
      <c r="D11" s="494" t="s">
        <v>60</v>
      </c>
      <c r="E11" s="494" t="s">
        <v>60</v>
      </c>
      <c r="F11" s="494" t="s">
        <v>60</v>
      </c>
      <c r="G11" s="494" t="s">
        <v>60</v>
      </c>
      <c r="H11" s="494" t="s">
        <v>60</v>
      </c>
      <c r="I11" s="494" t="s">
        <v>60</v>
      </c>
      <c r="J11" s="494" t="s">
        <v>60</v>
      </c>
      <c r="K11" s="494" t="s">
        <v>60</v>
      </c>
      <c r="L11" s="494" t="s">
        <v>60</v>
      </c>
      <c r="M11" s="494" t="s">
        <v>60</v>
      </c>
      <c r="N11" s="494" t="s">
        <v>60</v>
      </c>
      <c r="O11" s="494" t="s">
        <v>60</v>
      </c>
      <c r="P11" s="494" t="s">
        <v>60</v>
      </c>
      <c r="Q11" s="494" t="s">
        <v>60</v>
      </c>
      <c r="R11" s="494" t="s">
        <v>60</v>
      </c>
      <c r="S11" s="494"/>
    </row>
    <row r="12" spans="2:19" ht="13.5" customHeight="1">
      <c r="B12" s="493" t="s">
        <v>165</v>
      </c>
      <c r="C12" s="493" t="s">
        <v>165</v>
      </c>
      <c r="D12" s="494" t="s">
        <v>60</v>
      </c>
      <c r="E12" s="494" t="s">
        <v>60</v>
      </c>
      <c r="F12" s="494" t="s">
        <v>60</v>
      </c>
      <c r="G12" s="494" t="s">
        <v>60</v>
      </c>
      <c r="H12" s="494" t="s">
        <v>60</v>
      </c>
      <c r="I12" s="494" t="s">
        <v>60</v>
      </c>
      <c r="J12" s="494" t="s">
        <v>60</v>
      </c>
      <c r="K12" s="494" t="s">
        <v>60</v>
      </c>
      <c r="L12" s="494" t="s">
        <v>60</v>
      </c>
      <c r="M12" s="494" t="s">
        <v>60</v>
      </c>
      <c r="N12" s="494" t="s">
        <v>60</v>
      </c>
      <c r="O12" s="494" t="s">
        <v>60</v>
      </c>
      <c r="P12" s="494" t="s">
        <v>60</v>
      </c>
      <c r="Q12" s="494" t="s">
        <v>60</v>
      </c>
      <c r="R12" s="494" t="s">
        <v>60</v>
      </c>
      <c r="S12" s="494"/>
    </row>
    <row r="13" spans="2:19" ht="13.5" customHeight="1">
      <c r="B13" s="493" t="s">
        <v>100</v>
      </c>
      <c r="C13" s="493" t="s">
        <v>100</v>
      </c>
      <c r="D13" s="494" t="s">
        <v>60</v>
      </c>
      <c r="E13" s="494" t="s">
        <v>60</v>
      </c>
      <c r="F13" s="494" t="s">
        <v>60</v>
      </c>
      <c r="G13" s="494" t="s">
        <v>60</v>
      </c>
      <c r="H13" s="494" t="s">
        <v>60</v>
      </c>
      <c r="I13" s="494" t="s">
        <v>60</v>
      </c>
      <c r="J13" s="494" t="s">
        <v>60</v>
      </c>
      <c r="K13" s="494" t="s">
        <v>60</v>
      </c>
      <c r="L13" s="494" t="s">
        <v>60</v>
      </c>
      <c r="M13" s="494" t="s">
        <v>60</v>
      </c>
      <c r="N13" s="494" t="s">
        <v>60</v>
      </c>
      <c r="O13" s="494" t="s">
        <v>60</v>
      </c>
      <c r="P13" s="494" t="s">
        <v>60</v>
      </c>
      <c r="Q13" s="494" t="s">
        <v>60</v>
      </c>
      <c r="R13" s="494" t="s">
        <v>60</v>
      </c>
      <c r="S13" s="494"/>
    </row>
    <row r="14" spans="2:19" ht="13.5" customHeight="1">
      <c r="B14" s="493" t="s">
        <v>101</v>
      </c>
      <c r="C14" s="493" t="s">
        <v>101</v>
      </c>
      <c r="D14" s="494">
        <v>32.3895678588203</v>
      </c>
      <c r="E14" s="494">
        <v>39.952262221010947</v>
      </c>
      <c r="F14" s="494">
        <v>37.034766358572234</v>
      </c>
      <c r="G14" s="494">
        <v>41.936085642452973</v>
      </c>
      <c r="H14" s="494">
        <v>43.298537311394632</v>
      </c>
      <c r="I14" s="494">
        <v>49.692978380158962</v>
      </c>
      <c r="J14" s="494">
        <v>52.022177554246106</v>
      </c>
      <c r="K14" s="494">
        <v>54.991054624810957</v>
      </c>
      <c r="L14" s="494">
        <v>57.4517576750169</v>
      </c>
      <c r="M14" s="494">
        <v>54.408706851794022</v>
      </c>
      <c r="N14" s="494">
        <v>53.754623166250184</v>
      </c>
      <c r="O14" s="494">
        <v>53.124368691588955</v>
      </c>
      <c r="P14" s="494">
        <v>53.0605656996783</v>
      </c>
      <c r="Q14" s="494">
        <v>52.349780646812981</v>
      </c>
      <c r="R14" s="494">
        <v>52.093427120783211</v>
      </c>
      <c r="S14" s="494"/>
    </row>
    <row r="15" spans="2:19" ht="13.5" customHeight="1">
      <c r="B15" s="493" t="s">
        <v>102</v>
      </c>
      <c r="C15" s="493" t="s">
        <v>102</v>
      </c>
      <c r="D15" s="494">
        <v>32.165766142811279</v>
      </c>
      <c r="E15" s="494">
        <v>28.586867801638004</v>
      </c>
      <c r="F15" s="494">
        <v>34.02428090057645</v>
      </c>
      <c r="G15" s="494">
        <v>40.164977323236542</v>
      </c>
      <c r="H15" s="494">
        <v>46.253278909418086</v>
      </c>
      <c r="I15" s="494">
        <v>50.67058885135193</v>
      </c>
      <c r="J15" s="494">
        <v>52.005534947023371</v>
      </c>
      <c r="K15" s="494">
        <v>52.032805579036065</v>
      </c>
      <c r="L15" s="494">
        <v>55.033453360570526</v>
      </c>
      <c r="M15" s="494">
        <v>57.042679198463951</v>
      </c>
      <c r="N15" s="494">
        <v>55.605308081585072</v>
      </c>
      <c r="O15" s="494">
        <v>54.282748767768076</v>
      </c>
      <c r="P15" s="494">
        <v>52.81102649585003</v>
      </c>
      <c r="Q15" s="494">
        <v>49.635404525713092</v>
      </c>
      <c r="R15" s="494">
        <v>47.510642740198456</v>
      </c>
      <c r="S15" s="494"/>
    </row>
    <row r="16" spans="2:19" ht="13.5" customHeight="1">
      <c r="B16" s="493" t="s">
        <v>45</v>
      </c>
      <c r="C16" s="493" t="s">
        <v>45</v>
      </c>
      <c r="D16" s="494" t="s">
        <v>60</v>
      </c>
      <c r="E16" s="494" t="s">
        <v>60</v>
      </c>
      <c r="F16" s="494" t="s">
        <v>60</v>
      </c>
      <c r="G16" s="494" t="s">
        <v>60</v>
      </c>
      <c r="H16" s="494" t="s">
        <v>60</v>
      </c>
      <c r="I16" s="494" t="s">
        <v>60</v>
      </c>
      <c r="J16" s="494" t="s">
        <v>60</v>
      </c>
      <c r="K16" s="494" t="s">
        <v>60</v>
      </c>
      <c r="L16" s="494" t="s">
        <v>60</v>
      </c>
      <c r="M16" s="494" t="s">
        <v>60</v>
      </c>
      <c r="N16" s="494" t="s">
        <v>60</v>
      </c>
      <c r="O16" s="494" t="s">
        <v>60</v>
      </c>
      <c r="P16" s="494" t="s">
        <v>60</v>
      </c>
      <c r="Q16" s="494" t="s">
        <v>60</v>
      </c>
      <c r="R16" s="494" t="s">
        <v>60</v>
      </c>
      <c r="S16" s="494"/>
    </row>
    <row r="17" spans="2:20" ht="13.5" customHeight="1">
      <c r="B17" s="493" t="s">
        <v>103</v>
      </c>
      <c r="C17" s="493" t="s">
        <v>103</v>
      </c>
      <c r="D17" s="494" t="s">
        <v>60</v>
      </c>
      <c r="E17" s="494" t="s">
        <v>60</v>
      </c>
      <c r="F17" s="494" t="s">
        <v>60</v>
      </c>
      <c r="G17" s="494" t="s">
        <v>60</v>
      </c>
      <c r="H17" s="494" t="s">
        <v>60</v>
      </c>
      <c r="I17" s="494" t="s">
        <v>60</v>
      </c>
      <c r="J17" s="494" t="s">
        <v>60</v>
      </c>
      <c r="K17" s="494" t="s">
        <v>60</v>
      </c>
      <c r="L17" s="494" t="s">
        <v>60</v>
      </c>
      <c r="M17" s="494" t="s">
        <v>60</v>
      </c>
      <c r="N17" s="494" t="s">
        <v>60</v>
      </c>
      <c r="O17" s="494" t="s">
        <v>60</v>
      </c>
      <c r="P17" s="494" t="s">
        <v>60</v>
      </c>
      <c r="Q17" s="494" t="s">
        <v>60</v>
      </c>
      <c r="R17" s="494" t="s">
        <v>60</v>
      </c>
      <c r="S17" s="494"/>
    </row>
    <row r="18" spans="2:20" ht="13.5" customHeight="1">
      <c r="B18" s="493" t="s">
        <v>133</v>
      </c>
      <c r="C18" s="493" t="s">
        <v>133</v>
      </c>
      <c r="D18" s="494" t="s">
        <v>60</v>
      </c>
      <c r="E18" s="494" t="s">
        <v>60</v>
      </c>
      <c r="F18" s="494" t="s">
        <v>60</v>
      </c>
      <c r="G18" s="494" t="s">
        <v>60</v>
      </c>
      <c r="H18" s="494" t="s">
        <v>60</v>
      </c>
      <c r="I18" s="494" t="s">
        <v>60</v>
      </c>
      <c r="J18" s="494" t="s">
        <v>60</v>
      </c>
      <c r="K18" s="494" t="s">
        <v>60</v>
      </c>
      <c r="L18" s="494" t="s">
        <v>60</v>
      </c>
      <c r="M18" s="494" t="s">
        <v>60</v>
      </c>
      <c r="N18" s="494" t="s">
        <v>60</v>
      </c>
      <c r="O18" s="494" t="s">
        <v>60</v>
      </c>
      <c r="P18" s="494" t="s">
        <v>60</v>
      </c>
      <c r="Q18" s="494" t="s">
        <v>60</v>
      </c>
      <c r="R18" s="494" t="s">
        <v>60</v>
      </c>
      <c r="S18" s="494"/>
    </row>
    <row r="19" spans="2:20" ht="13.5" customHeight="1">
      <c r="B19" s="493" t="s">
        <v>105</v>
      </c>
      <c r="C19" s="493" t="s">
        <v>105</v>
      </c>
      <c r="D19" s="494">
        <v>40.223062855749262</v>
      </c>
      <c r="E19" s="494">
        <v>39.062735443557045</v>
      </c>
      <c r="F19" s="494">
        <v>40.136555044059307</v>
      </c>
      <c r="G19" s="494">
        <v>40.093024890113526</v>
      </c>
      <c r="H19" s="494">
        <v>44.417616941948438</v>
      </c>
      <c r="I19" s="494">
        <v>46.331545084765935</v>
      </c>
      <c r="J19" s="494">
        <v>47.937761347797917</v>
      </c>
      <c r="K19" s="494">
        <v>49.060162976210535</v>
      </c>
      <c r="L19" s="494">
        <v>51.806526638428466</v>
      </c>
      <c r="M19" s="494">
        <v>52.238416967637392</v>
      </c>
      <c r="N19" s="494">
        <v>50.896200135109218</v>
      </c>
      <c r="O19" s="494">
        <v>47.686400084407573</v>
      </c>
      <c r="P19" s="494">
        <v>47.079920869424676</v>
      </c>
      <c r="Q19" s="494">
        <v>47.627469357385849</v>
      </c>
      <c r="R19" s="494">
        <v>47.85624293890087</v>
      </c>
      <c r="S19" s="494"/>
      <c r="T19" s="536"/>
    </row>
    <row r="20" spans="2:20" ht="13.5" customHeight="1">
      <c r="B20" s="493" t="s">
        <v>134</v>
      </c>
      <c r="C20" s="493" t="s">
        <v>134</v>
      </c>
      <c r="D20" s="494" t="s">
        <v>60</v>
      </c>
      <c r="E20" s="494" t="s">
        <v>60</v>
      </c>
      <c r="F20" s="494" t="s">
        <v>60</v>
      </c>
      <c r="G20" s="494" t="s">
        <v>60</v>
      </c>
      <c r="H20" s="494" t="s">
        <v>60</v>
      </c>
      <c r="I20" s="494" t="s">
        <v>60</v>
      </c>
      <c r="J20" s="494" t="s">
        <v>60</v>
      </c>
      <c r="K20" s="494" t="s">
        <v>60</v>
      </c>
      <c r="L20" s="494" t="s">
        <v>60</v>
      </c>
      <c r="M20" s="494" t="s">
        <v>60</v>
      </c>
      <c r="N20" s="494" t="s">
        <v>60</v>
      </c>
      <c r="O20" s="494" t="s">
        <v>60</v>
      </c>
      <c r="P20" s="494" t="s">
        <v>60</v>
      </c>
      <c r="Q20" s="494" t="s">
        <v>60</v>
      </c>
      <c r="R20" s="494" t="s">
        <v>60</v>
      </c>
      <c r="S20" s="494"/>
    </row>
    <row r="21" spans="2:20" ht="13.5" customHeight="1">
      <c r="B21" s="493" t="s">
        <v>135</v>
      </c>
      <c r="C21" s="493" t="s">
        <v>135</v>
      </c>
      <c r="D21" s="494" t="s">
        <v>60</v>
      </c>
      <c r="E21" s="494" t="s">
        <v>60</v>
      </c>
      <c r="F21" s="494" t="s">
        <v>60</v>
      </c>
      <c r="G21" s="494" t="s">
        <v>60</v>
      </c>
      <c r="H21" s="494" t="s">
        <v>60</v>
      </c>
      <c r="I21" s="494" t="s">
        <v>60</v>
      </c>
      <c r="J21" s="494" t="s">
        <v>60</v>
      </c>
      <c r="K21" s="494" t="s">
        <v>60</v>
      </c>
      <c r="L21" s="494" t="s">
        <v>60</v>
      </c>
      <c r="M21" s="494" t="s">
        <v>60</v>
      </c>
      <c r="N21" s="494" t="s">
        <v>60</v>
      </c>
      <c r="O21" s="494" t="s">
        <v>60</v>
      </c>
      <c r="P21" s="494" t="s">
        <v>60</v>
      </c>
      <c r="Q21" s="494" t="s">
        <v>60</v>
      </c>
      <c r="R21" s="494" t="s">
        <v>60</v>
      </c>
      <c r="S21" s="494"/>
    </row>
    <row r="22" spans="2:20" ht="13.5" customHeight="1">
      <c r="B22" s="493" t="s">
        <v>106</v>
      </c>
      <c r="C22" s="493" t="s">
        <v>106</v>
      </c>
      <c r="D22" s="494" t="s">
        <v>60</v>
      </c>
      <c r="E22" s="494" t="s">
        <v>60</v>
      </c>
      <c r="F22" s="494" t="s">
        <v>60</v>
      </c>
      <c r="G22" s="494" t="s">
        <v>60</v>
      </c>
      <c r="H22" s="494" t="s">
        <v>60</v>
      </c>
      <c r="I22" s="494" t="s">
        <v>60</v>
      </c>
      <c r="J22" s="494" t="s">
        <v>60</v>
      </c>
      <c r="K22" s="494" t="s">
        <v>60</v>
      </c>
      <c r="L22" s="494" t="s">
        <v>60</v>
      </c>
      <c r="M22" s="494" t="s">
        <v>60</v>
      </c>
      <c r="N22" s="494" t="s">
        <v>60</v>
      </c>
      <c r="O22" s="494" t="s">
        <v>60</v>
      </c>
      <c r="P22" s="494" t="s">
        <v>60</v>
      </c>
      <c r="Q22" s="494" t="s">
        <v>60</v>
      </c>
      <c r="R22" s="494" t="s">
        <v>60</v>
      </c>
      <c r="S22" s="494"/>
    </row>
    <row r="23" spans="2:20" ht="13.5" customHeight="1">
      <c r="B23" s="493" t="s">
        <v>136</v>
      </c>
      <c r="C23" s="493" t="s">
        <v>136</v>
      </c>
      <c r="D23" s="494">
        <v>16.936897929811632</v>
      </c>
      <c r="E23" s="494">
        <v>17.139828895583211</v>
      </c>
      <c r="F23" s="494">
        <v>21.206975431227921</v>
      </c>
      <c r="G23" s="494">
        <v>20.512905067227599</v>
      </c>
      <c r="H23" s="494">
        <v>20.004032978203629</v>
      </c>
      <c r="I23" s="494">
        <v>24.665615019566577</v>
      </c>
      <c r="J23" s="494">
        <v>29.658163282383732</v>
      </c>
      <c r="K23" s="494">
        <v>29.866851207218296</v>
      </c>
      <c r="L23" s="494">
        <v>31.877248087724958</v>
      </c>
      <c r="M23" s="494">
        <v>32.18131334717242</v>
      </c>
      <c r="N23" s="494">
        <v>32.584505547567176</v>
      </c>
      <c r="O23" s="494">
        <v>32.942659102012804</v>
      </c>
      <c r="P23" s="494">
        <v>33.443121019957914</v>
      </c>
      <c r="Q23" s="494">
        <v>34.00097925198159</v>
      </c>
      <c r="R23" s="494">
        <v>33.070642887351198</v>
      </c>
      <c r="S23" s="494"/>
    </row>
    <row r="24" spans="2:20" ht="13.5" customHeight="1">
      <c r="B24" s="493" t="s">
        <v>107</v>
      </c>
      <c r="C24" s="493" t="s">
        <v>107</v>
      </c>
      <c r="D24" s="494" t="s">
        <v>60</v>
      </c>
      <c r="E24" s="494" t="s">
        <v>60</v>
      </c>
      <c r="F24" s="494" t="s">
        <v>60</v>
      </c>
      <c r="G24" s="494" t="s">
        <v>60</v>
      </c>
      <c r="H24" s="494" t="s">
        <v>60</v>
      </c>
      <c r="I24" s="494" t="s">
        <v>60</v>
      </c>
      <c r="J24" s="494" t="s">
        <v>60</v>
      </c>
      <c r="K24" s="494" t="s">
        <v>60</v>
      </c>
      <c r="L24" s="494" t="s">
        <v>60</v>
      </c>
      <c r="M24" s="494" t="s">
        <v>60</v>
      </c>
      <c r="N24" s="494" t="s">
        <v>60</v>
      </c>
      <c r="O24" s="494" t="s">
        <v>60</v>
      </c>
      <c r="P24" s="494" t="s">
        <v>60</v>
      </c>
      <c r="Q24" s="494" t="s">
        <v>60</v>
      </c>
      <c r="R24" s="494" t="s">
        <v>60</v>
      </c>
      <c r="S24" s="494"/>
    </row>
    <row r="25" spans="2:20" ht="13.5" customHeight="1">
      <c r="B25" s="493" t="s">
        <v>109</v>
      </c>
      <c r="C25" s="493" t="s">
        <v>109</v>
      </c>
      <c r="D25" s="494" t="s">
        <v>60</v>
      </c>
      <c r="E25" s="494" t="s">
        <v>60</v>
      </c>
      <c r="F25" s="494" t="s">
        <v>60</v>
      </c>
      <c r="G25" s="494" t="s">
        <v>60</v>
      </c>
      <c r="H25" s="494" t="s">
        <v>60</v>
      </c>
      <c r="I25" s="494" t="s">
        <v>60</v>
      </c>
      <c r="J25" s="494" t="s">
        <v>60</v>
      </c>
      <c r="K25" s="494" t="s">
        <v>60</v>
      </c>
      <c r="L25" s="494" t="s">
        <v>60</v>
      </c>
      <c r="M25" s="494" t="s">
        <v>60</v>
      </c>
      <c r="N25" s="494" t="s">
        <v>60</v>
      </c>
      <c r="O25" s="494" t="s">
        <v>60</v>
      </c>
      <c r="P25" s="494" t="s">
        <v>60</v>
      </c>
      <c r="Q25" s="494" t="s">
        <v>60</v>
      </c>
      <c r="R25" s="494" t="s">
        <v>60</v>
      </c>
      <c r="S25" s="494"/>
    </row>
    <row r="26" spans="2:20" ht="13.5" customHeight="1">
      <c r="B26" s="493" t="s">
        <v>137</v>
      </c>
      <c r="C26" s="493" t="s">
        <v>137</v>
      </c>
      <c r="D26" s="494" t="s">
        <v>60</v>
      </c>
      <c r="E26" s="494" t="s">
        <v>60</v>
      </c>
      <c r="F26" s="494" t="s">
        <v>60</v>
      </c>
      <c r="G26" s="494" t="s">
        <v>60</v>
      </c>
      <c r="H26" s="494" t="s">
        <v>60</v>
      </c>
      <c r="I26" s="494" t="s">
        <v>60</v>
      </c>
      <c r="J26" s="494" t="s">
        <v>60</v>
      </c>
      <c r="K26" s="494" t="s">
        <v>60</v>
      </c>
      <c r="L26" s="494" t="s">
        <v>60</v>
      </c>
      <c r="M26" s="494" t="s">
        <v>60</v>
      </c>
      <c r="N26" s="494" t="s">
        <v>60</v>
      </c>
      <c r="O26" s="494" t="s">
        <v>60</v>
      </c>
      <c r="P26" s="494" t="s">
        <v>60</v>
      </c>
      <c r="Q26" s="494" t="s">
        <v>60</v>
      </c>
      <c r="R26" s="494" t="s">
        <v>60</v>
      </c>
      <c r="S26" s="494"/>
    </row>
    <row r="27" spans="2:20" ht="13.5" customHeight="1">
      <c r="B27" s="493" t="s">
        <v>138</v>
      </c>
      <c r="C27" s="493" t="s">
        <v>138</v>
      </c>
      <c r="D27" s="494" t="s">
        <v>60</v>
      </c>
      <c r="E27" s="494" t="s">
        <v>60</v>
      </c>
      <c r="F27" s="494" t="s">
        <v>60</v>
      </c>
      <c r="G27" s="494" t="s">
        <v>60</v>
      </c>
      <c r="H27" s="494" t="s">
        <v>60</v>
      </c>
      <c r="I27" s="494" t="s">
        <v>60</v>
      </c>
      <c r="J27" s="494" t="s">
        <v>60</v>
      </c>
      <c r="K27" s="494" t="s">
        <v>60</v>
      </c>
      <c r="L27" s="494" t="s">
        <v>60</v>
      </c>
      <c r="M27" s="494" t="s">
        <v>60</v>
      </c>
      <c r="N27" s="494" t="s">
        <v>60</v>
      </c>
      <c r="O27" s="494" t="s">
        <v>60</v>
      </c>
      <c r="P27" s="494" t="s">
        <v>60</v>
      </c>
      <c r="Q27" s="494" t="s">
        <v>60</v>
      </c>
      <c r="R27" s="494" t="s">
        <v>60</v>
      </c>
      <c r="S27" s="494"/>
    </row>
    <row r="28" spans="2:20" ht="13.5" customHeight="1">
      <c r="B28" s="493" t="s">
        <v>139</v>
      </c>
      <c r="C28" s="493" t="s">
        <v>139</v>
      </c>
      <c r="D28" s="494" t="s">
        <v>60</v>
      </c>
      <c r="E28" s="494" t="s">
        <v>60</v>
      </c>
      <c r="F28" s="494" t="s">
        <v>60</v>
      </c>
      <c r="G28" s="494" t="s">
        <v>60</v>
      </c>
      <c r="H28" s="494" t="s">
        <v>60</v>
      </c>
      <c r="I28" s="494" t="s">
        <v>60</v>
      </c>
      <c r="J28" s="494" t="s">
        <v>60</v>
      </c>
      <c r="K28" s="494" t="s">
        <v>60</v>
      </c>
      <c r="L28" s="494" t="s">
        <v>60</v>
      </c>
      <c r="M28" s="494" t="s">
        <v>60</v>
      </c>
      <c r="N28" s="494" t="s">
        <v>60</v>
      </c>
      <c r="O28" s="494" t="s">
        <v>60</v>
      </c>
      <c r="P28" s="494" t="s">
        <v>60</v>
      </c>
      <c r="Q28" s="494" t="s">
        <v>60</v>
      </c>
      <c r="R28" s="494" t="s">
        <v>60</v>
      </c>
      <c r="S28" s="494"/>
    </row>
    <row r="29" spans="2:20" ht="13.5" customHeight="1">
      <c r="B29" s="493" t="s">
        <v>110</v>
      </c>
      <c r="C29" s="493" t="s">
        <v>110</v>
      </c>
      <c r="D29" s="494">
        <v>16.560357559511999</v>
      </c>
      <c r="E29" s="494">
        <v>22.201593086932782</v>
      </c>
      <c r="F29" s="494">
        <v>19.86797276902815</v>
      </c>
      <c r="G29" s="494">
        <v>19.084450423167247</v>
      </c>
      <c r="H29" s="494">
        <v>24.217078152514105</v>
      </c>
      <c r="I29" s="494">
        <v>34.399745900453695</v>
      </c>
      <c r="J29" s="494">
        <v>39.155462715771201</v>
      </c>
      <c r="K29" s="494">
        <v>43.258642337036541</v>
      </c>
      <c r="L29" s="494">
        <v>51.107905201951375</v>
      </c>
      <c r="M29" s="494">
        <v>51.881511558853518</v>
      </c>
      <c r="N29" s="494">
        <v>50.66046413072177</v>
      </c>
      <c r="O29" s="494">
        <v>49.292348901420588</v>
      </c>
      <c r="P29" s="494">
        <v>45.344956168553757</v>
      </c>
      <c r="Q29" s="494">
        <v>43.044769470177258</v>
      </c>
      <c r="R29" s="494">
        <v>41.424865102589877</v>
      </c>
      <c r="S29" s="494"/>
    </row>
    <row r="30" spans="2:20" ht="13.5" customHeight="1">
      <c r="B30" s="493" t="s">
        <v>140</v>
      </c>
      <c r="C30" s="493" t="s">
        <v>140</v>
      </c>
      <c r="D30" s="494">
        <v>6.3226756417331202</v>
      </c>
      <c r="E30" s="494">
        <v>12.61016474502461</v>
      </c>
      <c r="F30" s="494">
        <v>10.792240690687684</v>
      </c>
      <c r="G30" s="494">
        <v>11.741302450682163</v>
      </c>
      <c r="H30" s="494">
        <v>13.768006045751802</v>
      </c>
      <c r="I30" s="494">
        <v>15.878171347999359</v>
      </c>
      <c r="J30" s="494">
        <v>19.002288335695049</v>
      </c>
      <c r="K30" s="494">
        <v>20.938019714090494</v>
      </c>
      <c r="L30" s="494">
        <v>24.220194619441635</v>
      </c>
      <c r="M30" s="494">
        <v>26.303350854470658</v>
      </c>
      <c r="N30" s="494">
        <v>28.023625290391411</v>
      </c>
      <c r="O30" s="494">
        <v>29.645938158756895</v>
      </c>
      <c r="P30" s="494">
        <v>31.123921036283182</v>
      </c>
      <c r="Q30" s="494">
        <v>32.479808945870097</v>
      </c>
      <c r="R30" s="494">
        <v>33.680460631172807</v>
      </c>
      <c r="S30" s="494"/>
    </row>
    <row r="31" spans="2:20" ht="13.5" customHeight="1">
      <c r="B31" s="493" t="s">
        <v>111</v>
      </c>
      <c r="C31" s="493" t="s">
        <v>111</v>
      </c>
      <c r="D31" s="494" t="s">
        <v>60</v>
      </c>
      <c r="E31" s="494" t="s">
        <v>60</v>
      </c>
      <c r="F31" s="494" t="s">
        <v>60</v>
      </c>
      <c r="G31" s="494" t="s">
        <v>60</v>
      </c>
      <c r="H31" s="494" t="s">
        <v>60</v>
      </c>
      <c r="I31" s="494" t="s">
        <v>60</v>
      </c>
      <c r="J31" s="494" t="s">
        <v>60</v>
      </c>
      <c r="K31" s="494" t="s">
        <v>60</v>
      </c>
      <c r="L31" s="494" t="s">
        <v>60</v>
      </c>
      <c r="M31" s="494" t="s">
        <v>60</v>
      </c>
      <c r="N31" s="494" t="s">
        <v>60</v>
      </c>
      <c r="O31" s="494" t="s">
        <v>60</v>
      </c>
      <c r="P31" s="494" t="s">
        <v>60</v>
      </c>
      <c r="Q31" s="494" t="s">
        <v>60</v>
      </c>
      <c r="R31" s="494" t="s">
        <v>60</v>
      </c>
      <c r="S31" s="494"/>
    </row>
    <row r="32" spans="2:20" ht="13.5" customHeight="1">
      <c r="B32" s="493" t="s">
        <v>112</v>
      </c>
      <c r="C32" s="493" t="s">
        <v>112</v>
      </c>
      <c r="D32" s="494" t="s">
        <v>60</v>
      </c>
      <c r="E32" s="494" t="s">
        <v>60</v>
      </c>
      <c r="F32" s="494" t="s">
        <v>60</v>
      </c>
      <c r="G32" s="494" t="s">
        <v>60</v>
      </c>
      <c r="H32" s="494" t="s">
        <v>60</v>
      </c>
      <c r="I32" s="494" t="s">
        <v>60</v>
      </c>
      <c r="J32" s="494" t="s">
        <v>60</v>
      </c>
      <c r="K32" s="494" t="s">
        <v>60</v>
      </c>
      <c r="L32" s="494" t="s">
        <v>60</v>
      </c>
      <c r="M32" s="494" t="s">
        <v>60</v>
      </c>
      <c r="N32" s="494" t="s">
        <v>60</v>
      </c>
      <c r="O32" s="494" t="s">
        <v>60</v>
      </c>
      <c r="P32" s="494" t="s">
        <v>60</v>
      </c>
      <c r="Q32" s="494" t="s">
        <v>60</v>
      </c>
      <c r="R32" s="494" t="s">
        <v>60</v>
      </c>
      <c r="S32" s="494"/>
    </row>
    <row r="33" spans="2:21" ht="13.5" customHeight="1">
      <c r="B33" s="493" t="s">
        <v>141</v>
      </c>
      <c r="C33" s="493" t="s">
        <v>141</v>
      </c>
      <c r="D33" s="494" t="s">
        <v>60</v>
      </c>
      <c r="E33" s="494" t="s">
        <v>60</v>
      </c>
      <c r="F33" s="494" t="s">
        <v>60</v>
      </c>
      <c r="G33" s="494" t="s">
        <v>60</v>
      </c>
      <c r="H33" s="494" t="s">
        <v>60</v>
      </c>
      <c r="I33" s="494" t="s">
        <v>60</v>
      </c>
      <c r="J33" s="494" t="s">
        <v>60</v>
      </c>
      <c r="K33" s="494" t="s">
        <v>60</v>
      </c>
      <c r="L33" s="494" t="s">
        <v>60</v>
      </c>
      <c r="M33" s="494" t="s">
        <v>60</v>
      </c>
      <c r="N33" s="494" t="s">
        <v>60</v>
      </c>
      <c r="O33" s="494" t="s">
        <v>60</v>
      </c>
      <c r="P33" s="494" t="s">
        <v>60</v>
      </c>
      <c r="Q33" s="494" t="s">
        <v>60</v>
      </c>
      <c r="R33" s="494" t="s">
        <v>60</v>
      </c>
      <c r="S33" s="494"/>
    </row>
    <row r="34" spans="2:21" ht="13.5" customHeight="1">
      <c r="B34" s="493" t="s">
        <v>419</v>
      </c>
      <c r="C34" s="493" t="s">
        <v>419</v>
      </c>
      <c r="D34" s="494" t="s">
        <v>60</v>
      </c>
      <c r="E34" s="494" t="s">
        <v>60</v>
      </c>
      <c r="F34" s="494" t="s">
        <v>60</v>
      </c>
      <c r="G34" s="494" t="s">
        <v>60</v>
      </c>
      <c r="H34" s="494" t="s">
        <v>60</v>
      </c>
      <c r="I34" s="494" t="s">
        <v>60</v>
      </c>
      <c r="J34" s="494" t="s">
        <v>60</v>
      </c>
      <c r="K34" s="494" t="s">
        <v>60</v>
      </c>
      <c r="L34" s="494" t="s">
        <v>60</v>
      </c>
      <c r="M34" s="494" t="s">
        <v>60</v>
      </c>
      <c r="N34" s="494" t="s">
        <v>60</v>
      </c>
      <c r="O34" s="494" t="s">
        <v>60</v>
      </c>
      <c r="P34" s="494" t="s">
        <v>60</v>
      </c>
      <c r="Q34" s="494" t="s">
        <v>60</v>
      </c>
      <c r="R34" s="494" t="s">
        <v>60</v>
      </c>
      <c r="S34" s="494"/>
    </row>
    <row r="35" spans="2:21" ht="13.5" customHeight="1">
      <c r="B35" s="493" t="s">
        <v>113</v>
      </c>
      <c r="C35" s="493" t="s">
        <v>113</v>
      </c>
      <c r="D35" s="494" t="s">
        <v>60</v>
      </c>
      <c r="E35" s="494" t="s">
        <v>60</v>
      </c>
      <c r="F35" s="494" t="s">
        <v>60</v>
      </c>
      <c r="G35" s="494" t="s">
        <v>60</v>
      </c>
      <c r="H35" s="494" t="s">
        <v>60</v>
      </c>
      <c r="I35" s="494" t="s">
        <v>60</v>
      </c>
      <c r="J35" s="494" t="s">
        <v>60</v>
      </c>
      <c r="K35" s="494" t="s">
        <v>60</v>
      </c>
      <c r="L35" s="494" t="s">
        <v>60</v>
      </c>
      <c r="M35" s="494" t="s">
        <v>60</v>
      </c>
      <c r="N35" s="494" t="s">
        <v>60</v>
      </c>
      <c r="O35" s="494" t="s">
        <v>60</v>
      </c>
      <c r="P35" s="494" t="s">
        <v>60</v>
      </c>
      <c r="Q35" s="494" t="s">
        <v>60</v>
      </c>
      <c r="R35" s="494" t="s">
        <v>60</v>
      </c>
      <c r="S35" s="494"/>
    </row>
    <row r="36" spans="2:21" ht="13.5" customHeight="1">
      <c r="B36" s="493" t="s">
        <v>142</v>
      </c>
      <c r="C36" s="493" t="s">
        <v>142</v>
      </c>
      <c r="D36" s="494" t="s">
        <v>60</v>
      </c>
      <c r="E36" s="494" t="s">
        <v>60</v>
      </c>
      <c r="F36" s="494" t="s">
        <v>60</v>
      </c>
      <c r="G36" s="494" t="s">
        <v>60</v>
      </c>
      <c r="H36" s="494" t="s">
        <v>60</v>
      </c>
      <c r="I36" s="494" t="s">
        <v>60</v>
      </c>
      <c r="J36" s="494" t="s">
        <v>60</v>
      </c>
      <c r="K36" s="494" t="s">
        <v>60</v>
      </c>
      <c r="L36" s="494" t="s">
        <v>60</v>
      </c>
      <c r="M36" s="494" t="s">
        <v>60</v>
      </c>
      <c r="N36" s="494" t="s">
        <v>60</v>
      </c>
      <c r="O36" s="494" t="s">
        <v>60</v>
      </c>
      <c r="P36" s="494" t="s">
        <v>60</v>
      </c>
      <c r="Q36" s="494" t="s">
        <v>60</v>
      </c>
      <c r="R36" s="494" t="s">
        <v>60</v>
      </c>
      <c r="S36" s="494"/>
    </row>
    <row r="37" spans="2:21" ht="13.5" customHeight="1">
      <c r="B37" s="493" t="s">
        <v>114</v>
      </c>
      <c r="C37" s="493" t="s">
        <v>114</v>
      </c>
      <c r="D37" s="494" t="s">
        <v>60</v>
      </c>
      <c r="E37" s="494" t="s">
        <v>60</v>
      </c>
      <c r="F37" s="494" t="s">
        <v>60</v>
      </c>
      <c r="G37" s="494" t="s">
        <v>60</v>
      </c>
      <c r="H37" s="494" t="s">
        <v>60</v>
      </c>
      <c r="I37" s="494" t="s">
        <v>60</v>
      </c>
      <c r="J37" s="494" t="s">
        <v>60</v>
      </c>
      <c r="K37" s="494" t="s">
        <v>60</v>
      </c>
      <c r="L37" s="494" t="s">
        <v>60</v>
      </c>
      <c r="M37" s="494" t="s">
        <v>60</v>
      </c>
      <c r="N37" s="494" t="s">
        <v>60</v>
      </c>
      <c r="O37" s="494" t="s">
        <v>60</v>
      </c>
      <c r="P37" s="494" t="s">
        <v>60</v>
      </c>
      <c r="Q37" s="494" t="s">
        <v>60</v>
      </c>
      <c r="R37" s="494" t="s">
        <v>60</v>
      </c>
      <c r="S37" s="494"/>
    </row>
    <row r="38" spans="2:21" ht="13.5" customHeight="1">
      <c r="B38" s="493" t="s">
        <v>420</v>
      </c>
      <c r="C38" s="493" t="s">
        <v>420</v>
      </c>
      <c r="D38" s="494" t="s">
        <v>60</v>
      </c>
      <c r="E38" s="494" t="s">
        <v>60</v>
      </c>
      <c r="F38" s="494" t="s">
        <v>60</v>
      </c>
      <c r="G38" s="494" t="s">
        <v>60</v>
      </c>
      <c r="H38" s="494" t="s">
        <v>60</v>
      </c>
      <c r="I38" s="494" t="s">
        <v>60</v>
      </c>
      <c r="J38" s="494" t="s">
        <v>60</v>
      </c>
      <c r="K38" s="494" t="s">
        <v>60</v>
      </c>
      <c r="L38" s="494" t="s">
        <v>60</v>
      </c>
      <c r="M38" s="494" t="s">
        <v>60</v>
      </c>
      <c r="N38" s="494" t="s">
        <v>60</v>
      </c>
      <c r="O38" s="494" t="s">
        <v>60</v>
      </c>
      <c r="P38" s="494" t="s">
        <v>60</v>
      </c>
      <c r="Q38" s="494" t="s">
        <v>60</v>
      </c>
      <c r="R38" s="494" t="s">
        <v>60</v>
      </c>
      <c r="S38" s="494"/>
    </row>
    <row r="39" spans="2:21" ht="13.5" customHeight="1">
      <c r="B39" s="493" t="s">
        <v>115</v>
      </c>
      <c r="C39" s="493" t="s">
        <v>115</v>
      </c>
      <c r="D39" s="494" t="s">
        <v>60</v>
      </c>
      <c r="E39" s="494" t="s">
        <v>60</v>
      </c>
      <c r="F39" s="494" t="s">
        <v>60</v>
      </c>
      <c r="G39" s="494" t="s">
        <v>60</v>
      </c>
      <c r="H39" s="494" t="s">
        <v>60</v>
      </c>
      <c r="I39" s="494" t="s">
        <v>60</v>
      </c>
      <c r="J39" s="494" t="s">
        <v>60</v>
      </c>
      <c r="K39" s="494" t="s">
        <v>60</v>
      </c>
      <c r="L39" s="494" t="s">
        <v>60</v>
      </c>
      <c r="M39" s="494" t="s">
        <v>60</v>
      </c>
      <c r="N39" s="494" t="s">
        <v>60</v>
      </c>
      <c r="O39" s="494" t="s">
        <v>60</v>
      </c>
      <c r="P39" s="494" t="s">
        <v>60</v>
      </c>
      <c r="Q39" s="494" t="s">
        <v>60</v>
      </c>
      <c r="R39" s="494" t="s">
        <v>60</v>
      </c>
      <c r="S39" s="494"/>
    </row>
    <row r="40" spans="2:21">
      <c r="B40" s="493" t="s">
        <v>116</v>
      </c>
      <c r="C40" s="493" t="s">
        <v>116</v>
      </c>
      <c r="D40" s="494" t="s">
        <v>60</v>
      </c>
      <c r="E40" s="494" t="s">
        <v>60</v>
      </c>
      <c r="F40" s="494" t="s">
        <v>60</v>
      </c>
      <c r="G40" s="494" t="s">
        <v>60</v>
      </c>
      <c r="H40" s="494" t="s">
        <v>60</v>
      </c>
      <c r="I40" s="494" t="s">
        <v>60</v>
      </c>
      <c r="J40" s="494" t="s">
        <v>60</v>
      </c>
      <c r="K40" s="494" t="s">
        <v>60</v>
      </c>
      <c r="L40" s="494" t="s">
        <v>60</v>
      </c>
      <c r="M40" s="494" t="s">
        <v>60</v>
      </c>
      <c r="N40" s="494" t="s">
        <v>60</v>
      </c>
      <c r="O40" s="494" t="s">
        <v>60</v>
      </c>
      <c r="P40" s="494" t="s">
        <v>60</v>
      </c>
      <c r="Q40" s="494" t="s">
        <v>60</v>
      </c>
      <c r="R40" s="494" t="s">
        <v>60</v>
      </c>
      <c r="S40" s="494"/>
    </row>
    <row r="41" spans="2:21">
      <c r="B41" s="493" t="s">
        <v>143</v>
      </c>
      <c r="C41" s="493" t="s">
        <v>143</v>
      </c>
      <c r="D41" s="494" t="s">
        <v>60</v>
      </c>
      <c r="E41" s="494" t="s">
        <v>60</v>
      </c>
      <c r="F41" s="494" t="s">
        <v>60</v>
      </c>
      <c r="G41" s="494" t="s">
        <v>60</v>
      </c>
      <c r="H41" s="494" t="s">
        <v>60</v>
      </c>
      <c r="I41" s="494" t="s">
        <v>60</v>
      </c>
      <c r="J41" s="494" t="s">
        <v>60</v>
      </c>
      <c r="K41" s="494" t="s">
        <v>60</v>
      </c>
      <c r="L41" s="494" t="s">
        <v>60</v>
      </c>
      <c r="M41" s="494" t="s">
        <v>60</v>
      </c>
      <c r="N41" s="494" t="s">
        <v>60</v>
      </c>
      <c r="O41" s="494" t="s">
        <v>60</v>
      </c>
      <c r="P41" s="494" t="s">
        <v>60</v>
      </c>
      <c r="Q41" s="494" t="s">
        <v>60</v>
      </c>
      <c r="R41" s="494" t="s">
        <v>60</v>
      </c>
      <c r="S41" s="494"/>
    </row>
    <row r="42" spans="2:21">
      <c r="B42" s="493" t="s">
        <v>118</v>
      </c>
      <c r="C42" s="493" t="s">
        <v>118</v>
      </c>
      <c r="D42" s="494">
        <v>38.275261797229859</v>
      </c>
      <c r="E42" s="494">
        <v>42.339545552753286</v>
      </c>
      <c r="F42" s="494">
        <v>45.275522534233168</v>
      </c>
      <c r="G42" s="494">
        <v>46.712404215403055</v>
      </c>
      <c r="H42" s="494">
        <v>47.788325778616858</v>
      </c>
      <c r="I42" s="494">
        <v>54.059121854443369</v>
      </c>
      <c r="J42" s="494">
        <v>67.059656960663233</v>
      </c>
      <c r="K42" s="494">
        <v>75.498812329442146</v>
      </c>
      <c r="L42" s="494">
        <v>62.727530240022347</v>
      </c>
      <c r="M42" s="494">
        <v>54.204936523792483</v>
      </c>
      <c r="N42" s="494">
        <v>42.388129021876068</v>
      </c>
      <c r="O42" s="494">
        <v>36.250654023037988</v>
      </c>
      <c r="P42" s="494">
        <v>30.798975613752145</v>
      </c>
      <c r="Q42" s="494">
        <v>25.74465402903207</v>
      </c>
      <c r="R42" s="494">
        <v>22.124783210240441</v>
      </c>
      <c r="S42" s="494"/>
    </row>
    <row r="43" spans="2:21">
      <c r="B43" s="493" t="s">
        <v>144</v>
      </c>
      <c r="C43" s="493" t="s">
        <v>144</v>
      </c>
      <c r="D43" s="494">
        <v>15.944402902571161</v>
      </c>
      <c r="E43" s="494">
        <v>16.417370415926083</v>
      </c>
      <c r="F43" s="494">
        <v>20.060610546992486</v>
      </c>
      <c r="G43" s="494">
        <v>25.19004949270769</v>
      </c>
      <c r="H43" s="494">
        <v>31.758091465226208</v>
      </c>
      <c r="I43" s="494">
        <v>56.087411900128316</v>
      </c>
      <c r="J43" s="494">
        <v>51.331455784757971</v>
      </c>
      <c r="K43" s="494">
        <v>55.921078350807683</v>
      </c>
      <c r="L43" s="494">
        <v>64.973191366958773</v>
      </c>
      <c r="M43" s="494">
        <v>72.267552162670199</v>
      </c>
      <c r="N43" s="494">
        <v>75.811772340427822</v>
      </c>
      <c r="O43" s="494">
        <v>76.741525021791404</v>
      </c>
      <c r="P43" s="494">
        <v>76.309994579129096</v>
      </c>
      <c r="Q43" s="494">
        <v>74.247516408778651</v>
      </c>
      <c r="R43" s="494">
        <v>71.650037874045708</v>
      </c>
      <c r="S43" s="494"/>
    </row>
    <row r="44" spans="2:21">
      <c r="B44" s="493" t="s">
        <v>145</v>
      </c>
      <c r="C44" s="493" t="s">
        <v>145</v>
      </c>
      <c r="D44" s="494" t="s">
        <v>60</v>
      </c>
      <c r="E44" s="494" t="s">
        <v>60</v>
      </c>
      <c r="F44" s="494" t="s">
        <v>60</v>
      </c>
      <c r="G44" s="494" t="s">
        <v>60</v>
      </c>
      <c r="H44" s="494" t="s">
        <v>60</v>
      </c>
      <c r="I44" s="494" t="s">
        <v>60</v>
      </c>
      <c r="J44" s="494" t="s">
        <v>60</v>
      </c>
      <c r="K44" s="494" t="s">
        <v>60</v>
      </c>
      <c r="L44" s="494" t="s">
        <v>60</v>
      </c>
      <c r="M44" s="494" t="s">
        <v>60</v>
      </c>
      <c r="N44" s="494" t="s">
        <v>60</v>
      </c>
      <c r="O44" s="494" t="s">
        <v>60</v>
      </c>
      <c r="P44" s="494" t="s">
        <v>60</v>
      </c>
      <c r="Q44" s="494" t="s">
        <v>60</v>
      </c>
      <c r="R44" s="494" t="s">
        <v>60</v>
      </c>
      <c r="S44" s="494"/>
    </row>
    <row r="45" spans="2:21" ht="6" customHeight="1">
      <c r="B45" s="495"/>
      <c r="C45" s="495"/>
      <c r="D45" s="494"/>
      <c r="E45" s="494"/>
      <c r="F45" s="494"/>
      <c r="G45" s="494"/>
      <c r="H45" s="494"/>
      <c r="I45" s="494"/>
      <c r="J45" s="494"/>
      <c r="K45" s="494"/>
      <c r="L45" s="494"/>
      <c r="M45" s="494"/>
      <c r="N45" s="494"/>
      <c r="O45" s="494"/>
      <c r="P45" s="494"/>
      <c r="Q45" s="494"/>
      <c r="R45" s="494"/>
      <c r="S45" s="494"/>
    </row>
    <row r="46" spans="2:21">
      <c r="B46" s="496" t="s">
        <v>87</v>
      </c>
      <c r="C46" s="523" t="s">
        <v>188</v>
      </c>
      <c r="D46" s="498" t="s">
        <v>46</v>
      </c>
      <c r="E46" s="498" t="s">
        <v>46</v>
      </c>
      <c r="F46" s="498" t="s">
        <v>46</v>
      </c>
      <c r="G46" s="498" t="s">
        <v>46</v>
      </c>
      <c r="H46" s="498" t="s">
        <v>46</v>
      </c>
      <c r="I46" s="498" t="s">
        <v>46</v>
      </c>
      <c r="J46" s="498" t="s">
        <v>46</v>
      </c>
      <c r="K46" s="498" t="s">
        <v>46</v>
      </c>
      <c r="L46" s="498" t="s">
        <v>46</v>
      </c>
      <c r="M46" s="498" t="s">
        <v>46</v>
      </c>
      <c r="N46" s="498" t="s">
        <v>46</v>
      </c>
      <c r="O46" s="498" t="s">
        <v>46</v>
      </c>
      <c r="P46" s="498" t="s">
        <v>46</v>
      </c>
      <c r="Q46" s="498" t="s">
        <v>46</v>
      </c>
      <c r="R46" s="498" t="s">
        <v>46</v>
      </c>
      <c r="S46" s="494"/>
      <c r="U46" s="542"/>
    </row>
    <row r="47" spans="2:21">
      <c r="B47" s="499" t="s">
        <v>61</v>
      </c>
      <c r="C47" s="523" t="s">
        <v>224</v>
      </c>
      <c r="D47" s="498" t="s">
        <v>46</v>
      </c>
      <c r="E47" s="498" t="s">
        <v>46</v>
      </c>
      <c r="F47" s="498" t="s">
        <v>46</v>
      </c>
      <c r="G47" s="498" t="s">
        <v>46</v>
      </c>
      <c r="H47" s="498" t="s">
        <v>46</v>
      </c>
      <c r="I47" s="498" t="s">
        <v>46</v>
      </c>
      <c r="J47" s="498" t="s">
        <v>46</v>
      </c>
      <c r="K47" s="498" t="s">
        <v>46</v>
      </c>
      <c r="L47" s="498" t="s">
        <v>46</v>
      </c>
      <c r="M47" s="498" t="s">
        <v>46</v>
      </c>
      <c r="N47" s="498" t="s">
        <v>46</v>
      </c>
      <c r="O47" s="498" t="s">
        <v>46</v>
      </c>
      <c r="P47" s="498" t="s">
        <v>46</v>
      </c>
      <c r="Q47" s="498" t="s">
        <v>46</v>
      </c>
      <c r="R47" s="498" t="s">
        <v>46</v>
      </c>
      <c r="S47" s="494"/>
    </row>
    <row r="48" spans="2:21">
      <c r="B48" s="533" t="s">
        <v>49</v>
      </c>
      <c r="C48" s="523" t="s">
        <v>225</v>
      </c>
      <c r="D48" s="498" t="s">
        <v>46</v>
      </c>
      <c r="E48" s="498" t="s">
        <v>46</v>
      </c>
      <c r="F48" s="498" t="s">
        <v>46</v>
      </c>
      <c r="G48" s="498" t="s">
        <v>46</v>
      </c>
      <c r="H48" s="498" t="s">
        <v>46</v>
      </c>
      <c r="I48" s="498" t="s">
        <v>46</v>
      </c>
      <c r="J48" s="498" t="s">
        <v>46</v>
      </c>
      <c r="K48" s="498" t="s">
        <v>46</v>
      </c>
      <c r="L48" s="498" t="s">
        <v>46</v>
      </c>
      <c r="M48" s="498" t="s">
        <v>46</v>
      </c>
      <c r="N48" s="498" t="s">
        <v>46</v>
      </c>
      <c r="O48" s="498" t="s">
        <v>46</v>
      </c>
      <c r="P48" s="498" t="s">
        <v>46</v>
      </c>
      <c r="Q48" s="498" t="s">
        <v>46</v>
      </c>
      <c r="R48" s="498" t="s">
        <v>46</v>
      </c>
      <c r="S48" s="494"/>
      <c r="U48" s="542"/>
    </row>
    <row r="49" spans="2:21">
      <c r="B49" s="533" t="s">
        <v>55</v>
      </c>
      <c r="C49" s="523" t="s">
        <v>226</v>
      </c>
      <c r="D49" s="498" t="s">
        <v>46</v>
      </c>
      <c r="E49" s="498" t="s">
        <v>46</v>
      </c>
      <c r="F49" s="498" t="s">
        <v>46</v>
      </c>
      <c r="G49" s="498" t="s">
        <v>46</v>
      </c>
      <c r="H49" s="498" t="s">
        <v>46</v>
      </c>
      <c r="I49" s="498" t="s">
        <v>46</v>
      </c>
      <c r="J49" s="498" t="s">
        <v>46</v>
      </c>
      <c r="K49" s="498" t="s">
        <v>46</v>
      </c>
      <c r="L49" s="498" t="s">
        <v>46</v>
      </c>
      <c r="M49" s="498" t="s">
        <v>46</v>
      </c>
      <c r="N49" s="498" t="s">
        <v>46</v>
      </c>
      <c r="O49" s="498" t="s">
        <v>46</v>
      </c>
      <c r="P49" s="498" t="s">
        <v>46</v>
      </c>
      <c r="Q49" s="498" t="s">
        <v>46</v>
      </c>
      <c r="R49" s="498" t="s">
        <v>46</v>
      </c>
      <c r="S49" s="494"/>
      <c r="U49" s="542"/>
    </row>
    <row r="50" spans="2:21">
      <c r="B50" s="499" t="s">
        <v>34</v>
      </c>
      <c r="C50" s="523" t="s">
        <v>227</v>
      </c>
      <c r="D50" s="498" t="s">
        <v>46</v>
      </c>
      <c r="E50" s="498" t="s">
        <v>46</v>
      </c>
      <c r="F50" s="498" t="s">
        <v>46</v>
      </c>
      <c r="G50" s="498" t="s">
        <v>46</v>
      </c>
      <c r="H50" s="498" t="s">
        <v>46</v>
      </c>
      <c r="I50" s="498" t="s">
        <v>46</v>
      </c>
      <c r="J50" s="498" t="s">
        <v>46</v>
      </c>
      <c r="K50" s="498" t="s">
        <v>46</v>
      </c>
      <c r="L50" s="498" t="s">
        <v>46</v>
      </c>
      <c r="M50" s="498" t="s">
        <v>46</v>
      </c>
      <c r="N50" s="498" t="s">
        <v>46</v>
      </c>
      <c r="O50" s="498" t="s">
        <v>46</v>
      </c>
      <c r="P50" s="498" t="s">
        <v>46</v>
      </c>
      <c r="Q50" s="498" t="s">
        <v>46</v>
      </c>
      <c r="R50" s="498" t="s">
        <v>46</v>
      </c>
      <c r="S50" s="494"/>
    </row>
    <row r="51" spans="2:21">
      <c r="B51" s="499" t="s">
        <v>48</v>
      </c>
      <c r="C51" s="523" t="s">
        <v>228</v>
      </c>
      <c r="D51" s="507" t="s">
        <v>46</v>
      </c>
      <c r="E51" s="507" t="s">
        <v>46</v>
      </c>
      <c r="F51" s="507" t="s">
        <v>46</v>
      </c>
      <c r="G51" s="507" t="s">
        <v>46</v>
      </c>
      <c r="H51" s="507" t="s">
        <v>46</v>
      </c>
      <c r="I51" s="507" t="s">
        <v>46</v>
      </c>
      <c r="J51" s="507" t="s">
        <v>46</v>
      </c>
      <c r="K51" s="507" t="s">
        <v>46</v>
      </c>
      <c r="L51" s="507" t="s">
        <v>46</v>
      </c>
      <c r="M51" s="507" t="s">
        <v>46</v>
      </c>
      <c r="N51" s="507" t="s">
        <v>46</v>
      </c>
      <c r="O51" s="507" t="s">
        <v>46</v>
      </c>
      <c r="P51" s="507" t="s">
        <v>46</v>
      </c>
      <c r="Q51" s="507" t="s">
        <v>46</v>
      </c>
      <c r="R51" s="507" t="s">
        <v>46</v>
      </c>
      <c r="S51" s="529"/>
      <c r="U51" s="542"/>
    </row>
    <row r="52" spans="2:21" ht="15" customHeight="1">
      <c r="B52" s="645" t="s">
        <v>427</v>
      </c>
      <c r="C52" s="645"/>
      <c r="D52" s="645"/>
      <c r="E52" s="645"/>
      <c r="F52" s="645"/>
      <c r="G52" s="645"/>
      <c r="H52" s="645"/>
      <c r="I52" s="645"/>
      <c r="J52" s="645"/>
      <c r="K52" s="645"/>
      <c r="L52" s="645"/>
      <c r="M52" s="645"/>
      <c r="N52" s="645"/>
      <c r="O52" s="645"/>
      <c r="P52" s="645"/>
      <c r="Q52" s="645"/>
      <c r="R52" s="645"/>
      <c r="S52" s="508"/>
    </row>
    <row r="53" spans="2:21" ht="15" customHeight="1">
      <c r="B53" s="646" t="s">
        <v>941</v>
      </c>
      <c r="C53" s="646"/>
      <c r="D53" s="646"/>
      <c r="E53" s="646"/>
      <c r="F53" s="646"/>
      <c r="G53" s="646"/>
      <c r="H53" s="646"/>
      <c r="I53" s="646"/>
      <c r="J53" s="646"/>
      <c r="K53" s="646"/>
      <c r="L53" s="646"/>
      <c r="M53" s="646"/>
      <c r="N53" s="646"/>
      <c r="O53" s="646"/>
      <c r="P53" s="646"/>
      <c r="Q53" s="646"/>
      <c r="R53" s="646"/>
      <c r="S53" s="501"/>
    </row>
    <row r="54" spans="2:21" ht="26.25" customHeight="1">
      <c r="B54" s="659"/>
      <c r="C54" s="659"/>
      <c r="D54" s="659"/>
      <c r="E54" s="659"/>
      <c r="F54" s="659"/>
      <c r="G54" s="659"/>
      <c r="H54" s="659"/>
      <c r="I54" s="659"/>
      <c r="J54" s="659"/>
      <c r="K54" s="659"/>
      <c r="L54" s="659"/>
      <c r="M54" s="659"/>
      <c r="N54" s="659"/>
      <c r="O54" s="659"/>
      <c r="P54" s="659"/>
      <c r="Q54" s="659"/>
      <c r="R54" s="526"/>
      <c r="S54" s="526"/>
    </row>
    <row r="55" spans="2:21" ht="23.25" customHeight="1">
      <c r="B55" s="659"/>
      <c r="C55" s="646"/>
      <c r="D55" s="646"/>
      <c r="E55" s="646"/>
      <c r="F55" s="646"/>
      <c r="G55" s="646"/>
      <c r="H55" s="646"/>
      <c r="I55" s="646"/>
      <c r="J55" s="646"/>
      <c r="K55" s="646"/>
      <c r="L55" s="646"/>
      <c r="M55" s="646"/>
      <c r="N55" s="646"/>
      <c r="O55" s="646"/>
      <c r="P55" s="646"/>
      <c r="Q55" s="501"/>
      <c r="R55" s="501"/>
      <c r="S55" s="501"/>
    </row>
  </sheetData>
  <mergeCells count="6">
    <mergeCell ref="B55:P55"/>
    <mergeCell ref="B2:R2"/>
    <mergeCell ref="B3:R3"/>
    <mergeCell ref="B52:R52"/>
    <mergeCell ref="B53:R53"/>
    <mergeCell ref="B54:Q54"/>
  </mergeCells>
  <conditionalFormatting sqref="B5:R44">
    <cfRule type="expression" dxfId="12" priority="1">
      <formula>MOD(ROW(),2)=0</formula>
    </cfRule>
  </conditionalFormatting>
  <pageMargins left="0.7" right="0.7" top="0.75" bottom="0.75" header="0.3" footer="0.3"/>
  <pageSetup scale="33"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EA60-3EA1-42B0-9E03-7358580A1A49}">
  <sheetPr codeName="Sheet97">
    <tabColor rgb="FF92D050"/>
    <pageSetUpPr fitToPage="1"/>
  </sheetPr>
  <dimension ref="A1:O49"/>
  <sheetViews>
    <sheetView showGridLines="0" zoomScale="90" zoomScaleNormal="90" workbookViewId="0">
      <pane xSplit="1" ySplit="3" topLeftCell="C22" activePane="bottomRight" state="frozen"/>
      <selection activeCell="R38" sqref="R38"/>
      <selection pane="topRight" activeCell="R38" sqref="R38"/>
      <selection pane="bottomLeft" activeCell="R38" sqref="R38"/>
      <selection pane="bottomRight" activeCell="L32" sqref="L32"/>
    </sheetView>
  </sheetViews>
  <sheetFormatPr defaultColWidth="8.7109375" defaultRowHeight="12.75" outlineLevelCol="1"/>
  <cols>
    <col min="1" max="1" width="15.140625" style="543" customWidth="1"/>
    <col min="2" max="2" width="15.140625" style="543" hidden="1" customWidth="1" outlineLevel="1"/>
    <col min="3" max="3" width="14.28515625" style="543" customWidth="1" collapsed="1"/>
    <col min="4" max="6" width="14.28515625" style="543" customWidth="1"/>
    <col min="7" max="9" width="14.28515625" style="560" customWidth="1"/>
    <col min="10" max="10" width="15.42578125" style="560" customWidth="1"/>
    <col min="11" max="12" width="14.28515625" style="560" customWidth="1"/>
    <col min="13" max="13" width="16.140625" style="543" customWidth="1"/>
    <col min="14" max="14" width="8.7109375" style="543" customWidth="1"/>
    <col min="15" max="15" width="25.42578125" style="543" customWidth="1"/>
    <col min="16" max="16384" width="8.7109375" style="543"/>
  </cols>
  <sheetData>
    <row r="1" spans="1:15" ht="18.75" customHeight="1">
      <c r="A1" s="661" t="s">
        <v>397</v>
      </c>
      <c r="B1" s="661"/>
      <c r="C1" s="661"/>
      <c r="D1" s="661"/>
      <c r="E1" s="661"/>
      <c r="F1" s="661"/>
      <c r="G1" s="661"/>
      <c r="H1" s="661"/>
      <c r="I1" s="661"/>
      <c r="J1" s="661"/>
      <c r="K1" s="661"/>
      <c r="L1" s="661"/>
      <c r="M1" s="661"/>
    </row>
    <row r="2" spans="1:15" s="544" customFormat="1" ht="14.25" customHeight="1">
      <c r="A2" s="662" t="s">
        <v>235</v>
      </c>
      <c r="B2" s="662"/>
      <c r="C2" s="662"/>
      <c r="D2" s="662"/>
      <c r="E2" s="662"/>
      <c r="F2" s="662"/>
      <c r="G2" s="662"/>
      <c r="H2" s="662"/>
      <c r="I2" s="662"/>
      <c r="J2" s="662"/>
      <c r="K2" s="662"/>
      <c r="L2" s="662"/>
      <c r="M2" s="662"/>
    </row>
    <row r="3" spans="1:15" ht="78" customHeight="1">
      <c r="A3" s="545"/>
      <c r="B3" s="545"/>
      <c r="C3" s="546" t="s">
        <v>949</v>
      </c>
      <c r="D3" s="546" t="s">
        <v>950</v>
      </c>
      <c r="E3" s="546" t="s">
        <v>236</v>
      </c>
      <c r="F3" s="546" t="s">
        <v>951</v>
      </c>
      <c r="G3" s="546" t="s">
        <v>952</v>
      </c>
      <c r="H3" s="546" t="s">
        <v>953</v>
      </c>
      <c r="I3" s="546" t="s">
        <v>954</v>
      </c>
      <c r="J3" s="546" t="s">
        <v>955</v>
      </c>
      <c r="K3" s="546" t="s">
        <v>237</v>
      </c>
      <c r="L3" s="546" t="s">
        <v>956</v>
      </c>
      <c r="M3" s="546" t="s">
        <v>957</v>
      </c>
    </row>
    <row r="4" spans="1:15" ht="13.5" customHeight="1">
      <c r="A4" s="547" t="s">
        <v>6</v>
      </c>
      <c r="B4" s="547" t="s">
        <v>6</v>
      </c>
      <c r="C4" s="548">
        <v>0.81858158111572266</v>
      </c>
      <c r="D4" s="548">
        <v>25.287786483764648</v>
      </c>
      <c r="E4" s="548">
        <v>1.5731105804443359</v>
      </c>
      <c r="F4" s="548">
        <v>59.563484191894531</v>
      </c>
      <c r="G4" s="548">
        <v>3.0252343264147452</v>
      </c>
      <c r="H4" s="548">
        <v>7.7452054794520544</v>
      </c>
      <c r="I4" s="548">
        <v>5.3063120182183097</v>
      </c>
      <c r="J4" s="548">
        <v>-1.2329880582288295</v>
      </c>
      <c r="K4" s="548">
        <v>1.0955259307807981</v>
      </c>
      <c r="L4" s="548">
        <v>-0.32673296292228943</v>
      </c>
      <c r="M4" s="548">
        <v>41.787133044673517</v>
      </c>
      <c r="O4" s="572"/>
    </row>
    <row r="5" spans="1:15" ht="13.5" customHeight="1">
      <c r="A5" s="547" t="s">
        <v>7</v>
      </c>
      <c r="B5" s="547" t="s">
        <v>7</v>
      </c>
      <c r="C5" s="548">
        <v>0.59270954132080078</v>
      </c>
      <c r="D5" s="548">
        <v>17.108928680419922</v>
      </c>
      <c r="E5" s="548">
        <v>1.4538302421569824</v>
      </c>
      <c r="F5" s="548">
        <v>59.049327850341797</v>
      </c>
      <c r="G5" s="548">
        <v>7.7290214871376675</v>
      </c>
      <c r="H5" s="548">
        <v>9.8602739726027391</v>
      </c>
      <c r="I5" s="548">
        <v>7.2176238153116037</v>
      </c>
      <c r="J5" s="548">
        <v>-1.5751758107174347</v>
      </c>
      <c r="K5" s="548">
        <v>-2.1616906071078343</v>
      </c>
      <c r="L5" s="548">
        <v>-0.39546578465781584</v>
      </c>
      <c r="M5" s="548">
        <v>74.166721659048022</v>
      </c>
    </row>
    <row r="6" spans="1:15" ht="13.5" customHeight="1">
      <c r="A6" s="547" t="s">
        <v>8</v>
      </c>
      <c r="B6" s="547" t="s">
        <v>8</v>
      </c>
      <c r="C6" s="548">
        <v>0.49424171447753906</v>
      </c>
      <c r="D6" s="548">
        <v>17.868343353271484</v>
      </c>
      <c r="E6" s="548">
        <v>2.0414638519287109</v>
      </c>
      <c r="F6" s="548">
        <v>76.849624633789063</v>
      </c>
      <c r="G6" s="548">
        <v>16.986202792142116</v>
      </c>
      <c r="H6" s="548">
        <v>9.7178082191780817</v>
      </c>
      <c r="I6" s="548">
        <v>10.245963988143865</v>
      </c>
      <c r="J6" s="548">
        <v>-1.1369404913880534</v>
      </c>
      <c r="K6" s="548">
        <v>-0.53114311567645911</v>
      </c>
      <c r="L6" s="548">
        <v>-1.4003426281827391</v>
      </c>
      <c r="M6" s="548">
        <v>60.687151092002686</v>
      </c>
    </row>
    <row r="7" spans="1:15" ht="12.75" customHeight="1">
      <c r="A7" s="547" t="s">
        <v>9</v>
      </c>
      <c r="B7" s="547" t="s">
        <v>9</v>
      </c>
      <c r="C7" s="548">
        <v>1.0677595138549805</v>
      </c>
      <c r="D7" s="548">
        <v>28.963777542114258</v>
      </c>
      <c r="E7" s="548">
        <v>1.2144417762756348</v>
      </c>
      <c r="F7" s="548">
        <v>46.839027404785156</v>
      </c>
      <c r="G7" s="548">
        <v>9.5700331031035724</v>
      </c>
      <c r="H7" s="548">
        <v>5.4904109589041097</v>
      </c>
      <c r="I7" s="548">
        <v>16.030322370697046</v>
      </c>
      <c r="J7" s="548">
        <v>0.614668755832942</v>
      </c>
      <c r="K7" s="548">
        <v>1.0970577940863231</v>
      </c>
      <c r="L7" s="548">
        <v>-0.62614490765676656</v>
      </c>
      <c r="M7" s="548">
        <v>22.472290002628174</v>
      </c>
    </row>
    <row r="8" spans="1:15" ht="13.5" customHeight="1">
      <c r="A8" s="547" t="s">
        <v>88</v>
      </c>
      <c r="B8" s="547" t="s">
        <v>88</v>
      </c>
      <c r="C8" s="548">
        <v>0.72778415679931641</v>
      </c>
      <c r="D8" s="548">
        <v>20.969596862792969</v>
      </c>
      <c r="E8" s="548" t="s">
        <v>46</v>
      </c>
      <c r="F8" s="548" t="s">
        <v>46</v>
      </c>
      <c r="G8" s="548">
        <v>8.69</v>
      </c>
      <c r="H8" s="548">
        <v>6.5917808219178085</v>
      </c>
      <c r="I8" s="548">
        <v>15.328566511128905</v>
      </c>
      <c r="J8" s="548">
        <v>-2.5944775792958747</v>
      </c>
      <c r="K8" s="548">
        <v>-2.2667619749519652</v>
      </c>
      <c r="L8" s="548">
        <v>2.1375042472313188</v>
      </c>
      <c r="M8" s="548">
        <v>74.574232308523506</v>
      </c>
      <c r="O8" s="572"/>
    </row>
    <row r="9" spans="1:15" ht="13.5" customHeight="1">
      <c r="A9" s="547" t="s">
        <v>10</v>
      </c>
      <c r="B9" s="547" t="s">
        <v>10</v>
      </c>
      <c r="C9" s="548">
        <v>6.7362785339355469E-2</v>
      </c>
      <c r="D9" s="548">
        <v>20.092424392700195</v>
      </c>
      <c r="E9" s="548">
        <v>0.6505131721496582</v>
      </c>
      <c r="F9" s="548">
        <v>25.085758209228516</v>
      </c>
      <c r="G9" s="548">
        <v>3.2728807513356371</v>
      </c>
      <c r="H9" s="548">
        <v>5.4219178082191783</v>
      </c>
      <c r="I9" s="548">
        <v>5.8228035676173331</v>
      </c>
      <c r="J9" s="548">
        <v>-1.2951175885956951</v>
      </c>
      <c r="K9" s="548">
        <v>-3.8122460974999912</v>
      </c>
      <c r="L9" s="548">
        <v>0.71903498541918154</v>
      </c>
      <c r="M9" s="548">
        <v>41.939102048891527</v>
      </c>
    </row>
    <row r="10" spans="1:15" ht="13.5" customHeight="1">
      <c r="A10" s="547" t="s">
        <v>11</v>
      </c>
      <c r="B10" s="547" t="s">
        <v>11</v>
      </c>
      <c r="C10" s="548">
        <v>-1.1649742126464844</v>
      </c>
      <c r="D10" s="548">
        <v>-44.399402618408203</v>
      </c>
      <c r="E10" s="548">
        <v>1.3078022003173828</v>
      </c>
      <c r="F10" s="548">
        <v>45.997913360595703</v>
      </c>
      <c r="G10" s="548">
        <v>4.3940916814384527</v>
      </c>
      <c r="H10" s="548">
        <v>8.0575342465753419</v>
      </c>
      <c r="I10" s="548">
        <v>4.1716288303970854</v>
      </c>
      <c r="J10" s="548">
        <v>0.207688571065197</v>
      </c>
      <c r="K10" s="548">
        <v>2.4893950783234837</v>
      </c>
      <c r="L10" s="548">
        <v>-0.19881218961279901</v>
      </c>
      <c r="M10" s="548">
        <v>32.09266283461163</v>
      </c>
    </row>
    <row r="11" spans="1:15" ht="13.5" customHeight="1">
      <c r="A11" s="547" t="s">
        <v>12</v>
      </c>
      <c r="B11" s="547" t="s">
        <v>12</v>
      </c>
      <c r="C11" s="548">
        <v>-0.79012966156005859</v>
      </c>
      <c r="D11" s="548">
        <v>-21.882316589355469</v>
      </c>
      <c r="E11" s="548">
        <v>0.35721778869628906</v>
      </c>
      <c r="F11" s="548">
        <v>21.097930908203125</v>
      </c>
      <c r="G11" s="548" t="s">
        <v>60</v>
      </c>
      <c r="H11" s="548" t="s">
        <v>46</v>
      </c>
      <c r="I11" s="548" t="s">
        <v>46</v>
      </c>
      <c r="J11" s="548">
        <v>-4.8814117002876127</v>
      </c>
      <c r="K11" s="548">
        <v>1.428899251658222</v>
      </c>
      <c r="L11" s="548">
        <v>0.10670575284863125</v>
      </c>
      <c r="M11" s="548">
        <v>74.334438684528891</v>
      </c>
    </row>
    <row r="12" spans="1:15" ht="13.5" customHeight="1">
      <c r="A12" s="547" t="s">
        <v>13</v>
      </c>
      <c r="B12" s="547" t="s">
        <v>13</v>
      </c>
      <c r="C12" s="548">
        <v>1.32403564453125</v>
      </c>
      <c r="D12" s="548">
        <v>25.54815673828125</v>
      </c>
      <c r="E12" s="548">
        <v>1.5685214996337891</v>
      </c>
      <c r="F12" s="548">
        <v>50.835800170898438</v>
      </c>
      <c r="G12" s="548">
        <v>6.0248268956959548</v>
      </c>
      <c r="H12" s="548">
        <v>6.4602739726027396</v>
      </c>
      <c r="I12" s="548">
        <v>9.2691681989860601</v>
      </c>
      <c r="J12" s="548">
        <v>-1.5823315496711903</v>
      </c>
      <c r="K12" s="548">
        <v>3.970981167481999</v>
      </c>
      <c r="L12" s="548">
        <v>-7.0509585373589589E-2</v>
      </c>
      <c r="M12" s="548">
        <v>65.479248242165752</v>
      </c>
    </row>
    <row r="13" spans="1:15" ht="13.5" customHeight="1">
      <c r="A13" s="547" t="s">
        <v>14</v>
      </c>
      <c r="B13" s="547" t="s">
        <v>14</v>
      </c>
      <c r="C13" s="548">
        <v>0.39926910400390625</v>
      </c>
      <c r="D13" s="548">
        <v>-2.0455386638641357</v>
      </c>
      <c r="E13" s="548">
        <v>0.83226680755615234</v>
      </c>
      <c r="F13" s="548">
        <v>30.57432746887207</v>
      </c>
      <c r="G13" s="548">
        <v>13.488101805881939</v>
      </c>
      <c r="H13" s="548">
        <v>7.5095890410958903</v>
      </c>
      <c r="I13" s="548">
        <v>13.20920046578947</v>
      </c>
      <c r="J13" s="548">
        <v>-1.3090358583630688</v>
      </c>
      <c r="K13" s="548">
        <v>-2.7371748832423326</v>
      </c>
      <c r="L13" s="548">
        <v>-2.6446547910033904</v>
      </c>
      <c r="M13" s="548">
        <v>53.846865356776249</v>
      </c>
    </row>
    <row r="14" spans="1:15" ht="13.5" customHeight="1">
      <c r="A14" s="547" t="s">
        <v>15</v>
      </c>
      <c r="B14" s="547" t="s">
        <v>15</v>
      </c>
      <c r="C14" s="548">
        <v>1.3615283966064453</v>
      </c>
      <c r="D14" s="548">
        <v>39.721759796142578</v>
      </c>
      <c r="E14" s="548">
        <v>0.98320388793945313</v>
      </c>
      <c r="F14" s="548">
        <v>47.786602020263672</v>
      </c>
      <c r="G14" s="548">
        <v>3.5259818058016177</v>
      </c>
      <c r="H14" s="548">
        <v>5.8876712328767127</v>
      </c>
      <c r="I14" s="548">
        <v>9.6699990348148734</v>
      </c>
      <c r="J14" s="548">
        <v>-1.9510791330196828</v>
      </c>
      <c r="K14" s="548">
        <v>-2.3830589073095365</v>
      </c>
      <c r="L14" s="548">
        <v>0.87421114762914565</v>
      </c>
      <c r="M14" s="548">
        <v>52.212285604299531</v>
      </c>
    </row>
    <row r="15" spans="1:15" ht="13.5" customHeight="1">
      <c r="A15" s="547" t="s">
        <v>89</v>
      </c>
      <c r="B15" s="547" t="s">
        <v>89</v>
      </c>
      <c r="C15" s="548">
        <v>1.7765270471572876</v>
      </c>
      <c r="D15" s="548">
        <v>55.087295532226563</v>
      </c>
      <c r="E15" s="548" t="s">
        <v>46</v>
      </c>
      <c r="F15" s="548" t="s">
        <v>46</v>
      </c>
      <c r="G15" s="548" t="s">
        <v>46</v>
      </c>
      <c r="H15" s="548" t="s">
        <v>46</v>
      </c>
      <c r="I15" s="548" t="s">
        <v>46</v>
      </c>
      <c r="J15" s="548">
        <v>5.0799322368641389E-2</v>
      </c>
      <c r="K15" s="548">
        <v>4.7095669940433238E-2</v>
      </c>
      <c r="L15" s="548">
        <v>1.0388064150331813</v>
      </c>
      <c r="M15" s="548" t="s">
        <v>46</v>
      </c>
    </row>
    <row r="16" spans="1:15" ht="13.5" customHeight="1">
      <c r="A16" s="547" t="s">
        <v>64</v>
      </c>
      <c r="B16" s="547" t="s">
        <v>64</v>
      </c>
      <c r="C16" s="548">
        <v>0.32490825653076172</v>
      </c>
      <c r="D16" s="548">
        <v>7.5387020111083984</v>
      </c>
      <c r="E16" s="548">
        <v>2.5571475028991699</v>
      </c>
      <c r="F16" s="548">
        <v>94.007965087890625</v>
      </c>
      <c r="G16" s="548">
        <v>1.4945652795185378</v>
      </c>
      <c r="H16" s="548">
        <v>14.136986301369863</v>
      </c>
      <c r="I16" s="548">
        <v>2.343725544585578</v>
      </c>
      <c r="J16" s="548">
        <v>2.1082986627628379</v>
      </c>
      <c r="K16" s="548">
        <v>1.1483716690622714</v>
      </c>
      <c r="L16" s="548">
        <v>0.52816888320699451</v>
      </c>
      <c r="M16" s="548">
        <v>23.683156794472588</v>
      </c>
    </row>
    <row r="17" spans="1:13" ht="13.5" customHeight="1">
      <c r="A17" s="547" t="s">
        <v>17</v>
      </c>
      <c r="B17" s="547" t="s">
        <v>17</v>
      </c>
      <c r="C17" s="548">
        <v>1.0162663459777832</v>
      </c>
      <c r="D17" s="548">
        <v>43.281936645507813</v>
      </c>
      <c r="E17" s="548">
        <v>0.95312356948852539</v>
      </c>
      <c r="F17" s="548">
        <v>38.318756103515625</v>
      </c>
      <c r="G17" s="548">
        <v>7.1693622673582862</v>
      </c>
      <c r="H17" s="548">
        <v>9.9698630136986299</v>
      </c>
      <c r="I17" s="548">
        <v>6.2606297161656705</v>
      </c>
      <c r="J17" s="548">
        <v>-2.7513540789446638</v>
      </c>
      <c r="K17" s="548">
        <v>1.4599356610869125</v>
      </c>
      <c r="L17" s="548">
        <v>0.44490094548835829</v>
      </c>
      <c r="M17" s="548">
        <v>65.786256494075957</v>
      </c>
    </row>
    <row r="18" spans="1:13" ht="13.5" customHeight="1">
      <c r="A18" s="547" t="s">
        <v>18</v>
      </c>
      <c r="B18" s="547" t="s">
        <v>18</v>
      </c>
      <c r="C18" s="548">
        <v>0.6028130054473877</v>
      </c>
      <c r="D18" s="548">
        <v>26.116447448730469</v>
      </c>
      <c r="E18" s="548">
        <v>0.39048004150390625</v>
      </c>
      <c r="F18" s="548">
        <v>15.357769966125488</v>
      </c>
      <c r="G18" s="548" t="s">
        <v>60</v>
      </c>
      <c r="H18" s="548">
        <v>6.0602739726027401</v>
      </c>
      <c r="I18" s="548">
        <v>9.728798444232611</v>
      </c>
      <c r="J18" s="548">
        <v>-0.86940694446135924</v>
      </c>
      <c r="K18" s="548">
        <v>-3.8463697007302633</v>
      </c>
      <c r="L18" s="548">
        <v>-2.5330906527038057</v>
      </c>
      <c r="M18" s="548">
        <v>13.51533470846139</v>
      </c>
    </row>
    <row r="19" spans="1:13" ht="13.5" customHeight="1">
      <c r="A19" s="547" t="s">
        <v>441</v>
      </c>
      <c r="B19" s="547" t="s">
        <v>19</v>
      </c>
      <c r="C19" s="548">
        <v>1.6822967529296875</v>
      </c>
      <c r="D19" s="548">
        <v>47.210918426513672</v>
      </c>
      <c r="E19" s="548">
        <v>1.0354814529418945</v>
      </c>
      <c r="F19" s="548">
        <v>40.818515777587891</v>
      </c>
      <c r="G19" s="548">
        <v>23.655023772070827</v>
      </c>
      <c r="H19" s="548">
        <v>6.7068493150684931</v>
      </c>
      <c r="I19" s="548">
        <v>19.894110480971051</v>
      </c>
      <c r="J19" s="548">
        <v>1.1420752690149358</v>
      </c>
      <c r="K19" s="548">
        <v>-3.0944391096706187</v>
      </c>
      <c r="L19" s="548">
        <v>-3.4568964804496876</v>
      </c>
      <c r="M19" s="548">
        <v>30.540140249027679</v>
      </c>
    </row>
    <row r="20" spans="1:13" ht="13.5" customHeight="1">
      <c r="A20" s="547" t="s">
        <v>20</v>
      </c>
      <c r="B20" s="547" t="s">
        <v>20</v>
      </c>
      <c r="C20" s="548">
        <v>-1.1612586975097656</v>
      </c>
      <c r="D20" s="548">
        <v>-31.674507141113281</v>
      </c>
      <c r="E20" s="548">
        <v>2.1993293762207031</v>
      </c>
      <c r="F20" s="548">
        <v>72.007476806640625</v>
      </c>
      <c r="G20" s="548">
        <v>39.517463543040961</v>
      </c>
      <c r="H20" s="548">
        <v>8.0054794520547947</v>
      </c>
      <c r="I20" s="548">
        <v>29.672330015697415</v>
      </c>
      <c r="J20" s="548">
        <v>-0.68762462148492209</v>
      </c>
      <c r="K20" s="548">
        <v>-6.0372801955986706</v>
      </c>
      <c r="L20" s="548">
        <v>-2.1060366791463561</v>
      </c>
      <c r="M20" s="548">
        <v>10.59975476758555</v>
      </c>
    </row>
    <row r="21" spans="1:13" ht="13.5" customHeight="1">
      <c r="A21" s="547" t="s">
        <v>21</v>
      </c>
      <c r="B21" s="547" t="s">
        <v>21</v>
      </c>
      <c r="C21" s="548">
        <v>1.9762997627258301</v>
      </c>
      <c r="D21" s="548">
        <v>75.41754150390625</v>
      </c>
      <c r="E21" s="548">
        <v>2.117741584777832</v>
      </c>
      <c r="F21" s="548">
        <v>84.28082275390625</v>
      </c>
      <c r="G21" s="548">
        <v>-6.6603594758971152E-2</v>
      </c>
      <c r="H21" s="548">
        <v>7.3643835616438356</v>
      </c>
      <c r="I21" s="548">
        <v>5.5050104580219257</v>
      </c>
      <c r="J21" s="548">
        <v>-0.9850624575633411</v>
      </c>
      <c r="K21" s="548">
        <v>1.9979792050538849</v>
      </c>
      <c r="L21" s="548">
        <v>1.1194045589774686</v>
      </c>
      <c r="M21" s="548">
        <v>13.396103295062968</v>
      </c>
    </row>
    <row r="22" spans="1:13" ht="13.5" customHeight="1">
      <c r="A22" s="547" t="s">
        <v>90</v>
      </c>
      <c r="B22" s="547" t="s">
        <v>90</v>
      </c>
      <c r="C22" s="548">
        <v>-1.0272603034973145</v>
      </c>
      <c r="D22" s="548">
        <v>-35.902603149414063</v>
      </c>
      <c r="E22" s="548">
        <v>0.93953037261962891</v>
      </c>
      <c r="F22" s="548">
        <v>32.801349639892578</v>
      </c>
      <c r="G22" s="548" t="s">
        <v>60</v>
      </c>
      <c r="H22" s="548">
        <v>8.4</v>
      </c>
      <c r="I22" s="548">
        <v>4.3644224092876778</v>
      </c>
      <c r="J22" s="548">
        <v>-2.8206958325314888</v>
      </c>
      <c r="K22" s="548">
        <v>-1.3101948097187506</v>
      </c>
      <c r="L22" s="548">
        <v>-0.54024836088937567</v>
      </c>
      <c r="M22" s="548">
        <v>76.118919625539164</v>
      </c>
    </row>
    <row r="23" spans="1:13" ht="13.5" customHeight="1">
      <c r="A23" s="547" t="s">
        <v>65</v>
      </c>
      <c r="B23" s="547" t="s">
        <v>65</v>
      </c>
      <c r="C23" s="548">
        <v>0.20955562591552734</v>
      </c>
      <c r="D23" s="548">
        <v>1.001184344291687</v>
      </c>
      <c r="E23" s="548">
        <v>0.65440702438354492</v>
      </c>
      <c r="F23" s="548">
        <v>27.468650817871094</v>
      </c>
      <c r="G23" s="548">
        <v>2.7845099327138332</v>
      </c>
      <c r="H23" s="548">
        <v>6.4657534246575343</v>
      </c>
      <c r="I23" s="548">
        <v>5.2262977994215269</v>
      </c>
      <c r="J23" s="548">
        <v>-1.924728195097835</v>
      </c>
      <c r="K23" s="548">
        <v>-1.7672485930014961</v>
      </c>
      <c r="L23" s="548">
        <v>0.29472585483404085</v>
      </c>
      <c r="M23" s="548">
        <v>79.885518530252682</v>
      </c>
    </row>
    <row r="24" spans="1:13" ht="13.5" customHeight="1">
      <c r="A24" s="547" t="s">
        <v>22</v>
      </c>
      <c r="B24" s="547" t="s">
        <v>22</v>
      </c>
      <c r="C24" s="548">
        <v>1.2605361938476563</v>
      </c>
      <c r="D24" s="548">
        <v>53.543598175048828</v>
      </c>
      <c r="E24" s="548">
        <v>1.7199878692626953</v>
      </c>
      <c r="F24" s="548">
        <v>74.059097290039063</v>
      </c>
      <c r="G24" s="548" t="s">
        <v>46</v>
      </c>
      <c r="H24" s="548">
        <v>5.5260273972602736</v>
      </c>
      <c r="I24" s="548">
        <v>3.9114020326257894</v>
      </c>
      <c r="J24" s="548">
        <v>-3.5344023934037216</v>
      </c>
      <c r="K24" s="548">
        <v>2.4132918046959375</v>
      </c>
      <c r="L24" s="548">
        <v>1.3679821480498038</v>
      </c>
      <c r="M24" s="548">
        <v>44.391677224140366</v>
      </c>
    </row>
    <row r="25" spans="1:13" ht="13.5" customHeight="1">
      <c r="A25" s="547" t="s">
        <v>66</v>
      </c>
      <c r="B25" s="547" t="s">
        <v>66</v>
      </c>
      <c r="C25" s="548">
        <v>-0.95656061172485352</v>
      </c>
      <c r="D25" s="548">
        <v>-13.238437652587891</v>
      </c>
      <c r="E25" s="548" t="s">
        <v>46</v>
      </c>
      <c r="F25" s="548" t="s">
        <v>46</v>
      </c>
      <c r="G25" s="548">
        <v>5.0588466847687945</v>
      </c>
      <c r="H25" s="548">
        <v>8.5589041095890419</v>
      </c>
      <c r="I25" s="548">
        <v>4.9606747267291551</v>
      </c>
      <c r="J25" s="548">
        <v>-2.3528151948521208</v>
      </c>
      <c r="K25" s="548">
        <v>-4.8558971759946719</v>
      </c>
      <c r="L25" s="548">
        <v>0.63171033280207878</v>
      </c>
      <c r="M25" s="548">
        <v>13.000096047051436</v>
      </c>
    </row>
    <row r="26" spans="1:13" ht="13.5" customHeight="1">
      <c r="A26" s="547" t="s">
        <v>23</v>
      </c>
      <c r="B26" s="547" t="s">
        <v>23</v>
      </c>
      <c r="C26" s="548">
        <v>0.31641769409179688</v>
      </c>
      <c r="D26" s="548">
        <v>14.227145195007324</v>
      </c>
      <c r="E26" s="548">
        <v>2.8037939071655273</v>
      </c>
      <c r="F26" s="548">
        <v>94.579887390136719</v>
      </c>
      <c r="G26" s="548">
        <v>5.1457151239849495</v>
      </c>
      <c r="H26" s="548">
        <v>7.1945205479452055</v>
      </c>
      <c r="I26" s="548">
        <v>7.2339422471026502</v>
      </c>
      <c r="J26" s="548">
        <v>-1.6580329438904231</v>
      </c>
      <c r="K26" s="548">
        <v>-0.84948344503530859</v>
      </c>
      <c r="L26" s="548">
        <v>0.82030528976640193</v>
      </c>
      <c r="M26" s="548">
        <v>42.076639715222989</v>
      </c>
    </row>
    <row r="27" spans="1:13" ht="13.5" customHeight="1">
      <c r="A27" s="547" t="s">
        <v>24</v>
      </c>
      <c r="B27" s="547" t="s">
        <v>24</v>
      </c>
      <c r="C27" s="548">
        <v>1.6180477142333984</v>
      </c>
      <c r="D27" s="548">
        <v>53.798316955566406</v>
      </c>
      <c r="E27" s="548">
        <v>2.0030384063720703</v>
      </c>
      <c r="F27" s="548">
        <v>66.36834716796875</v>
      </c>
      <c r="G27" s="548">
        <v>4.3818660002778893</v>
      </c>
      <c r="H27" s="548">
        <v>6.8904109589041092</v>
      </c>
      <c r="I27" s="548">
        <v>4.0730451510518373</v>
      </c>
      <c r="J27" s="548">
        <v>5.4387072010030152E-2</v>
      </c>
      <c r="K27" s="548">
        <v>3.067425270084978</v>
      </c>
      <c r="L27" s="548">
        <v>0.94838545386779616</v>
      </c>
      <c r="M27" s="548">
        <v>60.814603724023236</v>
      </c>
    </row>
    <row r="28" spans="1:13" ht="13.5" customHeight="1">
      <c r="A28" s="547" t="s">
        <v>25</v>
      </c>
      <c r="B28" s="547" t="s">
        <v>25</v>
      </c>
      <c r="C28" s="548">
        <v>0.72498130798339844</v>
      </c>
      <c r="D28" s="548">
        <v>22.309408187866211</v>
      </c>
      <c r="E28" s="548">
        <v>1.9214811325073242</v>
      </c>
      <c r="F28" s="548">
        <v>78.235946655273438</v>
      </c>
      <c r="G28" s="548" t="s">
        <v>46</v>
      </c>
      <c r="H28" s="548">
        <v>4.6191780821917812</v>
      </c>
      <c r="I28" s="548">
        <v>7.9562010794540301</v>
      </c>
      <c r="J28" s="548">
        <v>-1.922351623169678</v>
      </c>
      <c r="K28" s="548">
        <v>13.182512096398291</v>
      </c>
      <c r="L28" s="548">
        <v>7.4230380262131668</v>
      </c>
      <c r="M28" s="548">
        <v>47.120415698478581</v>
      </c>
    </row>
    <row r="29" spans="1:13" ht="13.5" customHeight="1">
      <c r="A29" s="547" t="s">
        <v>26</v>
      </c>
      <c r="B29" s="547" t="s">
        <v>26</v>
      </c>
      <c r="C29" s="548">
        <v>0.87088298797607422</v>
      </c>
      <c r="D29" s="548">
        <v>24.634265899658203</v>
      </c>
      <c r="E29" s="548">
        <v>2.0186777114868164</v>
      </c>
      <c r="F29" s="548">
        <v>74.275215148925781</v>
      </c>
      <c r="G29" s="548">
        <v>14.389885753290589</v>
      </c>
      <c r="H29" s="548">
        <v>6.2301369863013702</v>
      </c>
      <c r="I29" s="548">
        <v>19.174223970129351</v>
      </c>
      <c r="J29" s="548">
        <v>-0.33601197401604527</v>
      </c>
      <c r="K29" s="548">
        <v>-4.4935949494555949</v>
      </c>
      <c r="L29" s="548">
        <v>0.11477344359089002</v>
      </c>
      <c r="M29" s="548">
        <v>56.095328344669021</v>
      </c>
    </row>
    <row r="30" spans="1:13" ht="13.5" customHeight="1">
      <c r="A30" s="547" t="s">
        <v>298</v>
      </c>
      <c r="B30" s="547" t="s">
        <v>91</v>
      </c>
      <c r="C30" s="548">
        <v>0.8080284595489502</v>
      </c>
      <c r="D30" s="548">
        <v>27.790077209472656</v>
      </c>
      <c r="E30" s="548" t="s">
        <v>46</v>
      </c>
      <c r="F30" s="548" t="s">
        <v>46</v>
      </c>
      <c r="G30" s="548">
        <v>0.91109247608909349</v>
      </c>
      <c r="H30" s="548">
        <v>3.9452054794520546</v>
      </c>
      <c r="I30" s="548">
        <v>27.723048259550499</v>
      </c>
      <c r="J30" s="548" t="s">
        <v>257</v>
      </c>
      <c r="K30" s="548">
        <v>5.630234409042699</v>
      </c>
      <c r="L30" s="548">
        <v>3.0585297331477368</v>
      </c>
      <c r="M30" s="548" t="s">
        <v>46</v>
      </c>
    </row>
    <row r="31" spans="1:13" ht="13.5" customHeight="1">
      <c r="A31" s="547" t="s">
        <v>27</v>
      </c>
      <c r="B31" s="547" t="s">
        <v>27</v>
      </c>
      <c r="C31" s="548">
        <v>-0.81647729873657227</v>
      </c>
      <c r="D31" s="548">
        <v>-16.057256698608398</v>
      </c>
      <c r="E31" s="548">
        <v>0.64093542098999023</v>
      </c>
      <c r="F31" s="548">
        <v>26.505283355712891</v>
      </c>
      <c r="G31" s="548">
        <v>2.8924276227854149</v>
      </c>
      <c r="H31" s="548">
        <v>8.6493150684931503</v>
      </c>
      <c r="I31" s="548">
        <v>5.4218942190552077</v>
      </c>
      <c r="J31" s="548">
        <v>-2.8457351717979464</v>
      </c>
      <c r="K31" s="548">
        <v>-4.9935478012900276</v>
      </c>
      <c r="L31" s="548">
        <v>0.28345397593490507</v>
      </c>
      <c r="M31" s="548">
        <v>63.946221487999978</v>
      </c>
    </row>
    <row r="32" spans="1:13" ht="13.5" customHeight="1">
      <c r="A32" s="547" t="s">
        <v>28</v>
      </c>
      <c r="B32" s="547" t="s">
        <v>28</v>
      </c>
      <c r="C32" s="548">
        <v>1.1329660415649414</v>
      </c>
      <c r="D32" s="548">
        <v>51.493270874023438</v>
      </c>
      <c r="E32" s="548">
        <v>0.99262428283691406</v>
      </c>
      <c r="F32" s="548">
        <v>42.857715606689453</v>
      </c>
      <c r="G32" s="548">
        <v>5.6998014123357192</v>
      </c>
      <c r="H32" s="548">
        <v>8.9260273972602739</v>
      </c>
      <c r="I32" s="548">
        <v>7.3314498575947704</v>
      </c>
      <c r="J32" s="548">
        <v>-1.4759509392260128</v>
      </c>
      <c r="K32" s="548">
        <v>-0.99981504528096399</v>
      </c>
      <c r="L32" s="548">
        <v>0.47676573301803299</v>
      </c>
      <c r="M32" s="548">
        <v>65.706736998074447</v>
      </c>
    </row>
    <row r="33" spans="1:14" ht="13.5" customHeight="1">
      <c r="A33" s="547" t="s">
        <v>29</v>
      </c>
      <c r="B33" s="547" t="s">
        <v>29</v>
      </c>
      <c r="C33" s="548">
        <v>0.37609577178955078</v>
      </c>
      <c r="D33" s="548">
        <v>27.409576416015625</v>
      </c>
      <c r="E33" s="548">
        <v>1.6736416816711426</v>
      </c>
      <c r="F33" s="548">
        <v>59.961780548095703</v>
      </c>
      <c r="G33" s="548">
        <v>16.673404380679631</v>
      </c>
      <c r="H33" s="548">
        <v>7.3616438356164382</v>
      </c>
      <c r="I33" s="548">
        <v>13.035431417202513</v>
      </c>
      <c r="J33" s="548">
        <v>-0.88504803666278264</v>
      </c>
      <c r="K33" s="548">
        <v>0.36166301621306068</v>
      </c>
      <c r="L33" s="548">
        <v>-2.519030395708993</v>
      </c>
      <c r="M33" s="548">
        <v>49.674352435378736</v>
      </c>
    </row>
    <row r="34" spans="1:14" ht="13.5" customHeight="1">
      <c r="A34" s="547" t="s">
        <v>30</v>
      </c>
      <c r="B34" s="547" t="s">
        <v>30</v>
      </c>
      <c r="C34" s="548">
        <v>-0.89617252349853516</v>
      </c>
      <c r="D34" s="548">
        <v>-33.457923889160156</v>
      </c>
      <c r="E34" s="548">
        <v>0.58316230773925781</v>
      </c>
      <c r="F34" s="548">
        <v>25.042388916015625</v>
      </c>
      <c r="G34" s="548">
        <v>3.7294963929338358</v>
      </c>
      <c r="H34" s="548">
        <v>4.602739726027397</v>
      </c>
      <c r="I34" s="548">
        <v>8.087598175480597</v>
      </c>
      <c r="J34" s="548">
        <v>-2.8494388349996473</v>
      </c>
      <c r="K34" s="548">
        <v>1.2093451449208727</v>
      </c>
      <c r="L34" s="548">
        <v>0.34196053639193719</v>
      </c>
      <c r="M34" s="548">
        <v>30.744374366993288</v>
      </c>
    </row>
    <row r="35" spans="1:14" ht="13.5" customHeight="1">
      <c r="A35" s="547" t="s">
        <v>31</v>
      </c>
      <c r="B35" s="547" t="s">
        <v>31</v>
      </c>
      <c r="C35" s="548">
        <v>0.36503982543945313</v>
      </c>
      <c r="D35" s="548">
        <v>15.800862312316895</v>
      </c>
      <c r="E35" s="548">
        <v>3.090301513671875</v>
      </c>
      <c r="F35" s="548">
        <v>116.06778717041016</v>
      </c>
      <c r="G35" s="548">
        <v>1.3688825137948333</v>
      </c>
      <c r="H35" s="548">
        <v>10.92876712328767</v>
      </c>
      <c r="I35" s="548">
        <v>3.6130359174969633</v>
      </c>
      <c r="J35" s="548">
        <v>-1.1296182466674505</v>
      </c>
      <c r="K35" s="548">
        <v>-0.26308046768696608</v>
      </c>
      <c r="L35" s="548">
        <v>0.25892108896051563</v>
      </c>
      <c r="M35" s="548">
        <v>11.002975096756082</v>
      </c>
    </row>
    <row r="36" spans="1:14" ht="13.5" customHeight="1">
      <c r="A36" s="547" t="s">
        <v>32</v>
      </c>
      <c r="B36" s="547" t="s">
        <v>32</v>
      </c>
      <c r="C36" s="548">
        <v>0.23956823348999023</v>
      </c>
      <c r="D36" s="548">
        <v>8.3003044128417969</v>
      </c>
      <c r="E36" s="548">
        <v>1.8972616195678711</v>
      </c>
      <c r="F36" s="548">
        <v>65.048637390136719</v>
      </c>
      <c r="G36" s="548">
        <v>9.5460888520048268</v>
      </c>
      <c r="H36" s="548">
        <v>14.956164383561644</v>
      </c>
      <c r="I36" s="548">
        <v>5.7280934504570675</v>
      </c>
      <c r="J36" s="548">
        <v>-0.80111016071332231</v>
      </c>
      <c r="K36" s="548">
        <v>-1.8775585827442636</v>
      </c>
      <c r="L36" s="548">
        <v>-0.93872499371622153</v>
      </c>
      <c r="M36" s="548">
        <v>32.453637535959729</v>
      </c>
    </row>
    <row r="37" spans="1:14" s="549" customFormat="1" ht="13.5" customHeight="1">
      <c r="A37" s="547" t="s">
        <v>33</v>
      </c>
      <c r="B37" s="547" t="s">
        <v>33</v>
      </c>
      <c r="C37" s="548">
        <v>1.5074334144592285</v>
      </c>
      <c r="D37" s="548">
        <v>31.377790451049805</v>
      </c>
      <c r="E37" s="548">
        <v>3.5593175888061523</v>
      </c>
      <c r="F37" s="548">
        <v>122.25701141357422</v>
      </c>
      <c r="G37" s="548">
        <v>25.143292848605498</v>
      </c>
      <c r="H37" s="548">
        <v>5.7068493150684931</v>
      </c>
      <c r="I37" s="548">
        <v>18.6971945813419</v>
      </c>
      <c r="J37" s="548">
        <v>-1.2907262628146983</v>
      </c>
      <c r="K37" s="548">
        <v>-2.6481144614487779</v>
      </c>
      <c r="L37" s="548">
        <v>-4.2675539112530716</v>
      </c>
      <c r="M37" s="548">
        <v>30.273455740426879</v>
      </c>
    </row>
    <row r="38" spans="1:14" s="549" customFormat="1" ht="6.75" customHeight="1">
      <c r="A38" s="550"/>
      <c r="B38" s="550"/>
      <c r="C38" s="551"/>
      <c r="D38" s="551"/>
      <c r="E38" s="551"/>
      <c r="F38" s="551"/>
      <c r="G38" s="551"/>
      <c r="H38" s="551"/>
      <c r="I38" s="552"/>
      <c r="J38" s="552"/>
      <c r="K38" s="551"/>
      <c r="L38" s="551"/>
      <c r="M38" s="551"/>
    </row>
    <row r="39" spans="1:14">
      <c r="A39" s="553" t="s">
        <v>87</v>
      </c>
      <c r="B39" s="554"/>
      <c r="C39" s="555">
        <v>0.88400854041021804</v>
      </c>
      <c r="D39" s="555">
        <v>21.422166084554863</v>
      </c>
      <c r="E39" s="555">
        <v>2.4091523048581083</v>
      </c>
      <c r="F39" s="555">
        <v>85.123511014892202</v>
      </c>
      <c r="G39" s="555">
        <v>19.09178402143511</v>
      </c>
      <c r="H39" s="555">
        <v>7.0251612979579017</v>
      </c>
      <c r="I39" s="555">
        <v>15.889446681064992</v>
      </c>
      <c r="J39" s="555">
        <v>-1.0851146185598179</v>
      </c>
      <c r="K39" s="555">
        <v>-2.0828634996603341</v>
      </c>
      <c r="L39" s="555">
        <v>-2.2132865740075993</v>
      </c>
      <c r="M39" s="555">
        <v>33.835784424391576</v>
      </c>
      <c r="N39" s="556"/>
    </row>
    <row r="40" spans="1:14">
      <c r="A40" s="553" t="s">
        <v>121</v>
      </c>
      <c r="B40" s="554"/>
      <c r="C40" s="555">
        <v>0.96360320241002961</v>
      </c>
      <c r="D40" s="555">
        <v>20.63100295318451</v>
      </c>
      <c r="E40" s="555">
        <v>2.5860798477637017</v>
      </c>
      <c r="F40" s="555">
        <v>90.380722743376026</v>
      </c>
      <c r="G40" s="555">
        <v>22.29018096926966</v>
      </c>
      <c r="H40" s="555">
        <v>6.9020756411523392</v>
      </c>
      <c r="I40" s="555">
        <v>17.926523958622802</v>
      </c>
      <c r="J40" s="555">
        <v>-1.037533574513652</v>
      </c>
      <c r="K40" s="555">
        <v>-2.8910436404587112</v>
      </c>
      <c r="L40" s="555">
        <v>-2.9198664919699482</v>
      </c>
      <c r="M40" s="555">
        <v>31.677066447833088</v>
      </c>
      <c r="N40" s="556"/>
    </row>
    <row r="41" spans="1:14">
      <c r="A41" s="557" t="s">
        <v>122</v>
      </c>
      <c r="B41" s="558"/>
      <c r="C41" s="559">
        <v>0.99823635608941319</v>
      </c>
      <c r="D41" s="559">
        <v>22.918053614520581</v>
      </c>
      <c r="E41" s="559">
        <v>2.534350294913049</v>
      </c>
      <c r="F41" s="559">
        <v>89.124214671300493</v>
      </c>
      <c r="G41" s="559">
        <v>20.82844660752664</v>
      </c>
      <c r="H41" s="559">
        <v>6.9470064577037212</v>
      </c>
      <c r="I41" s="559">
        <v>17.051016164806772</v>
      </c>
      <c r="J41" s="559">
        <v>-1.0419536220301255</v>
      </c>
      <c r="K41" s="559">
        <v>-2.6176852599375322</v>
      </c>
      <c r="L41" s="559">
        <v>-2.6768554081710496</v>
      </c>
      <c r="M41" s="559">
        <v>31.39332269618005</v>
      </c>
      <c r="N41" s="556"/>
    </row>
    <row r="48" spans="1:14" ht="19.5" customHeight="1"/>
    <row r="49" ht="6.75" customHeight="1"/>
  </sheetData>
  <mergeCells count="2">
    <mergeCell ref="A1:M1"/>
    <mergeCell ref="A2:M2"/>
  </mergeCells>
  <conditionalFormatting sqref="A4:M37">
    <cfRule type="expression" dxfId="11" priority="1">
      <formula>MOD(ROW(),2)=0</formula>
    </cfRule>
  </conditionalFormatting>
  <pageMargins left="0.7" right="0.7" top="0.75" bottom="0.75" header="0.3" footer="0.3"/>
  <pageSetup scale="3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B922-FA88-47A0-8D7C-D197C0DBF7B6}">
  <sheetPr codeName="Sheet98">
    <tabColor rgb="FF92D050"/>
    <pageSetUpPr fitToPage="1"/>
  </sheetPr>
  <dimension ref="A2:P56"/>
  <sheetViews>
    <sheetView showGridLines="0" zoomScale="85" zoomScaleNormal="85" workbookViewId="0">
      <pane xSplit="2" ySplit="5" topLeftCell="C30" activePane="bottomRight" state="frozen"/>
      <selection activeCell="R38" sqref="R38"/>
      <selection pane="topRight" activeCell="R38" sqref="R38"/>
      <selection pane="bottomLeft" activeCell="R38" sqref="R38"/>
      <selection pane="bottomRight" activeCell="M35" sqref="M35"/>
    </sheetView>
  </sheetViews>
  <sheetFormatPr defaultColWidth="8.7109375" defaultRowHeight="12.75" outlineLevelCol="1"/>
  <cols>
    <col min="1" max="1" width="18.140625" style="543" customWidth="1"/>
    <col min="2" max="2" width="14.140625" style="543" hidden="1" customWidth="1" outlineLevel="1"/>
    <col min="3" max="3" width="13" style="543" customWidth="1" collapsed="1"/>
    <col min="4" max="4" width="16" style="543" customWidth="1"/>
    <col min="5" max="5" width="13" style="543" customWidth="1"/>
    <col min="6" max="6" width="14.42578125" style="543" customWidth="1"/>
    <col min="7" max="7" width="13" style="560" customWidth="1"/>
    <col min="8" max="8" width="13.7109375" style="560" customWidth="1"/>
    <col min="9" max="9" width="14.42578125" style="560" customWidth="1"/>
    <col min="10" max="10" width="16.5703125" style="560" customWidth="1"/>
    <col min="11" max="12" width="13" style="560" customWidth="1"/>
    <col min="13" max="13" width="17" style="543" customWidth="1"/>
    <col min="14" max="14" width="0.7109375" style="543" customWidth="1"/>
    <col min="15" max="15" width="8.7109375" style="543" customWidth="1"/>
    <col min="16" max="16384" width="8.7109375" style="543"/>
  </cols>
  <sheetData>
    <row r="2" spans="1:13" s="563" customFormat="1" ht="17.25" customHeight="1">
      <c r="A2" s="561" t="s">
        <v>398</v>
      </c>
      <c r="B2" s="562"/>
      <c r="C2" s="562"/>
      <c r="D2" s="562"/>
      <c r="E2" s="562"/>
      <c r="F2" s="562"/>
      <c r="G2" s="562"/>
      <c r="H2" s="562"/>
      <c r="I2" s="562"/>
      <c r="J2" s="562"/>
      <c r="K2" s="562"/>
      <c r="L2" s="562"/>
      <c r="M2" s="562"/>
    </row>
    <row r="3" spans="1:13">
      <c r="A3" s="564" t="s">
        <v>235</v>
      </c>
      <c r="B3" s="565"/>
      <c r="C3" s="565"/>
      <c r="D3" s="565"/>
      <c r="E3" s="565"/>
      <c r="F3" s="565"/>
      <c r="G3" s="565"/>
      <c r="H3" s="565"/>
      <c r="I3" s="565"/>
      <c r="J3" s="565"/>
      <c r="K3" s="565"/>
      <c r="L3" s="565"/>
      <c r="M3" s="565"/>
    </row>
    <row r="4" spans="1:13" ht="78" customHeight="1">
      <c r="A4" s="566"/>
      <c r="B4" s="566"/>
      <c r="C4" s="546" t="s">
        <v>949</v>
      </c>
      <c r="D4" s="546" t="s">
        <v>950</v>
      </c>
      <c r="E4" s="546" t="s">
        <v>238</v>
      </c>
      <c r="F4" s="546" t="s">
        <v>951</v>
      </c>
      <c r="G4" s="546" t="s">
        <v>952</v>
      </c>
      <c r="H4" s="546" t="s">
        <v>953</v>
      </c>
      <c r="I4" s="546" t="s">
        <v>954</v>
      </c>
      <c r="J4" s="546" t="s">
        <v>955</v>
      </c>
      <c r="K4" s="546" t="s">
        <v>237</v>
      </c>
      <c r="L4" s="546" t="s">
        <v>956</v>
      </c>
      <c r="M4" s="546" t="s">
        <v>957</v>
      </c>
    </row>
    <row r="5" spans="1:13" ht="13.5" customHeight="1">
      <c r="A5" s="567"/>
      <c r="B5" s="567"/>
      <c r="C5" s="568"/>
      <c r="D5" s="568"/>
      <c r="E5" s="569"/>
      <c r="F5" s="569"/>
      <c r="G5" s="570"/>
      <c r="H5" s="570"/>
      <c r="I5" s="570"/>
      <c r="J5" s="570"/>
      <c r="K5" s="570"/>
      <c r="L5" s="570"/>
      <c r="M5" s="571"/>
    </row>
    <row r="6" spans="1:13" ht="13.5" customHeight="1">
      <c r="A6" s="547" t="s">
        <v>43</v>
      </c>
      <c r="B6" s="547" t="s">
        <v>43</v>
      </c>
      <c r="C6" s="548">
        <v>3.0075263977050781</v>
      </c>
      <c r="D6" s="548">
        <v>122.44699859619141</v>
      </c>
      <c r="E6" s="548">
        <v>1.0401878356933594</v>
      </c>
      <c r="F6" s="548">
        <v>44.441570281982422</v>
      </c>
      <c r="G6" s="548" t="s">
        <v>60</v>
      </c>
      <c r="H6" s="548" t="s">
        <v>46</v>
      </c>
      <c r="I6" s="548" t="s">
        <v>46</v>
      </c>
      <c r="J6" s="548">
        <v>-5.0874562120320768</v>
      </c>
      <c r="K6" s="548">
        <v>7.3661677759254305</v>
      </c>
      <c r="L6" s="548">
        <v>-1.2361639592722777</v>
      </c>
      <c r="M6" s="548">
        <v>2.3892624544605487</v>
      </c>
    </row>
    <row r="7" spans="1:13" ht="13.5" customHeight="1">
      <c r="A7" s="547" t="s">
        <v>125</v>
      </c>
      <c r="B7" s="547" t="s">
        <v>125</v>
      </c>
      <c r="C7" s="548">
        <v>0.39051103591918945</v>
      </c>
      <c r="D7" s="548">
        <v>16.220788955688477</v>
      </c>
      <c r="E7" s="548">
        <v>0.19024598598480225</v>
      </c>
      <c r="F7" s="548">
        <v>7.7247953414916992</v>
      </c>
      <c r="G7" s="548" t="s">
        <v>60</v>
      </c>
      <c r="H7" s="548" t="s">
        <v>46</v>
      </c>
      <c r="I7" s="548" t="s">
        <v>46</v>
      </c>
      <c r="J7" s="548">
        <v>-3.624782822755193</v>
      </c>
      <c r="K7" s="548">
        <v>2.540933645043812</v>
      </c>
      <c r="L7" s="548">
        <v>-0.1298965879390053</v>
      </c>
      <c r="M7" s="548" t="s">
        <v>46</v>
      </c>
    </row>
    <row r="8" spans="1:13" ht="13.5" customHeight="1">
      <c r="A8" s="547" t="s">
        <v>67</v>
      </c>
      <c r="B8" s="547" t="s">
        <v>67</v>
      </c>
      <c r="C8" s="548">
        <v>0.79935216903686523</v>
      </c>
      <c r="D8" s="548">
        <v>40.7471923828125</v>
      </c>
      <c r="E8" s="548">
        <v>0.91228723526000977</v>
      </c>
      <c r="F8" s="548">
        <v>37.129966735839844</v>
      </c>
      <c r="G8" s="548">
        <v>15.343828383443753</v>
      </c>
      <c r="H8" s="548">
        <v>10.509589041095891</v>
      </c>
      <c r="I8" s="548">
        <v>7.2220863069107093</v>
      </c>
      <c r="J8" s="548">
        <v>-13.173014055773006</v>
      </c>
      <c r="K8" s="548">
        <v>-0.21584393630578749</v>
      </c>
      <c r="L8" s="548">
        <v>-1.3596150767767587</v>
      </c>
      <c r="M8" s="548">
        <v>35.434137888736764</v>
      </c>
    </row>
    <row r="9" spans="1:13" ht="13.5" customHeight="1">
      <c r="A9" s="547" t="s">
        <v>42</v>
      </c>
      <c r="B9" s="547" t="s">
        <v>42</v>
      </c>
      <c r="C9" s="548">
        <v>5.0679402351379395</v>
      </c>
      <c r="D9" s="548">
        <v>148.86198425292969</v>
      </c>
      <c r="E9" s="548">
        <v>0.28537130355834961</v>
      </c>
      <c r="F9" s="548">
        <v>11.720790863037109</v>
      </c>
      <c r="G9" s="548" t="s">
        <v>60</v>
      </c>
      <c r="H9" s="548" t="s">
        <v>46</v>
      </c>
      <c r="I9" s="548" t="s">
        <v>46</v>
      </c>
      <c r="J9" s="548">
        <v>2.2591142606185302</v>
      </c>
      <c r="K9" s="548">
        <v>6.3036021732156584</v>
      </c>
      <c r="L9" s="548">
        <v>4.6848066894767486</v>
      </c>
      <c r="M9" s="548" t="s">
        <v>46</v>
      </c>
    </row>
    <row r="10" spans="1:13" ht="13.5" customHeight="1">
      <c r="A10" s="547" t="s">
        <v>126</v>
      </c>
      <c r="B10" s="547" t="s">
        <v>126</v>
      </c>
      <c r="C10" s="548">
        <v>3.7654457092285156</v>
      </c>
      <c r="D10" s="548">
        <v>114.69499969482422</v>
      </c>
      <c r="E10" s="548">
        <v>0.71041488647460938</v>
      </c>
      <c r="F10" s="548">
        <v>27.637826919555664</v>
      </c>
      <c r="G10" s="548" t="s">
        <v>60</v>
      </c>
      <c r="H10" s="548">
        <v>4.9753424657534246</v>
      </c>
      <c r="I10" s="548">
        <v>10.266809883467793</v>
      </c>
      <c r="J10" s="548">
        <v>-1.9816402015366954</v>
      </c>
      <c r="K10" s="548">
        <v>-7.1764222621691207</v>
      </c>
      <c r="L10" s="548">
        <v>-0.97703929988259131</v>
      </c>
      <c r="M10" s="548">
        <v>59.806978840813059</v>
      </c>
    </row>
    <row r="11" spans="1:13" ht="13.5" customHeight="1">
      <c r="A11" s="547" t="s">
        <v>439</v>
      </c>
      <c r="B11" s="547" t="s">
        <v>56</v>
      </c>
      <c r="C11" s="548">
        <v>5.0880136489868164</v>
      </c>
      <c r="D11" s="548">
        <v>203.84188842773438</v>
      </c>
      <c r="E11" s="548">
        <v>1.0933356285095215</v>
      </c>
      <c r="F11" s="548">
        <v>44.226993560791016</v>
      </c>
      <c r="G11" s="548">
        <v>15.048912162396437</v>
      </c>
      <c r="H11" s="548">
        <v>6.2246575342465755</v>
      </c>
      <c r="I11" s="548">
        <v>14.516537531293411</v>
      </c>
      <c r="J11" s="548">
        <v>1.8360341791911639</v>
      </c>
      <c r="K11" s="548">
        <v>-3.6193739159616189</v>
      </c>
      <c r="L11" s="548">
        <v>-6.6398373017816752</v>
      </c>
      <c r="M11" s="548">
        <v>10.335593652979959</v>
      </c>
    </row>
    <row r="12" spans="1:13" ht="13.5" customHeight="1">
      <c r="A12" s="547" t="s">
        <v>68</v>
      </c>
      <c r="B12" s="547" t="s">
        <v>68</v>
      </c>
      <c r="C12" s="548">
        <v>-0.82299184799194336</v>
      </c>
      <c r="D12" s="548">
        <v>-22.785663604736328</v>
      </c>
      <c r="E12" s="548">
        <v>1.3242216110229492</v>
      </c>
      <c r="F12" s="548">
        <v>53.268817901611328</v>
      </c>
      <c r="G12" s="548">
        <v>2.4358492030945751</v>
      </c>
      <c r="H12" s="548">
        <v>10.452054794520548</v>
      </c>
      <c r="I12" s="548">
        <v>2.599319209011353</v>
      </c>
      <c r="J12" s="548">
        <v>-1.7905164179490718</v>
      </c>
      <c r="K12" s="548">
        <v>2.3953925720266973</v>
      </c>
      <c r="L12" s="548">
        <v>-1.1151452480663304</v>
      </c>
      <c r="M12" s="548">
        <v>28.876709142364419</v>
      </c>
    </row>
    <row r="13" spans="1:13" ht="13.5" customHeight="1">
      <c r="A13" s="547" t="s">
        <v>50</v>
      </c>
      <c r="B13" s="547" t="s">
        <v>50</v>
      </c>
      <c r="C13" s="548">
        <v>2.0416257381439209</v>
      </c>
      <c r="D13" s="548">
        <v>70.697837829589844</v>
      </c>
      <c r="E13" s="548">
        <v>0.79864168167114258</v>
      </c>
      <c r="F13" s="548">
        <v>31.861114501953125</v>
      </c>
      <c r="G13" s="548" t="s">
        <v>46</v>
      </c>
      <c r="H13" s="548" t="s">
        <v>46</v>
      </c>
      <c r="I13" s="548" t="s">
        <v>46</v>
      </c>
      <c r="J13" s="548">
        <v>-5.433292449434413</v>
      </c>
      <c r="K13" s="548">
        <v>-1.8250472307000094</v>
      </c>
      <c r="L13" s="548">
        <v>-5.4903764336243936</v>
      </c>
      <c r="M13" s="548" t="s">
        <v>46</v>
      </c>
    </row>
    <row r="14" spans="1:13" ht="13.5" customHeight="1">
      <c r="A14" s="547" t="s">
        <v>69</v>
      </c>
      <c r="B14" s="547" t="s">
        <v>69</v>
      </c>
      <c r="C14" s="548">
        <v>-0.58791875839233398</v>
      </c>
      <c r="D14" s="548">
        <v>-37.841949462890625</v>
      </c>
      <c r="E14" s="548">
        <v>1.2018251419067383</v>
      </c>
      <c r="F14" s="548">
        <v>48.390377044677734</v>
      </c>
      <c r="G14" s="548">
        <v>4.881921103258783</v>
      </c>
      <c r="H14" s="548">
        <v>8.5095890410958912</v>
      </c>
      <c r="I14" s="548">
        <v>5.7769588043493592</v>
      </c>
      <c r="J14" s="548">
        <v>-0.24250031606797318</v>
      </c>
      <c r="K14" s="548">
        <v>-1.9023766328315146</v>
      </c>
      <c r="L14" s="548">
        <v>-1.094419526396343</v>
      </c>
      <c r="M14" s="548">
        <v>29.075419681957669</v>
      </c>
    </row>
    <row r="15" spans="1:13" ht="13.5" customHeight="1">
      <c r="A15" s="547" t="s">
        <v>70</v>
      </c>
      <c r="B15" s="547" t="s">
        <v>70</v>
      </c>
      <c r="C15" s="548">
        <v>-0.57075119018554688</v>
      </c>
      <c r="D15" s="548">
        <v>-38.85675048828125</v>
      </c>
      <c r="E15" s="548">
        <v>1.1752853393554688</v>
      </c>
      <c r="F15" s="548">
        <v>45.505733489990234</v>
      </c>
      <c r="G15" s="548">
        <v>8.6550905344820066</v>
      </c>
      <c r="H15" s="548">
        <v>4.3917808219178083</v>
      </c>
      <c r="I15" s="548">
        <v>16.106064270222937</v>
      </c>
      <c r="J15" s="548">
        <v>-0.99899343880726654</v>
      </c>
      <c r="K15" s="548">
        <v>-4.2820135525581717</v>
      </c>
      <c r="L15" s="548">
        <v>0.19044210458926772</v>
      </c>
      <c r="M15" s="548">
        <v>35.320521735280487</v>
      </c>
    </row>
    <row r="16" spans="1:13" ht="13.5" customHeight="1">
      <c r="A16" s="547" t="s">
        <v>71</v>
      </c>
      <c r="B16" s="547" t="s">
        <v>71</v>
      </c>
      <c r="C16" s="548">
        <v>0.32676887512207031</v>
      </c>
      <c r="D16" s="548">
        <v>15.066254615783691</v>
      </c>
      <c r="E16" s="548">
        <v>0.65937924385070801</v>
      </c>
      <c r="F16" s="548">
        <v>26.932540893554688</v>
      </c>
      <c r="G16" s="548">
        <v>6.7253858851191541</v>
      </c>
      <c r="H16" s="548">
        <v>8.5726027397260278</v>
      </c>
      <c r="I16" s="548">
        <v>4.8901959325112445</v>
      </c>
      <c r="J16" s="548">
        <v>-0.25967543867893483</v>
      </c>
      <c r="K16" s="548">
        <v>-1.9633557393962493</v>
      </c>
      <c r="L16" s="548">
        <v>-3.3368387164103503</v>
      </c>
      <c r="M16" s="548">
        <v>59.95507794325389</v>
      </c>
    </row>
    <row r="17" spans="1:16" ht="13.5" customHeight="1">
      <c r="A17" s="547" t="s">
        <v>72</v>
      </c>
      <c r="B17" s="547" t="s">
        <v>72</v>
      </c>
      <c r="C17" s="548">
        <v>0.81262731552124023</v>
      </c>
      <c r="D17" s="548">
        <v>33.405532836914063</v>
      </c>
      <c r="E17" s="548">
        <v>0.98140525817871094</v>
      </c>
      <c r="F17" s="548">
        <v>39.901718139648438</v>
      </c>
      <c r="G17" s="548">
        <v>5.5534807755915399</v>
      </c>
      <c r="H17" s="548">
        <v>5.720547945205479</v>
      </c>
      <c r="I17" s="548">
        <v>8.6003166756318379</v>
      </c>
      <c r="J17" s="548">
        <v>3.4327233049597936</v>
      </c>
      <c r="K17" s="548">
        <v>1.172557586098848</v>
      </c>
      <c r="L17" s="548">
        <v>2.4109119801037848</v>
      </c>
      <c r="M17" s="548">
        <v>66.180799846983177</v>
      </c>
    </row>
    <row r="18" spans="1:16" ht="13.5" customHeight="1">
      <c r="A18" s="547" t="s">
        <v>157</v>
      </c>
      <c r="B18" s="547" t="s">
        <v>157</v>
      </c>
      <c r="C18" s="548">
        <v>2.2561068534851074</v>
      </c>
      <c r="D18" s="548">
        <v>51.076023101806641</v>
      </c>
      <c r="E18" s="548">
        <v>0.20223712921142578</v>
      </c>
      <c r="F18" s="548">
        <v>8.6733436584472656</v>
      </c>
      <c r="G18" s="548">
        <v>36.601816125288202</v>
      </c>
      <c r="H18" s="548">
        <v>2.989041095890411</v>
      </c>
      <c r="I18" s="548">
        <v>29.081769343158346</v>
      </c>
      <c r="J18" s="548">
        <v>-4.9933237788133935</v>
      </c>
      <c r="K18" s="548">
        <v>-4.6186588427561004</v>
      </c>
      <c r="L18" s="548">
        <v>-5.2464641444161355</v>
      </c>
      <c r="M18" s="548">
        <v>20.425177038993674</v>
      </c>
    </row>
    <row r="19" spans="1:16" ht="13.5" customHeight="1">
      <c r="A19" s="547" t="s">
        <v>74</v>
      </c>
      <c r="B19" s="547" t="s">
        <v>74</v>
      </c>
      <c r="C19" s="548">
        <v>-1.1365966796875</v>
      </c>
      <c r="D19" s="548">
        <v>-21.779460906982422</v>
      </c>
      <c r="E19" s="548">
        <v>1.035499095916748</v>
      </c>
      <c r="F19" s="548">
        <v>40.127506256103516</v>
      </c>
      <c r="G19" s="548">
        <v>15.5</v>
      </c>
      <c r="H19" s="548">
        <v>3.43013698630137</v>
      </c>
      <c r="I19" s="548">
        <v>19.421384227231787</v>
      </c>
      <c r="J19" s="548">
        <v>-2.1893503183780303</v>
      </c>
      <c r="K19" s="548">
        <v>-6.4312993329287211</v>
      </c>
      <c r="L19" s="548">
        <v>-1.8785099757363921</v>
      </c>
      <c r="M19" s="548">
        <v>37.575510342743137</v>
      </c>
    </row>
    <row r="20" spans="1:16" ht="13.5" customHeight="1">
      <c r="A20" s="547" t="s">
        <v>51</v>
      </c>
      <c r="B20" s="547" t="s">
        <v>51</v>
      </c>
      <c r="C20" s="548">
        <v>-8.4085464477539063E-3</v>
      </c>
      <c r="D20" s="548">
        <v>-5.6694517135620117</v>
      </c>
      <c r="E20" s="548">
        <v>0.22285592555999756</v>
      </c>
      <c r="F20" s="548">
        <v>8.9586181640625</v>
      </c>
      <c r="G20" s="548">
        <v>10.666257086992861</v>
      </c>
      <c r="H20" s="548">
        <v>9.2904109589041095</v>
      </c>
      <c r="I20" s="548">
        <v>7.4310168111973667</v>
      </c>
      <c r="J20" s="548">
        <v>-3.6242734974488018</v>
      </c>
      <c r="K20" s="548">
        <v>-8.5594357334051825</v>
      </c>
      <c r="L20" s="548">
        <v>-6.4078004645952689</v>
      </c>
      <c r="M20" s="548">
        <v>5.4033338338559176</v>
      </c>
    </row>
    <row r="21" spans="1:16" ht="13.5" customHeight="1">
      <c r="A21" s="547" t="s">
        <v>75</v>
      </c>
      <c r="B21" s="547" t="s">
        <v>75</v>
      </c>
      <c r="C21" s="548">
        <v>0.24040588736534119</v>
      </c>
      <c r="D21" s="548">
        <v>9.241694450378418</v>
      </c>
      <c r="E21" s="548">
        <v>0.25458383560180664</v>
      </c>
      <c r="F21" s="548">
        <v>10.299480438232422</v>
      </c>
      <c r="G21" s="548">
        <v>3.7770443201210693</v>
      </c>
      <c r="H21" s="548">
        <v>8.3726027397260268</v>
      </c>
      <c r="I21" s="548">
        <v>3.4980545743847142</v>
      </c>
      <c r="J21" s="548">
        <v>-2.6746008262718393</v>
      </c>
      <c r="K21" s="548">
        <v>-0.71226639815861836</v>
      </c>
      <c r="L21" s="548">
        <v>-1.8351192947226982</v>
      </c>
      <c r="M21" s="548">
        <v>59.002276415169447</v>
      </c>
    </row>
    <row r="22" spans="1:16" ht="13.5" customHeight="1">
      <c r="A22" s="547" t="s">
        <v>104</v>
      </c>
      <c r="B22" s="547" t="s">
        <v>104</v>
      </c>
      <c r="C22" s="548">
        <v>1.9800004959106445</v>
      </c>
      <c r="D22" s="548">
        <v>109.90178680419922</v>
      </c>
      <c r="E22" s="548">
        <v>1.0086359977722168</v>
      </c>
      <c r="F22" s="548">
        <v>43.005115509033203</v>
      </c>
      <c r="G22" s="548" t="s">
        <v>60</v>
      </c>
      <c r="H22" s="548" t="s">
        <v>46</v>
      </c>
      <c r="I22" s="548" t="s">
        <v>46</v>
      </c>
      <c r="J22" s="548">
        <v>-16.320825918816208</v>
      </c>
      <c r="K22" s="548">
        <v>3.0735041826957077</v>
      </c>
      <c r="L22" s="548">
        <v>-4.7218063408588185</v>
      </c>
      <c r="M22" s="548" t="s">
        <v>46</v>
      </c>
    </row>
    <row r="23" spans="1:16" ht="13.5" customHeight="1">
      <c r="A23" s="547" t="s">
        <v>41</v>
      </c>
      <c r="B23" s="547" t="s">
        <v>41</v>
      </c>
      <c r="C23" s="548">
        <v>1.7281379699707031</v>
      </c>
      <c r="D23" s="548">
        <v>47.546867370605469</v>
      </c>
      <c r="E23" s="548">
        <v>0.35585594177246094</v>
      </c>
      <c r="F23" s="548">
        <v>14.869358062744141</v>
      </c>
      <c r="G23" s="548" t="s">
        <v>60</v>
      </c>
      <c r="H23" s="548">
        <v>6.8767123287671232</v>
      </c>
      <c r="I23" s="548">
        <v>3.0386198808897333</v>
      </c>
      <c r="J23" s="548">
        <v>-3.2605319923133065</v>
      </c>
      <c r="K23" s="548">
        <v>4.6580696408713873</v>
      </c>
      <c r="L23" s="548">
        <v>1.5050862867660983</v>
      </c>
      <c r="M23" s="548">
        <v>28.650801672749456</v>
      </c>
    </row>
    <row r="24" spans="1:16" ht="13.5" customHeight="1">
      <c r="A24" s="547" t="s">
        <v>40</v>
      </c>
      <c r="B24" s="547" t="s">
        <v>40</v>
      </c>
      <c r="C24" s="548">
        <v>7.411156177520752</v>
      </c>
      <c r="D24" s="548">
        <v>330.14041137695313</v>
      </c>
      <c r="E24" s="548">
        <v>0.73230791091918945</v>
      </c>
      <c r="F24" s="548">
        <v>31.170534133911133</v>
      </c>
      <c r="G24" s="548" t="s">
        <v>60</v>
      </c>
      <c r="H24" s="548">
        <v>3.5616438356164384</v>
      </c>
      <c r="I24" s="548">
        <v>4.9933224291729275</v>
      </c>
      <c r="J24" s="548">
        <v>-0.47109830400708141</v>
      </c>
      <c r="K24" s="548">
        <v>28.968637988547218</v>
      </c>
      <c r="L24" s="548">
        <v>6.7111269794774762</v>
      </c>
      <c r="M24" s="548" t="s">
        <v>46</v>
      </c>
      <c r="P24" s="572"/>
    </row>
    <row r="25" spans="1:16" ht="13.5" customHeight="1">
      <c r="A25" s="547" t="s">
        <v>76</v>
      </c>
      <c r="B25" s="547" t="s">
        <v>76</v>
      </c>
      <c r="C25" s="548">
        <v>2.1113266944885254</v>
      </c>
      <c r="D25" s="548">
        <v>82.404747009277344</v>
      </c>
      <c r="E25" s="548">
        <v>0.48572587966918945</v>
      </c>
      <c r="F25" s="548">
        <v>19.500980377197266</v>
      </c>
      <c r="G25" s="548">
        <v>10.02719432284966</v>
      </c>
      <c r="H25" s="548">
        <v>7.1095890410958908</v>
      </c>
      <c r="I25" s="548">
        <v>7.92134974772204</v>
      </c>
      <c r="J25" s="548">
        <v>-2.5951329727744272</v>
      </c>
      <c r="K25" s="548">
        <v>-3.8449897576867209</v>
      </c>
      <c r="L25" s="548">
        <v>-2.5744221185923766</v>
      </c>
      <c r="M25" s="548">
        <v>22.27527512439103</v>
      </c>
      <c r="O25" s="573"/>
    </row>
    <row r="26" spans="1:16" ht="13.5" customHeight="1">
      <c r="A26" s="547" t="s">
        <v>57</v>
      </c>
      <c r="B26" s="547" t="s">
        <v>57</v>
      </c>
      <c r="C26" s="548">
        <v>0.57505154609680176</v>
      </c>
      <c r="D26" s="548">
        <v>18.553487777709961</v>
      </c>
      <c r="E26" s="548">
        <v>0.74638748168945313</v>
      </c>
      <c r="F26" s="548">
        <v>31.055858612060547</v>
      </c>
      <c r="G26" s="548">
        <v>10.091065008588558</v>
      </c>
      <c r="H26" s="548">
        <v>8.3808219178082197</v>
      </c>
      <c r="I26" s="548">
        <v>6.4565336612556763</v>
      </c>
      <c r="J26" s="548">
        <v>1.7171454785297069</v>
      </c>
      <c r="K26" s="548">
        <v>-1.9857854639179044</v>
      </c>
      <c r="L26" s="548">
        <v>-2.3499999999999992</v>
      </c>
      <c r="M26" s="548">
        <v>30.947803772581157</v>
      </c>
    </row>
    <row r="27" spans="1:16" ht="13.5" customHeight="1">
      <c r="A27" s="547" t="s">
        <v>77</v>
      </c>
      <c r="B27" s="547" t="s">
        <v>77</v>
      </c>
      <c r="C27" s="548">
        <v>1.7989606857299805</v>
      </c>
      <c r="D27" s="548">
        <v>61.406280517578125</v>
      </c>
      <c r="E27" s="548">
        <v>0.5476386547088623</v>
      </c>
      <c r="F27" s="548">
        <v>22.585891723632813</v>
      </c>
      <c r="G27" s="548">
        <v>9.1357550500916176</v>
      </c>
      <c r="H27" s="548">
        <v>5.8739726027397259</v>
      </c>
      <c r="I27" s="548">
        <v>11.084436529318513</v>
      </c>
      <c r="J27" s="548">
        <v>-1.9054754321974423</v>
      </c>
      <c r="K27" s="548">
        <v>-3.3226639970319387</v>
      </c>
      <c r="L27" s="548">
        <v>-3.1468734792231641</v>
      </c>
      <c r="M27" s="548">
        <v>19.832148019441604</v>
      </c>
    </row>
    <row r="28" spans="1:16" ht="13.5" customHeight="1">
      <c r="A28" s="547" t="s">
        <v>38</v>
      </c>
      <c r="B28" s="547" t="s">
        <v>38</v>
      </c>
      <c r="C28" s="548">
        <v>0.55062329769134521</v>
      </c>
      <c r="D28" s="548">
        <v>27.823410034179688</v>
      </c>
      <c r="E28" s="548">
        <v>0.83035182952880859</v>
      </c>
      <c r="F28" s="548">
        <v>36.558578491210938</v>
      </c>
      <c r="G28" s="548" t="s">
        <v>60</v>
      </c>
      <c r="H28" s="548">
        <v>9.5315068493150683</v>
      </c>
      <c r="I28" s="548">
        <v>6.4305338101207914</v>
      </c>
      <c r="J28" s="548">
        <v>2.1388634589172364</v>
      </c>
      <c r="K28" s="548">
        <v>10.049429557444606</v>
      </c>
      <c r="L28" s="548">
        <v>-7.4465701280388226</v>
      </c>
      <c r="M28" s="548" t="s">
        <v>46</v>
      </c>
    </row>
    <row r="29" spans="1:16" ht="13.5" customHeight="1">
      <c r="A29" s="547" t="s">
        <v>78</v>
      </c>
      <c r="B29" s="547" t="s">
        <v>78</v>
      </c>
      <c r="C29" s="548">
        <v>0.13417351245880127</v>
      </c>
      <c r="D29" s="548">
        <v>5.317047119140625</v>
      </c>
      <c r="E29" s="548">
        <v>0.11533486843109131</v>
      </c>
      <c r="F29" s="548">
        <v>4.8725323677062988</v>
      </c>
      <c r="G29" s="548">
        <v>42.299974463870576</v>
      </c>
      <c r="H29" s="548">
        <v>1.0630136986301371</v>
      </c>
      <c r="I29" s="548">
        <v>72.430449587495531</v>
      </c>
      <c r="J29" s="548">
        <v>-0.28002762359023142</v>
      </c>
      <c r="K29" s="548">
        <v>-2.9371736132169963</v>
      </c>
      <c r="L29" s="548">
        <v>-7.850890140929617</v>
      </c>
      <c r="M29" s="548">
        <v>28.99791628475004</v>
      </c>
    </row>
    <row r="30" spans="1:16" ht="13.5" customHeight="1">
      <c r="A30" s="547" t="s">
        <v>79</v>
      </c>
      <c r="B30" s="547" t="s">
        <v>79</v>
      </c>
      <c r="C30" s="548">
        <v>0.34647548198699951</v>
      </c>
      <c r="D30" s="548">
        <v>15.335094451904297</v>
      </c>
      <c r="E30" s="548">
        <v>0.74409055709838867</v>
      </c>
      <c r="F30" s="548">
        <v>30.783952713012695</v>
      </c>
      <c r="G30" s="548">
        <v>4.3832532943789531</v>
      </c>
      <c r="H30" s="548">
        <v>12.413698630136986</v>
      </c>
      <c r="I30" s="548">
        <v>2.1894592114002496</v>
      </c>
      <c r="J30" s="548">
        <v>-0.23210257047881436</v>
      </c>
      <c r="K30" s="548">
        <v>-0.41344834750876974</v>
      </c>
      <c r="L30" s="548">
        <v>-1.1356053549094922</v>
      </c>
      <c r="M30" s="548">
        <v>28.012864059658593</v>
      </c>
    </row>
    <row r="31" spans="1:16" ht="13.5" customHeight="1">
      <c r="A31" s="547" t="s">
        <v>80</v>
      </c>
      <c r="B31" s="547" t="s">
        <v>80</v>
      </c>
      <c r="C31" s="548">
        <v>0.21220016479492188</v>
      </c>
      <c r="D31" s="548">
        <v>7.8274526596069336</v>
      </c>
      <c r="E31" s="548">
        <v>0.21990621089935303</v>
      </c>
      <c r="F31" s="548">
        <v>8.795710563659668</v>
      </c>
      <c r="G31" s="548">
        <v>4.3445775190286211</v>
      </c>
      <c r="H31" s="548">
        <v>8.1287671232876715</v>
      </c>
      <c r="I31" s="548">
        <v>4.8105809307691771</v>
      </c>
      <c r="J31" s="548">
        <v>-3.6519331535049533</v>
      </c>
      <c r="K31" s="548">
        <v>-2.4271013225029741</v>
      </c>
      <c r="L31" s="548">
        <v>-1.5923137393578262</v>
      </c>
      <c r="M31" s="548">
        <v>25.441937360219438</v>
      </c>
    </row>
    <row r="32" spans="1:16" ht="13.5" customHeight="1">
      <c r="A32" s="547" t="s">
        <v>81</v>
      </c>
      <c r="B32" s="547" t="s">
        <v>81</v>
      </c>
      <c r="C32" s="548">
        <v>-0.16911506652832031</v>
      </c>
      <c r="D32" s="548">
        <v>-7.5403976440429688</v>
      </c>
      <c r="E32" s="548">
        <v>1.0313930511474609</v>
      </c>
      <c r="F32" s="548">
        <v>40.013992309570313</v>
      </c>
      <c r="G32" s="548">
        <v>7.8590892846391558</v>
      </c>
      <c r="H32" s="548">
        <v>4.8</v>
      </c>
      <c r="I32" s="548">
        <v>9.8906804769323742</v>
      </c>
      <c r="J32" s="548">
        <v>-1.5228431858694482</v>
      </c>
      <c r="K32" s="548">
        <v>-4.1382778883401787</v>
      </c>
      <c r="L32" s="548">
        <v>-2.9530158548777998</v>
      </c>
      <c r="M32" s="548">
        <v>46.665921055474875</v>
      </c>
    </row>
    <row r="33" spans="1:16" ht="13.5" customHeight="1">
      <c r="A33" s="547" t="s">
        <v>37</v>
      </c>
      <c r="B33" s="547" t="s">
        <v>37</v>
      </c>
      <c r="C33" s="548">
        <v>0.85846781730651855</v>
      </c>
      <c r="D33" s="548">
        <v>38.672157287597656</v>
      </c>
      <c r="E33" s="548">
        <v>0.63694334030151367</v>
      </c>
      <c r="F33" s="548">
        <v>27.479831695556641</v>
      </c>
      <c r="G33" s="548" t="s">
        <v>60</v>
      </c>
      <c r="H33" s="548">
        <v>8.0904109589041102</v>
      </c>
      <c r="I33" s="548">
        <v>6.5185533682376358</v>
      </c>
      <c r="J33" s="548">
        <v>-1.0629404872161887</v>
      </c>
      <c r="K33" s="548">
        <v>8.9647280307569162</v>
      </c>
      <c r="L33" s="548">
        <v>6.457569155293001</v>
      </c>
      <c r="M33" s="548" t="s">
        <v>46</v>
      </c>
    </row>
    <row r="34" spans="1:16" ht="13.5" customHeight="1">
      <c r="A34" s="547" t="s">
        <v>82</v>
      </c>
      <c r="B34" s="547" t="s">
        <v>82</v>
      </c>
      <c r="C34" s="548">
        <v>-1.1942610740661621</v>
      </c>
      <c r="D34" s="548">
        <v>-16.174413681030273</v>
      </c>
      <c r="E34" s="548">
        <v>0.88545799255371094</v>
      </c>
      <c r="F34" s="548">
        <v>33.59930419921875</v>
      </c>
      <c r="G34" s="548">
        <v>7.97134420790122</v>
      </c>
      <c r="H34" s="548">
        <v>5.816438356164384</v>
      </c>
      <c r="I34" s="548">
        <v>6.5317600737729649</v>
      </c>
      <c r="J34" s="548">
        <v>-2.2657999600508956</v>
      </c>
      <c r="K34" s="548">
        <v>-2.5437935081333549</v>
      </c>
      <c r="L34" s="548">
        <v>-4.0609384510390489</v>
      </c>
      <c r="M34" s="548">
        <v>43.910952991256686</v>
      </c>
    </row>
    <row r="35" spans="1:16" ht="13.5" customHeight="1">
      <c r="A35" s="547" t="s">
        <v>53</v>
      </c>
      <c r="B35" s="547" t="s">
        <v>53</v>
      </c>
      <c r="C35" s="548">
        <v>3.3786334991455078</v>
      </c>
      <c r="D35" s="548">
        <v>96.642547607421875</v>
      </c>
      <c r="E35" s="548">
        <v>0.62979555130004883</v>
      </c>
      <c r="F35" s="548">
        <v>24.206304550170898</v>
      </c>
      <c r="G35" s="548">
        <v>0.38785954186435079</v>
      </c>
      <c r="H35" s="548">
        <v>6.9534246575342467</v>
      </c>
      <c r="I35" s="548">
        <v>1.9828649370783269</v>
      </c>
      <c r="J35" s="548">
        <v>0.9163489532905621</v>
      </c>
      <c r="K35" s="548">
        <v>4.2128934008526429</v>
      </c>
      <c r="L35" s="548">
        <v>0.25801669561221968</v>
      </c>
      <c r="M35" s="548">
        <v>21.872375115814947</v>
      </c>
    </row>
    <row r="36" spans="1:16" ht="13.5" customHeight="1">
      <c r="A36" s="547" t="s">
        <v>36</v>
      </c>
      <c r="B36" s="547" t="s">
        <v>36</v>
      </c>
      <c r="C36" s="548">
        <v>2.4036209583282471</v>
      </c>
      <c r="D36" s="548">
        <v>92.939315795898438</v>
      </c>
      <c r="E36" s="548">
        <v>0.95910072326660156</v>
      </c>
      <c r="F36" s="548">
        <v>38.859573364257813</v>
      </c>
      <c r="G36" s="548" t="s">
        <v>60</v>
      </c>
      <c r="H36" s="548">
        <v>8.1863013698630134</v>
      </c>
      <c r="I36" s="548">
        <v>2.8960934887923675</v>
      </c>
      <c r="J36" s="548">
        <v>1.2798860259228639</v>
      </c>
      <c r="K36" s="548">
        <v>6.8601382357182192</v>
      </c>
      <c r="L36" s="548">
        <v>-6.7494988714698847</v>
      </c>
      <c r="M36" s="548" t="s">
        <v>46</v>
      </c>
    </row>
    <row r="37" spans="1:16" ht="13.5" customHeight="1">
      <c r="A37" s="547" t="s">
        <v>59</v>
      </c>
      <c r="B37" s="547" t="s">
        <v>59</v>
      </c>
      <c r="C37" s="548">
        <v>0.32502651214599609</v>
      </c>
      <c r="D37" s="548">
        <v>13.221965789794922</v>
      </c>
      <c r="E37" s="548">
        <v>0.65308022499084473</v>
      </c>
      <c r="F37" s="548">
        <v>26.830362319946289</v>
      </c>
      <c r="G37" s="548">
        <v>14.039077362105836</v>
      </c>
      <c r="H37" s="548">
        <v>13.082191780821917</v>
      </c>
      <c r="I37" s="548">
        <v>4.4189646173347592</v>
      </c>
      <c r="J37" s="548">
        <v>0.53591844540623634</v>
      </c>
      <c r="K37" s="548">
        <v>-0.56790773803789074</v>
      </c>
      <c r="L37" s="548">
        <v>-4.9668144130646574</v>
      </c>
      <c r="M37" s="548">
        <v>32.570830788701052</v>
      </c>
    </row>
    <row r="38" spans="1:16" ht="13.5" customHeight="1">
      <c r="A38" s="547" t="s">
        <v>83</v>
      </c>
      <c r="B38" s="547" t="s">
        <v>83</v>
      </c>
      <c r="C38" s="548">
        <v>1.1504061222076416</v>
      </c>
      <c r="D38" s="548">
        <v>43.199123382568359</v>
      </c>
      <c r="E38" s="548">
        <v>0.37756502628326416</v>
      </c>
      <c r="F38" s="548">
        <v>14.796146392822266</v>
      </c>
      <c r="G38" s="548">
        <v>18.117572248190822</v>
      </c>
      <c r="H38" s="548">
        <v>5.2767123287671236</v>
      </c>
      <c r="I38" s="548">
        <v>17</v>
      </c>
      <c r="J38" s="548">
        <v>-0.82052817728684702</v>
      </c>
      <c r="K38" s="548">
        <v>-6.8859000880194969</v>
      </c>
      <c r="L38" s="548">
        <v>-3.7076597089951213</v>
      </c>
      <c r="M38" s="548">
        <v>43.533885302057897</v>
      </c>
    </row>
    <row r="39" spans="1:16" ht="13.5" customHeight="1">
      <c r="A39" s="547" t="s">
        <v>84</v>
      </c>
      <c r="B39" s="547" t="s">
        <v>84</v>
      </c>
      <c r="C39" s="548">
        <v>3.8291020393371582</v>
      </c>
      <c r="D39" s="548">
        <v>125.73522186279297</v>
      </c>
      <c r="E39" s="548">
        <v>0.73926067352294922</v>
      </c>
      <c r="F39" s="548">
        <v>28.664606094360352</v>
      </c>
      <c r="G39" s="548">
        <v>5.3802373308161142</v>
      </c>
      <c r="H39" s="548">
        <v>6.8328767123287673</v>
      </c>
      <c r="I39" s="548">
        <v>6.0697685124726801</v>
      </c>
      <c r="J39" s="548">
        <v>-2.0913923144247821</v>
      </c>
      <c r="K39" s="548">
        <v>-0.44353004145423852</v>
      </c>
      <c r="L39" s="548">
        <v>-0.84241382491042305</v>
      </c>
      <c r="M39" s="548">
        <v>12.268995406939091</v>
      </c>
    </row>
    <row r="40" spans="1:16" ht="13.5" customHeight="1">
      <c r="A40" s="547" t="s">
        <v>440</v>
      </c>
      <c r="B40" s="547" t="s">
        <v>54</v>
      </c>
      <c r="C40" s="548">
        <v>-0.11309242248535156</v>
      </c>
      <c r="D40" s="548">
        <v>15.520716667175293</v>
      </c>
      <c r="E40" s="548">
        <v>0.82013916969299316</v>
      </c>
      <c r="F40" s="548">
        <v>33.602298736572266</v>
      </c>
      <c r="G40" s="548">
        <v>7.0564120092637612</v>
      </c>
      <c r="H40" s="548">
        <v>6.2547945205479456</v>
      </c>
      <c r="I40" s="548">
        <v>4.7849060293859873</v>
      </c>
      <c r="J40" s="548">
        <v>-1.7283528444779668</v>
      </c>
      <c r="K40" s="548">
        <v>-5.8480517558004479</v>
      </c>
      <c r="L40" s="548">
        <v>-3.2631310863854868</v>
      </c>
      <c r="M40" s="548">
        <v>41.442088095965978</v>
      </c>
    </row>
    <row r="41" spans="1:16" ht="13.5" customHeight="1">
      <c r="A41" s="547" t="s">
        <v>85</v>
      </c>
      <c r="B41" s="547" t="s">
        <v>85</v>
      </c>
      <c r="C41" s="548">
        <v>1.0478801727294922</v>
      </c>
      <c r="D41" s="548">
        <v>99.817298889160156</v>
      </c>
      <c r="E41" s="548">
        <v>0.53558063507080078</v>
      </c>
      <c r="F41" s="548">
        <v>21.045927047729492</v>
      </c>
      <c r="G41" s="548">
        <v>8.0655540093303468</v>
      </c>
      <c r="H41" s="548">
        <v>9.043835616438356</v>
      </c>
      <c r="I41" s="548">
        <v>6.8587587812542203</v>
      </c>
      <c r="J41" s="548">
        <v>-4.4706574917844346</v>
      </c>
      <c r="K41" s="548">
        <v>-2.3719943518167801</v>
      </c>
      <c r="L41" s="548">
        <v>-2.1371000392281858</v>
      </c>
      <c r="M41" s="548">
        <v>48.109076054825444</v>
      </c>
    </row>
    <row r="42" spans="1:16" ht="13.5" customHeight="1">
      <c r="A42" s="547" t="s">
        <v>35</v>
      </c>
      <c r="B42" s="547" t="s">
        <v>35</v>
      </c>
      <c r="C42" s="548">
        <v>0.61873471736907959</v>
      </c>
      <c r="D42" s="548">
        <v>29.593605041503906</v>
      </c>
      <c r="E42" s="548">
        <v>0.66986918449401855</v>
      </c>
      <c r="F42" s="548">
        <v>28.196884155273438</v>
      </c>
      <c r="G42" s="548" t="s">
        <v>60</v>
      </c>
      <c r="H42" s="548" t="s">
        <v>46</v>
      </c>
      <c r="I42" s="548" t="s">
        <v>46</v>
      </c>
      <c r="J42" s="548">
        <v>-2.244263091712821</v>
      </c>
      <c r="K42" s="548">
        <v>9.0683591939853301</v>
      </c>
      <c r="L42" s="548">
        <v>-0.42060669797168937</v>
      </c>
      <c r="M42" s="548" t="s">
        <v>46</v>
      </c>
    </row>
    <row r="43" spans="1:16" ht="13.5" customHeight="1">
      <c r="A43" s="547" t="s">
        <v>958</v>
      </c>
      <c r="B43" s="547" t="s">
        <v>86</v>
      </c>
      <c r="C43" s="548">
        <v>-0.35062026977539063</v>
      </c>
      <c r="D43" s="548">
        <v>-3.8923251628875732</v>
      </c>
      <c r="E43" s="548">
        <v>1.1727352142333984</v>
      </c>
      <c r="F43" s="548">
        <v>47.674610137939453</v>
      </c>
      <c r="G43" s="548">
        <v>17.865790983886424</v>
      </c>
      <c r="H43" s="548">
        <v>11.167123287671233</v>
      </c>
      <c r="I43" s="548">
        <v>6.3887288367705457</v>
      </c>
      <c r="J43" s="548">
        <v>-4.633180084959557</v>
      </c>
      <c r="K43" s="548">
        <v>-2.0567907787411923</v>
      </c>
      <c r="L43" s="548">
        <v>-3.1866346313599609</v>
      </c>
      <c r="M43" s="548">
        <v>38.981096095583318</v>
      </c>
    </row>
    <row r="44" spans="1:16" ht="13.5" customHeight="1">
      <c r="A44" s="547" t="s">
        <v>117</v>
      </c>
      <c r="B44" s="547" t="s">
        <v>117</v>
      </c>
      <c r="C44" s="548" t="str">
        <f>IF(ISNUMBER(VLOOKUP($B44,#REF!,9,0)),VLOOKUP($B44,#REF!,9,0),"…")</f>
        <v>…</v>
      </c>
      <c r="D44" s="548" t="str">
        <f>IF(ISNUMBER(VLOOKUP($B44,#REF!,12,0)),VLOOKUP($B44,#REF!,12,0),"…")</f>
        <v>…</v>
      </c>
      <c r="E44" s="548" t="str">
        <f>IF(ISNUMBER(VLOOKUP($B44,#REF!,9,0)),VLOOKUP($B44,#REF!,9,0),"…")</f>
        <v>…</v>
      </c>
      <c r="F44" s="548" t="str">
        <f>IF(ISNUMBER(VLOOKUP($B44,#REF!,12,0)),VLOOKUP($B44,#REF!,12,0),"…")</f>
        <v>…</v>
      </c>
      <c r="G44" s="548" t="s">
        <v>60</v>
      </c>
      <c r="H44" s="548" t="s">
        <v>46</v>
      </c>
      <c r="I44" s="548" t="s">
        <v>46</v>
      </c>
      <c r="J44" s="548" t="s">
        <v>46</v>
      </c>
      <c r="K44" s="548">
        <v>8.6306048799961566E-2</v>
      </c>
      <c r="L44" s="548">
        <v>-29.899151160378139</v>
      </c>
      <c r="M44" s="548" t="s">
        <v>46</v>
      </c>
      <c r="P44" s="572"/>
    </row>
    <row r="45" spans="1:16" ht="6" customHeight="1">
      <c r="A45" s="574"/>
      <c r="B45" s="574"/>
      <c r="C45" s="551"/>
      <c r="D45" s="551"/>
      <c r="E45" s="551"/>
      <c r="F45" s="551"/>
      <c r="G45" s="551"/>
      <c r="H45" s="551"/>
      <c r="I45" s="552"/>
      <c r="J45" s="552"/>
      <c r="K45" s="551"/>
      <c r="L45" s="551"/>
      <c r="M45" s="551"/>
    </row>
    <row r="46" spans="1:16">
      <c r="A46" s="553" t="s">
        <v>87</v>
      </c>
      <c r="B46" s="554"/>
      <c r="C46" s="555">
        <v>1.7114374092938198</v>
      </c>
      <c r="D46" s="555">
        <v>61.616728165336227</v>
      </c>
      <c r="E46" s="555">
        <v>0.72254913721464409</v>
      </c>
      <c r="F46" s="555">
        <v>29.018409265422328</v>
      </c>
      <c r="G46" s="555">
        <v>10.263587410289421</v>
      </c>
      <c r="H46" s="555">
        <v>6.9341438918899643</v>
      </c>
      <c r="I46" s="555">
        <v>9.114144527817329</v>
      </c>
      <c r="J46" s="555">
        <v>-3.6809718291789482</v>
      </c>
      <c r="K46" s="555">
        <v>-1.0874789973892816</v>
      </c>
      <c r="L46" s="555">
        <v>-4.4038084498144912</v>
      </c>
      <c r="M46" s="555">
        <v>16.261928369854846</v>
      </c>
      <c r="N46" s="556"/>
      <c r="O46" s="556"/>
    </row>
    <row r="47" spans="1:16">
      <c r="A47" s="557" t="s">
        <v>127</v>
      </c>
      <c r="B47" s="558"/>
      <c r="C47" s="559">
        <v>1.8592443550074542</v>
      </c>
      <c r="D47" s="559">
        <v>65.686465064656247</v>
      </c>
      <c r="E47" s="559">
        <v>0.72113918856082126</v>
      </c>
      <c r="F47" s="559">
        <v>28.901952560582462</v>
      </c>
      <c r="G47" s="559">
        <v>9.361220791615855</v>
      </c>
      <c r="H47" s="559">
        <v>6.9992692992624601</v>
      </c>
      <c r="I47" s="559">
        <v>8.0886776175012081</v>
      </c>
      <c r="J47" s="559">
        <v>-3.5868315961535493</v>
      </c>
      <c r="K47" s="559">
        <v>-1.8580240041578091</v>
      </c>
      <c r="L47" s="559">
        <v>-4.9129164329802268</v>
      </c>
      <c r="M47" s="559">
        <v>13.266046791290538</v>
      </c>
      <c r="N47" s="556"/>
      <c r="O47" s="556"/>
    </row>
    <row r="54" ht="15.75" customHeight="1"/>
    <row r="56" ht="7.5" customHeight="1"/>
  </sheetData>
  <conditionalFormatting sqref="A6:M44">
    <cfRule type="expression" dxfId="10" priority="1">
      <formula>MOD(ROW(),2)=0</formula>
    </cfRule>
  </conditionalFormatting>
  <pageMargins left="0.7" right="0.7" top="0.75" bottom="0.75" header="0.3" footer="0.3"/>
  <pageSetup scale="70" orientation="landscape" r:id="rId1"/>
  <drawing r:id="rId2"/>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37FA-2FCE-4DCE-9E81-B18DF1839E60}">
  <sheetPr codeName="Sheet99">
    <tabColor rgb="FF92D050"/>
    <pageSetUpPr fitToPage="1"/>
  </sheetPr>
  <dimension ref="A1:O56"/>
  <sheetViews>
    <sheetView zoomScaleNormal="100" workbookViewId="0">
      <pane xSplit="2" ySplit="5" topLeftCell="C27" activePane="bottomRight" state="frozen"/>
      <selection activeCell="R38" sqref="R38"/>
      <selection pane="topRight" activeCell="R38" sqref="R38"/>
      <selection pane="bottomLeft" activeCell="R38" sqref="R38"/>
      <selection pane="bottomRight" activeCell="C38" sqref="C38"/>
    </sheetView>
  </sheetViews>
  <sheetFormatPr defaultColWidth="8.7109375" defaultRowHeight="12.75" outlineLevelCol="1"/>
  <cols>
    <col min="1" max="1" width="29.85546875" style="543" customWidth="1"/>
    <col min="2" max="2" width="14.140625" style="543" hidden="1" customWidth="1" outlineLevel="1"/>
    <col min="3" max="3" width="13" style="543" customWidth="1" collapsed="1"/>
    <col min="4" max="4" width="14.140625" style="543" customWidth="1"/>
    <col min="5" max="6" width="13" style="543" customWidth="1"/>
    <col min="7" max="7" width="13" style="560" hidden="1" customWidth="1" outlineLevel="1"/>
    <col min="8" max="8" width="13.7109375" style="560" customWidth="1" collapsed="1"/>
    <col min="9" max="10" width="14.42578125" style="560" customWidth="1"/>
    <col min="11" max="12" width="13" style="560" customWidth="1"/>
    <col min="13" max="13" width="18.140625" style="543" customWidth="1"/>
    <col min="14" max="16384" width="8.7109375" style="543"/>
  </cols>
  <sheetData>
    <row r="1" spans="1:13"/>
    <row r="2" spans="1:13" s="563" customFormat="1" ht="17.25" customHeight="1">
      <c r="A2" s="561" t="s">
        <v>399</v>
      </c>
      <c r="B2" s="562"/>
      <c r="C2" s="562"/>
      <c r="D2" s="562"/>
      <c r="E2" s="562"/>
      <c r="F2" s="562"/>
      <c r="G2" s="562"/>
      <c r="H2" s="562"/>
      <c r="I2" s="562"/>
      <c r="J2" s="562"/>
      <c r="K2" s="562"/>
      <c r="L2" s="562"/>
      <c r="M2" s="562"/>
    </row>
    <row r="3" spans="1:13">
      <c r="A3" s="564" t="s">
        <v>235</v>
      </c>
      <c r="B3" s="565"/>
      <c r="C3" s="565"/>
      <c r="D3" s="565"/>
      <c r="E3" s="565"/>
      <c r="F3" s="565"/>
      <c r="G3" s="565"/>
      <c r="H3" s="565"/>
      <c r="I3" s="565"/>
      <c r="J3" s="565"/>
      <c r="K3" s="565"/>
      <c r="L3" s="565"/>
      <c r="M3" s="565"/>
    </row>
    <row r="4" spans="1:13" ht="78" customHeight="1">
      <c r="A4" s="566"/>
      <c r="B4" s="566"/>
      <c r="C4" s="546" t="s">
        <v>949</v>
      </c>
      <c r="D4" s="546" t="s">
        <v>950</v>
      </c>
      <c r="E4" s="546" t="s">
        <v>238</v>
      </c>
      <c r="F4" s="546" t="s">
        <v>951</v>
      </c>
      <c r="G4" s="546" t="s">
        <v>959</v>
      </c>
      <c r="H4" s="546" t="s">
        <v>960</v>
      </c>
      <c r="I4" s="546" t="s">
        <v>954</v>
      </c>
      <c r="J4" s="546" t="s">
        <v>961</v>
      </c>
      <c r="K4" s="546" t="s">
        <v>237</v>
      </c>
      <c r="L4" s="546" t="s">
        <v>956</v>
      </c>
      <c r="M4" s="546" t="s">
        <v>962</v>
      </c>
    </row>
    <row r="5" spans="1:13" ht="13.5" customHeight="1">
      <c r="A5" s="567"/>
      <c r="B5" s="567"/>
      <c r="C5" s="568"/>
      <c r="D5" s="568"/>
      <c r="E5" s="569"/>
      <c r="F5" s="569"/>
      <c r="G5" s="570"/>
      <c r="H5" s="570"/>
      <c r="I5" s="570"/>
      <c r="J5" s="570"/>
      <c r="K5" s="570"/>
      <c r="L5" s="570"/>
      <c r="M5" s="571"/>
    </row>
    <row r="6" spans="1:13" ht="13.5" customHeight="1">
      <c r="A6" s="547" t="s">
        <v>92</v>
      </c>
      <c r="B6" s="547" t="s">
        <v>92</v>
      </c>
      <c r="C6" s="548">
        <v>0.27235054969787598</v>
      </c>
      <c r="D6" s="548">
        <v>13.071324348449707</v>
      </c>
      <c r="E6" s="548">
        <v>8.772575855255127E-2</v>
      </c>
      <c r="F6" s="548">
        <v>3.4968998432159424</v>
      </c>
      <c r="G6" s="548" t="s">
        <v>46</v>
      </c>
      <c r="H6" s="548">
        <v>5.419178082191781</v>
      </c>
      <c r="I6" s="548">
        <v>6.4240150695413547</v>
      </c>
      <c r="J6" s="548">
        <v>-5.9916356969053757</v>
      </c>
      <c r="K6" s="548">
        <v>-2.7950243171974742</v>
      </c>
      <c r="L6" s="548">
        <v>-3.6085186644463079</v>
      </c>
      <c r="M6" s="548">
        <v>37.647658991824045</v>
      </c>
    </row>
    <row r="7" spans="1:13" ht="13.5" customHeight="1">
      <c r="A7" s="547" t="s">
        <v>93</v>
      </c>
      <c r="B7" s="547" t="s">
        <v>93</v>
      </c>
      <c r="C7" s="548">
        <v>5.6065917015075684E-2</v>
      </c>
      <c r="D7" s="548">
        <v>3.421428918838501</v>
      </c>
      <c r="E7" s="548">
        <v>0.24157464504241943</v>
      </c>
      <c r="F7" s="548">
        <v>9.6575117111206055</v>
      </c>
      <c r="G7" s="548" t="s">
        <v>46</v>
      </c>
      <c r="H7" s="548">
        <v>2.6273972602739728</v>
      </c>
      <c r="I7" s="548">
        <v>20.552062571356259</v>
      </c>
      <c r="J7" s="548">
        <v>-4.1066254054312319</v>
      </c>
      <c r="K7" s="548">
        <v>-2.3090255415655845</v>
      </c>
      <c r="L7" s="548">
        <v>-1.4441627166097077</v>
      </c>
      <c r="M7" s="548" t="s">
        <v>46</v>
      </c>
    </row>
    <row r="8" spans="1:13" ht="13.5" customHeight="1">
      <c r="A8" s="547" t="s">
        <v>95</v>
      </c>
      <c r="B8" s="547" t="s">
        <v>95</v>
      </c>
      <c r="C8" s="548">
        <v>4.7287523746490479E-2</v>
      </c>
      <c r="D8" s="548">
        <v>3.1694340705871582</v>
      </c>
      <c r="E8" s="548">
        <v>0.44021844863891602</v>
      </c>
      <c r="F8" s="548">
        <v>17.576435089111328</v>
      </c>
      <c r="G8" s="548" t="s">
        <v>46</v>
      </c>
      <c r="H8" s="548">
        <v>1.6191780821917807</v>
      </c>
      <c r="I8" s="548">
        <v>26.226005295337497</v>
      </c>
      <c r="J8" s="548">
        <v>-4.1431418589640101</v>
      </c>
      <c r="K8" s="548">
        <v>-1.7601522517221677</v>
      </c>
      <c r="L8" s="548">
        <v>-3.0400000000000076</v>
      </c>
      <c r="M8" s="548">
        <v>53.479270940232453</v>
      </c>
    </row>
    <row r="9" spans="1:13" ht="13.5" customHeight="1">
      <c r="A9" s="547" t="s">
        <v>96</v>
      </c>
      <c r="B9" s="547" t="s">
        <v>96</v>
      </c>
      <c r="C9" s="548">
        <v>8.1493213772773743E-2</v>
      </c>
      <c r="D9" s="548">
        <v>3.0299572944641113</v>
      </c>
      <c r="E9" s="548">
        <v>0.27065205574035645</v>
      </c>
      <c r="F9" s="548">
        <v>10.795512199401855</v>
      </c>
      <c r="G9" s="548" t="s">
        <v>46</v>
      </c>
      <c r="H9" s="548" t="s">
        <v>46</v>
      </c>
      <c r="I9" s="548" t="s">
        <v>46</v>
      </c>
      <c r="J9" s="548">
        <v>-7.4737485169380182</v>
      </c>
      <c r="K9" s="548">
        <v>-3.2378483866218768</v>
      </c>
      <c r="L9" s="548">
        <v>-3.0497708174930112</v>
      </c>
      <c r="M9" s="548">
        <v>93.388981975587456</v>
      </c>
    </row>
    <row r="10" spans="1:13" ht="13.5" customHeight="1">
      <c r="A10" s="547" t="s">
        <v>132</v>
      </c>
      <c r="B10" s="547" t="s">
        <v>132</v>
      </c>
      <c r="C10" s="548">
        <v>-1.4749407768249512E-2</v>
      </c>
      <c r="D10" s="548">
        <v>0.57962393760681152</v>
      </c>
      <c r="E10" s="548">
        <v>0.14960163831710815</v>
      </c>
      <c r="F10" s="548">
        <v>6.0184321403503418</v>
      </c>
      <c r="G10" s="548" t="s">
        <v>46</v>
      </c>
      <c r="H10" s="548">
        <v>6.0493150684931507</v>
      </c>
      <c r="I10" s="548">
        <v>6.3001104573748634</v>
      </c>
      <c r="J10" s="548">
        <v>-3.6212927295329691</v>
      </c>
      <c r="K10" s="548">
        <v>5.2830842120019152</v>
      </c>
      <c r="L10" s="548">
        <v>-1.6617149854272757</v>
      </c>
      <c r="M10" s="548">
        <v>62.448082105008275</v>
      </c>
    </row>
    <row r="11" spans="1:13" ht="13.5" customHeight="1">
      <c r="A11" s="547" t="s">
        <v>97</v>
      </c>
      <c r="B11" s="547" t="s">
        <v>97</v>
      </c>
      <c r="C11" s="548">
        <v>-8.5756778717041016E-3</v>
      </c>
      <c r="D11" s="548">
        <v>-5.0296679139137268E-2</v>
      </c>
      <c r="E11" s="548">
        <v>0.19445121288299561</v>
      </c>
      <c r="F11" s="548">
        <v>7.8554587364196777</v>
      </c>
      <c r="G11" s="548" t="s">
        <v>46</v>
      </c>
      <c r="H11" s="548" t="s">
        <v>46</v>
      </c>
      <c r="I11" s="548" t="s">
        <v>46</v>
      </c>
      <c r="J11" s="548">
        <v>-4.568509058091939</v>
      </c>
      <c r="K11" s="548">
        <v>-2.4073366774591727</v>
      </c>
      <c r="L11" s="548">
        <v>1.8055749267457806</v>
      </c>
      <c r="M11" s="548" t="s">
        <v>46</v>
      </c>
    </row>
    <row r="12" spans="1:13" ht="13.5" customHeight="1">
      <c r="A12" s="547" t="s">
        <v>223</v>
      </c>
      <c r="B12" s="547" t="s">
        <v>223</v>
      </c>
      <c r="C12" s="548">
        <v>-5.7772696018218994E-3</v>
      </c>
      <c r="D12" s="548">
        <v>0.18476518988609314</v>
      </c>
      <c r="E12" s="548">
        <v>0.27759993076324463</v>
      </c>
      <c r="F12" s="548">
        <v>11.195778846740723</v>
      </c>
      <c r="G12" s="548" t="s">
        <v>46</v>
      </c>
      <c r="H12" s="548" t="s">
        <v>46</v>
      </c>
      <c r="I12" s="548" t="s">
        <v>46</v>
      </c>
      <c r="J12" s="548">
        <v>-4.5272385315962635</v>
      </c>
      <c r="K12" s="548">
        <v>-0.73158992415337831</v>
      </c>
      <c r="L12" s="548">
        <v>-0.57530331779029076</v>
      </c>
      <c r="M12" s="548" t="s">
        <v>46</v>
      </c>
    </row>
    <row r="13" spans="1:13" ht="13.5" customHeight="1">
      <c r="A13" s="547" t="s">
        <v>165</v>
      </c>
      <c r="B13" s="547" t="s">
        <v>165</v>
      </c>
      <c r="C13" s="548">
        <v>0.10672438144683838</v>
      </c>
      <c r="D13" s="548">
        <v>6.0287604331970215</v>
      </c>
      <c r="E13" s="548">
        <v>0.26983499526977539</v>
      </c>
      <c r="F13" s="548">
        <v>10.775763511657715</v>
      </c>
      <c r="G13" s="548" t="s">
        <v>46</v>
      </c>
      <c r="H13" s="548" t="s">
        <v>46</v>
      </c>
      <c r="I13" s="548" t="s">
        <v>46</v>
      </c>
      <c r="J13" s="548">
        <v>0.70485014968015003</v>
      </c>
      <c r="K13" s="548">
        <v>4.7808033336417779</v>
      </c>
      <c r="L13" s="548">
        <v>7.1269044283848677</v>
      </c>
      <c r="M13" s="548" t="s">
        <v>46</v>
      </c>
    </row>
    <row r="14" spans="1:13" ht="13.5" customHeight="1">
      <c r="A14" s="547" t="s">
        <v>100</v>
      </c>
      <c r="B14" s="547" t="s">
        <v>100</v>
      </c>
      <c r="C14" s="548">
        <v>2.7287721633911133E-2</v>
      </c>
      <c r="D14" s="548">
        <v>2.3939788341522217</v>
      </c>
      <c r="E14" s="548" t="s">
        <v>46</v>
      </c>
      <c r="F14" s="548" t="s">
        <v>46</v>
      </c>
      <c r="G14" s="548" t="s">
        <v>46</v>
      </c>
      <c r="H14" s="548" t="s">
        <v>46</v>
      </c>
      <c r="I14" s="548" t="s">
        <v>46</v>
      </c>
      <c r="J14" s="548">
        <v>-3.4762608470279308</v>
      </c>
      <c r="K14" s="548">
        <v>-0.95302782793424523</v>
      </c>
      <c r="L14" s="548">
        <v>-2.9346638306791228</v>
      </c>
      <c r="M14" s="548" t="s">
        <v>46</v>
      </c>
    </row>
    <row r="15" spans="1:13" ht="13.5" customHeight="1">
      <c r="A15" s="547" t="s">
        <v>101</v>
      </c>
      <c r="B15" s="547" t="s">
        <v>101</v>
      </c>
      <c r="C15" s="548">
        <v>4.3110251426696777E-3</v>
      </c>
      <c r="D15" s="548">
        <v>0.94284641742706299</v>
      </c>
      <c r="E15" s="548">
        <v>0.23126506805419922</v>
      </c>
      <c r="F15" s="548">
        <v>9.3147344589233398</v>
      </c>
      <c r="G15" s="548" t="s">
        <v>46</v>
      </c>
      <c r="H15" s="548" t="s">
        <v>46</v>
      </c>
      <c r="I15" s="548" t="s">
        <v>46</v>
      </c>
      <c r="J15" s="548">
        <v>-13.206393559257901</v>
      </c>
      <c r="K15" s="548">
        <v>-4.7657402923469334</v>
      </c>
      <c r="L15" s="548">
        <v>-2.820202874230354</v>
      </c>
      <c r="M15" s="548" t="s">
        <v>46</v>
      </c>
    </row>
    <row r="16" spans="1:13" ht="13.5" customHeight="1">
      <c r="A16" s="547" t="s">
        <v>102</v>
      </c>
      <c r="B16" s="547" t="s">
        <v>102</v>
      </c>
      <c r="C16" s="548">
        <v>6.9237649440765381E-2</v>
      </c>
      <c r="D16" s="548">
        <v>3.4823393821716309</v>
      </c>
      <c r="E16" s="548">
        <v>0.47454118728637695</v>
      </c>
      <c r="F16" s="548">
        <v>19.045976638793945</v>
      </c>
      <c r="G16" s="548" t="s">
        <v>46</v>
      </c>
      <c r="H16" s="548">
        <v>5.5013698630136982</v>
      </c>
      <c r="I16" s="548">
        <v>11.268269207321691</v>
      </c>
      <c r="J16" s="548">
        <v>-3.584704848917307</v>
      </c>
      <c r="K16" s="548">
        <v>-3.2573822455631367</v>
      </c>
      <c r="L16" s="548">
        <v>-4.0206185015283422</v>
      </c>
      <c r="M16" s="548" t="s">
        <v>46</v>
      </c>
    </row>
    <row r="17" spans="1:13" ht="13.5" customHeight="1">
      <c r="A17" s="547" t="s">
        <v>45</v>
      </c>
      <c r="B17" s="547" t="s">
        <v>45</v>
      </c>
      <c r="C17" s="548">
        <v>6.098523736000061E-3</v>
      </c>
      <c r="D17" s="548">
        <v>0.29505795240402222</v>
      </c>
      <c r="E17" s="548">
        <v>0.26499283313751221</v>
      </c>
      <c r="F17" s="548">
        <v>10.671343803405762</v>
      </c>
      <c r="G17" s="548" t="s">
        <v>46</v>
      </c>
      <c r="H17" s="548" t="s">
        <v>46</v>
      </c>
      <c r="I17" s="548" t="s">
        <v>46</v>
      </c>
      <c r="J17" s="548">
        <v>-10.14554315785665</v>
      </c>
      <c r="K17" s="548">
        <v>-2.4815397579447089</v>
      </c>
      <c r="L17" s="548">
        <v>-1.3046611470134943</v>
      </c>
      <c r="M17" s="548" t="s">
        <v>46</v>
      </c>
    </row>
    <row r="18" spans="1:13" ht="13.5" customHeight="1">
      <c r="A18" s="547" t="s">
        <v>103</v>
      </c>
      <c r="B18" s="547" t="s">
        <v>103</v>
      </c>
      <c r="C18" s="548" t="s">
        <v>46</v>
      </c>
      <c r="D18" s="548" t="s">
        <v>46</v>
      </c>
      <c r="E18" s="548">
        <v>0.1631959080696106</v>
      </c>
      <c r="F18" s="548">
        <v>6.4928483963012695</v>
      </c>
      <c r="G18" s="548" t="s">
        <v>46</v>
      </c>
      <c r="H18" s="548" t="s">
        <v>46</v>
      </c>
      <c r="I18" s="548" t="s">
        <v>46</v>
      </c>
      <c r="J18" s="548">
        <v>-11.122323470645041</v>
      </c>
      <c r="K18" s="548">
        <v>-2.4525837242787412</v>
      </c>
      <c r="L18" s="548">
        <v>-1.8351087631446104</v>
      </c>
      <c r="M18" s="548" t="s">
        <v>46</v>
      </c>
    </row>
    <row r="19" spans="1:13" ht="13.5" customHeight="1">
      <c r="A19" s="547" t="s">
        <v>133</v>
      </c>
      <c r="B19" s="547" t="s">
        <v>133</v>
      </c>
      <c r="C19" s="548">
        <v>0.2595820426940918</v>
      </c>
      <c r="D19" s="548">
        <v>8.7515707015991211</v>
      </c>
      <c r="E19" s="548">
        <v>0.66800856590270996</v>
      </c>
      <c r="F19" s="548">
        <v>26.472679138183594</v>
      </c>
      <c r="G19" s="548" t="s">
        <v>46</v>
      </c>
      <c r="H19" s="548">
        <v>3.5178082191780824</v>
      </c>
      <c r="I19" s="548">
        <v>11.599253804429161</v>
      </c>
      <c r="J19" s="548">
        <v>-0.3445269185292501</v>
      </c>
      <c r="K19" s="548">
        <v>-1.9796069256612143</v>
      </c>
      <c r="L19" s="548">
        <v>0.12829216640000349</v>
      </c>
      <c r="M19" s="548" t="s">
        <v>46</v>
      </c>
    </row>
    <row r="20" spans="1:13" ht="13.5" customHeight="1">
      <c r="A20" s="547" t="s">
        <v>105</v>
      </c>
      <c r="B20" s="547" t="s">
        <v>105</v>
      </c>
      <c r="C20" s="548">
        <v>0.17997384071350098</v>
      </c>
      <c r="D20" s="548">
        <v>9.6180553436279297</v>
      </c>
      <c r="E20" s="548">
        <v>0.29819202423095703</v>
      </c>
      <c r="F20" s="548">
        <v>11.688569068908691</v>
      </c>
      <c r="G20" s="548" t="s">
        <v>46</v>
      </c>
      <c r="H20" s="548">
        <v>5.9315068493150687</v>
      </c>
      <c r="I20" s="548">
        <v>9.3570867510673921</v>
      </c>
      <c r="J20" s="548">
        <v>-3.4704852553942316</v>
      </c>
      <c r="K20" s="548">
        <v>-1.4366757901774767</v>
      </c>
      <c r="L20" s="548">
        <v>-3.5671418599475166</v>
      </c>
      <c r="M20" s="548">
        <v>47.326520521721235</v>
      </c>
    </row>
    <row r="21" spans="1:13" ht="13.5" customHeight="1">
      <c r="A21" s="547" t="s">
        <v>134</v>
      </c>
      <c r="B21" s="547" t="s">
        <v>134</v>
      </c>
      <c r="C21" s="548">
        <v>5.1705284118652344</v>
      </c>
      <c r="D21" s="548">
        <v>148.34011840820313</v>
      </c>
      <c r="E21" s="548">
        <v>0.58565831184387207</v>
      </c>
      <c r="F21" s="548">
        <v>23.599647521972656</v>
      </c>
      <c r="G21" s="548" t="s">
        <v>46</v>
      </c>
      <c r="H21" s="548" t="s">
        <v>46</v>
      </c>
      <c r="I21" s="548" t="s">
        <v>46</v>
      </c>
      <c r="J21" s="548">
        <v>-4.9301398936599679</v>
      </c>
      <c r="K21" s="548">
        <v>-4.7515964772384223</v>
      </c>
      <c r="L21" s="548">
        <v>-3.0603168031021659</v>
      </c>
      <c r="M21" s="548">
        <v>83.859503754565281</v>
      </c>
    </row>
    <row r="22" spans="1:13" ht="13.5" customHeight="1">
      <c r="A22" s="547" t="s">
        <v>135</v>
      </c>
      <c r="B22" s="547" t="s">
        <v>135</v>
      </c>
      <c r="C22" s="548">
        <v>5.4420694708824158E-2</v>
      </c>
      <c r="D22" s="548">
        <v>2.5985863208770752</v>
      </c>
      <c r="E22" s="548">
        <v>0.25115644931793213</v>
      </c>
      <c r="F22" s="548">
        <v>10.217739105224609</v>
      </c>
      <c r="G22" s="548" t="s">
        <v>46</v>
      </c>
      <c r="H22" s="548" t="s">
        <v>46</v>
      </c>
      <c r="I22" s="548" t="s">
        <v>46</v>
      </c>
      <c r="J22" s="548">
        <v>-6.1076059314733522</v>
      </c>
      <c r="K22" s="548">
        <v>-3.4666656452888014</v>
      </c>
      <c r="L22" s="548">
        <v>-4.8879996984821927</v>
      </c>
      <c r="M22" s="548" t="s">
        <v>46</v>
      </c>
    </row>
    <row r="23" spans="1:13" ht="13.5" customHeight="1">
      <c r="A23" s="547" t="s">
        <v>106</v>
      </c>
      <c r="B23" s="547" t="s">
        <v>106</v>
      </c>
      <c r="C23" s="548">
        <v>0.29633021354675293</v>
      </c>
      <c r="D23" s="548">
        <v>12.268817901611328</v>
      </c>
      <c r="E23" s="548">
        <v>0.43124198913574219</v>
      </c>
      <c r="F23" s="548">
        <v>17.328897476196289</v>
      </c>
      <c r="G23" s="548" t="s">
        <v>46</v>
      </c>
      <c r="H23" s="548" t="s">
        <v>46</v>
      </c>
      <c r="I23" s="548" t="s">
        <v>46</v>
      </c>
      <c r="J23" s="548">
        <v>-7.7409387591439742</v>
      </c>
      <c r="K23" s="548">
        <v>-3.3652495976839805</v>
      </c>
      <c r="L23" s="548">
        <v>-4.1538777267839109</v>
      </c>
      <c r="M23" s="548" t="s">
        <v>46</v>
      </c>
    </row>
    <row r="24" spans="1:13" ht="13.5" customHeight="1">
      <c r="A24" s="547" t="s">
        <v>136</v>
      </c>
      <c r="B24" s="547" t="s">
        <v>136</v>
      </c>
      <c r="C24" s="548">
        <v>-0.1825718879699707</v>
      </c>
      <c r="D24" s="548">
        <v>-2.5768303871154785</v>
      </c>
      <c r="E24" s="548">
        <v>0.22442710399627686</v>
      </c>
      <c r="F24" s="548">
        <v>9.0459108352661133</v>
      </c>
      <c r="G24" s="548" t="s">
        <v>46</v>
      </c>
      <c r="H24" s="548">
        <v>2.1808219178082191</v>
      </c>
      <c r="I24" s="548">
        <v>16.932990072014743</v>
      </c>
      <c r="J24" s="548">
        <v>-4.1156150018045379</v>
      </c>
      <c r="K24" s="548">
        <v>1.2689863445347491</v>
      </c>
      <c r="L24" s="548">
        <v>-3.0149426609239924</v>
      </c>
      <c r="M24" s="548" t="s">
        <v>46</v>
      </c>
    </row>
    <row r="25" spans="1:13" ht="13.5" customHeight="1">
      <c r="A25" s="547" t="s">
        <v>107</v>
      </c>
      <c r="B25" s="547" t="s">
        <v>107</v>
      </c>
      <c r="C25" s="548">
        <v>3.6847062110900879</v>
      </c>
      <c r="D25" s="548">
        <v>115.29669189453125</v>
      </c>
      <c r="E25" s="548">
        <v>0.88550043106079102</v>
      </c>
      <c r="F25" s="548">
        <v>34.428676605224609</v>
      </c>
      <c r="G25" s="548" t="s">
        <v>46</v>
      </c>
      <c r="H25" s="548">
        <v>5.9863013698630141</v>
      </c>
      <c r="I25" s="548">
        <v>4.8148226044193772</v>
      </c>
      <c r="J25" s="548">
        <v>-5.0404561690856431</v>
      </c>
      <c r="K25" s="548">
        <v>-0.29545232566172158</v>
      </c>
      <c r="L25" s="548">
        <v>-2.9841924453546942</v>
      </c>
      <c r="M25" s="548">
        <v>55.109158802750194</v>
      </c>
    </row>
    <row r="26" spans="1:13" ht="13.5" customHeight="1">
      <c r="A26" s="547" t="s">
        <v>109</v>
      </c>
      <c r="B26" s="547" t="s">
        <v>109</v>
      </c>
      <c r="C26" s="548">
        <v>-6.6195249557495117E-2</v>
      </c>
      <c r="D26" s="548">
        <v>0.10973326116800308</v>
      </c>
      <c r="E26" s="548">
        <v>0.43068122863769531</v>
      </c>
      <c r="F26" s="548">
        <v>17.324550628662109</v>
      </c>
      <c r="G26" s="548" t="s">
        <v>46</v>
      </c>
      <c r="H26" s="548">
        <v>2.2027397260273971</v>
      </c>
      <c r="I26" s="548">
        <v>56.503706036895878</v>
      </c>
      <c r="J26" s="548">
        <v>-7.7425565423434373</v>
      </c>
      <c r="K26" s="548">
        <v>-3.2976370572524001</v>
      </c>
      <c r="L26" s="548">
        <v>-4.7478402913099096</v>
      </c>
      <c r="M26" s="548" t="s">
        <v>46</v>
      </c>
    </row>
    <row r="27" spans="1:13" ht="13.5" customHeight="1">
      <c r="A27" s="547" t="s">
        <v>137</v>
      </c>
      <c r="B27" s="547" t="s">
        <v>137</v>
      </c>
      <c r="C27" s="548">
        <v>0.29567742347717285</v>
      </c>
      <c r="D27" s="548">
        <v>11.669233322143555</v>
      </c>
      <c r="E27" s="548" t="s">
        <v>46</v>
      </c>
      <c r="F27" s="548" t="s">
        <v>46</v>
      </c>
      <c r="G27" s="548" t="s">
        <v>46</v>
      </c>
      <c r="H27" s="548" t="s">
        <v>46</v>
      </c>
      <c r="I27" s="548" t="s">
        <v>46</v>
      </c>
      <c r="J27" s="548">
        <v>-8.0739931179536661</v>
      </c>
      <c r="K27" s="548">
        <v>-4.1217482764715765</v>
      </c>
      <c r="L27" s="548">
        <v>-3.7926309837226939</v>
      </c>
      <c r="M27" s="548" t="s">
        <v>46</v>
      </c>
    </row>
    <row r="28" spans="1:13" ht="13.5" customHeight="1">
      <c r="A28" s="547" t="s">
        <v>138</v>
      </c>
      <c r="B28" s="547" t="s">
        <v>138</v>
      </c>
      <c r="C28" s="548">
        <v>8.0934107303619385E-2</v>
      </c>
      <c r="D28" s="548">
        <v>4.9334845542907715</v>
      </c>
      <c r="E28" s="548">
        <v>0.27133548259735107</v>
      </c>
      <c r="F28" s="548">
        <v>10.856290817260742</v>
      </c>
      <c r="G28" s="548" t="s">
        <v>46</v>
      </c>
      <c r="H28" s="548" t="s">
        <v>46</v>
      </c>
      <c r="I28" s="548" t="s">
        <v>46</v>
      </c>
      <c r="J28" s="548">
        <v>-8.3253511115074854</v>
      </c>
      <c r="K28" s="548">
        <v>-0.99404784622124343</v>
      </c>
      <c r="L28" s="548">
        <v>-2.64304051002892</v>
      </c>
      <c r="M28" s="548" t="s">
        <v>46</v>
      </c>
    </row>
    <row r="29" spans="1:13" ht="13.5" customHeight="1">
      <c r="A29" s="547" t="s">
        <v>139</v>
      </c>
      <c r="B29" s="547" t="s">
        <v>139</v>
      </c>
      <c r="C29" s="548">
        <v>1.005054235458374</v>
      </c>
      <c r="D29" s="548">
        <v>47.562843322753906</v>
      </c>
      <c r="E29" s="548">
        <v>0.91232538223266602</v>
      </c>
      <c r="F29" s="548">
        <v>36.348594665527344</v>
      </c>
      <c r="G29" s="548" t="s">
        <v>46</v>
      </c>
      <c r="H29" s="548">
        <v>1.452054794520548</v>
      </c>
      <c r="I29" s="548">
        <v>28.152223851066307</v>
      </c>
      <c r="J29" s="548">
        <v>-0.79108636521133135</v>
      </c>
      <c r="K29" s="548">
        <v>-1.2886445374571789</v>
      </c>
      <c r="L29" s="548">
        <v>-4.8154251427616552</v>
      </c>
      <c r="M29" s="548">
        <v>81.066887148301291</v>
      </c>
    </row>
    <row r="30" spans="1:13" ht="13.5" customHeight="1">
      <c r="A30" s="547" t="s">
        <v>110</v>
      </c>
      <c r="B30" s="547" t="s">
        <v>110</v>
      </c>
      <c r="C30" s="548">
        <v>2.8429150581359863E-2</v>
      </c>
      <c r="D30" s="548">
        <v>-0.44122627377510071</v>
      </c>
      <c r="E30" s="548">
        <v>0.32565760612487793</v>
      </c>
      <c r="F30" s="548">
        <v>13.183855056762695</v>
      </c>
      <c r="G30" s="548" t="s">
        <v>46</v>
      </c>
      <c r="H30" s="548" t="s">
        <v>46</v>
      </c>
      <c r="I30" s="548" t="s">
        <v>46</v>
      </c>
      <c r="J30" s="548">
        <v>-5.6221015509308696</v>
      </c>
      <c r="K30" s="548">
        <v>2.5621460166290597</v>
      </c>
      <c r="L30" s="548">
        <v>-2.7013479247770174</v>
      </c>
      <c r="M30" s="548" t="s">
        <v>46</v>
      </c>
    </row>
    <row r="31" spans="1:13" ht="13.5" customHeight="1">
      <c r="A31" s="547" t="s">
        <v>140</v>
      </c>
      <c r="B31" s="547" t="s">
        <v>140</v>
      </c>
      <c r="C31" s="548">
        <v>-6.5680444240570068E-3</v>
      </c>
      <c r="D31" s="548">
        <v>0.24312318861484528</v>
      </c>
      <c r="E31" s="548">
        <v>0.10672605037689209</v>
      </c>
      <c r="F31" s="548">
        <v>4.2919573783874512</v>
      </c>
      <c r="G31" s="548" t="s">
        <v>46</v>
      </c>
      <c r="H31" s="548">
        <v>5.1232876712328768</v>
      </c>
      <c r="I31" s="548">
        <v>5.8654143084918493</v>
      </c>
      <c r="J31" s="548">
        <v>-4.8260170988261555</v>
      </c>
      <c r="K31" s="548">
        <v>2.2517154245166893</v>
      </c>
      <c r="L31" s="548">
        <v>-4.6107834278768864</v>
      </c>
      <c r="M31" s="548" t="s">
        <v>46</v>
      </c>
    </row>
    <row r="32" spans="1:13" ht="13.5" customHeight="1">
      <c r="A32" s="547" t="s">
        <v>111</v>
      </c>
      <c r="B32" s="547" t="s">
        <v>111</v>
      </c>
      <c r="C32" s="548">
        <v>1.7066419124603271E-2</v>
      </c>
      <c r="D32" s="548">
        <v>0.7342948317527771</v>
      </c>
      <c r="E32" s="548">
        <v>0.45581173896789551</v>
      </c>
      <c r="F32" s="548">
        <v>18.083869934082031</v>
      </c>
      <c r="G32" s="548" t="s">
        <v>46</v>
      </c>
      <c r="H32" s="548" t="s">
        <v>46</v>
      </c>
      <c r="I32" s="548" t="s">
        <v>46</v>
      </c>
      <c r="J32" s="548">
        <v>0.19786359579685575</v>
      </c>
      <c r="K32" s="548">
        <v>1.8317872186508177</v>
      </c>
      <c r="L32" s="548">
        <v>-1.4420218695786111</v>
      </c>
      <c r="M32" s="548">
        <v>31.869598109118765</v>
      </c>
    </row>
    <row r="33" spans="1:15" ht="13.5" customHeight="1">
      <c r="A33" s="547" t="s">
        <v>112</v>
      </c>
      <c r="B33" s="547" t="s">
        <v>112</v>
      </c>
      <c r="C33" s="548">
        <v>8.2528397440910339E-2</v>
      </c>
      <c r="D33" s="548">
        <v>2.7168252468109131</v>
      </c>
      <c r="E33" s="548">
        <v>0.81298828125</v>
      </c>
      <c r="F33" s="548">
        <v>32.006004333496094</v>
      </c>
      <c r="G33" s="548" t="s">
        <v>46</v>
      </c>
      <c r="H33" s="548" t="s">
        <v>46</v>
      </c>
      <c r="I33" s="548" t="s">
        <v>46</v>
      </c>
      <c r="J33" s="548">
        <v>-9.1784018296734491</v>
      </c>
      <c r="K33" s="548">
        <v>-0.49874158899280407</v>
      </c>
      <c r="L33" s="548">
        <v>-3.4657054919431851</v>
      </c>
      <c r="M33" s="548">
        <v>77.078783074693803</v>
      </c>
    </row>
    <row r="34" spans="1:15" ht="13.5" customHeight="1">
      <c r="A34" s="547" t="s">
        <v>141</v>
      </c>
      <c r="B34" s="547" t="s">
        <v>141</v>
      </c>
      <c r="C34" s="548">
        <v>2.4927973747253418E-2</v>
      </c>
      <c r="D34" s="548">
        <v>4.6380171775817871</v>
      </c>
      <c r="E34" s="548">
        <v>0.25153875350952148</v>
      </c>
      <c r="F34" s="548">
        <v>10.208194732666016</v>
      </c>
      <c r="G34" s="548" t="s">
        <v>46</v>
      </c>
      <c r="H34" s="548">
        <v>12.252054794520548</v>
      </c>
      <c r="I34" s="548">
        <v>5.0602834263980245</v>
      </c>
      <c r="J34" s="548">
        <v>-6.0655280892857766</v>
      </c>
      <c r="K34" s="548">
        <v>-0.93566081161701298</v>
      </c>
      <c r="L34" s="548">
        <v>-2.9798546010078675</v>
      </c>
      <c r="M34" s="548" t="s">
        <v>46</v>
      </c>
    </row>
    <row r="35" spans="1:15" ht="13.5" customHeight="1">
      <c r="A35" s="547" t="s">
        <v>419</v>
      </c>
      <c r="B35" s="547" t="s">
        <v>419</v>
      </c>
      <c r="C35" s="548" t="s">
        <v>46</v>
      </c>
      <c r="D35" s="548" t="s">
        <v>46</v>
      </c>
      <c r="E35" s="548" t="s">
        <v>46</v>
      </c>
      <c r="F35" s="548" t="s">
        <v>46</v>
      </c>
      <c r="G35" s="548" t="s">
        <v>46</v>
      </c>
      <c r="H35" s="548" t="s">
        <v>46</v>
      </c>
      <c r="I35" s="548" t="s">
        <v>46</v>
      </c>
      <c r="J35" s="548" t="s">
        <v>257</v>
      </c>
      <c r="K35" s="548" t="s">
        <v>46</v>
      </c>
      <c r="L35" s="548" t="s">
        <v>46</v>
      </c>
      <c r="M35" s="548" t="s">
        <v>46</v>
      </c>
    </row>
    <row r="36" spans="1:15" ht="13.5" customHeight="1">
      <c r="A36" s="547" t="s">
        <v>113</v>
      </c>
      <c r="B36" s="547" t="s">
        <v>113</v>
      </c>
      <c r="C36" s="548">
        <v>2.5242328643798828E-2</v>
      </c>
      <c r="D36" s="548">
        <v>1.1846684217453003</v>
      </c>
      <c r="E36" s="548">
        <v>0.31714200973510742</v>
      </c>
      <c r="F36" s="548">
        <v>12.605751991271973</v>
      </c>
      <c r="G36" s="548" t="s">
        <v>46</v>
      </c>
      <c r="H36" s="548" t="s">
        <v>46</v>
      </c>
      <c r="I36" s="548" t="s">
        <v>46</v>
      </c>
      <c r="J36" s="548">
        <v>-38.203904961201992</v>
      </c>
      <c r="K36" s="548">
        <v>-0.90834888991007767</v>
      </c>
      <c r="L36" s="548">
        <v>-12.386485611751292</v>
      </c>
      <c r="M36" s="548" t="s">
        <v>46</v>
      </c>
    </row>
    <row r="37" spans="1:15" ht="13.5" customHeight="1">
      <c r="A37" s="547" t="s">
        <v>142</v>
      </c>
      <c r="B37" s="547" t="s">
        <v>142</v>
      </c>
      <c r="C37" s="548">
        <v>0.51875066757202148</v>
      </c>
      <c r="D37" s="548">
        <v>17.07487678527832</v>
      </c>
      <c r="E37" s="548">
        <v>0.33327341079711914</v>
      </c>
      <c r="F37" s="548">
        <v>13.570914268493652</v>
      </c>
      <c r="G37" s="548" t="s">
        <v>46</v>
      </c>
      <c r="H37" s="548" t="s">
        <v>46</v>
      </c>
      <c r="I37" s="548" t="s">
        <v>46</v>
      </c>
      <c r="J37" s="548">
        <v>-5.287774123880653</v>
      </c>
      <c r="K37" s="548">
        <v>-2.7553754401538537</v>
      </c>
      <c r="L37" s="548">
        <v>-4.1907323928445281</v>
      </c>
      <c r="M37" s="548">
        <v>75.735778683688707</v>
      </c>
    </row>
    <row r="38" spans="1:15" ht="13.5" customHeight="1">
      <c r="A38" s="547" t="s">
        <v>114</v>
      </c>
      <c r="B38" s="547" t="s">
        <v>114</v>
      </c>
      <c r="C38" s="548">
        <v>8.0702304840087891E-3</v>
      </c>
      <c r="D38" s="548">
        <v>4.0049848556518555</v>
      </c>
      <c r="E38" s="548">
        <v>0.41992282867431641</v>
      </c>
      <c r="F38" s="548">
        <v>16.934648513793945</v>
      </c>
      <c r="G38" s="548" t="s">
        <v>46</v>
      </c>
      <c r="H38" s="548">
        <v>4.6328767123287671</v>
      </c>
      <c r="I38" s="548">
        <v>7.8943095050562464</v>
      </c>
      <c r="J38" s="548">
        <v>-3.3193260126322461</v>
      </c>
      <c r="K38" s="548">
        <v>-1.7864328202387691</v>
      </c>
      <c r="L38" s="548">
        <v>-3.2988879419810488</v>
      </c>
      <c r="M38" s="548" t="s">
        <v>46</v>
      </c>
    </row>
    <row r="39" spans="1:15" ht="13.5" customHeight="1">
      <c r="A39" s="547" t="s">
        <v>420</v>
      </c>
      <c r="B39" s="547" t="s">
        <v>420</v>
      </c>
      <c r="C39" s="548" t="s">
        <v>46</v>
      </c>
      <c r="D39" s="548" t="s">
        <v>46</v>
      </c>
      <c r="E39" s="548" t="s">
        <v>46</v>
      </c>
      <c r="F39" s="548" t="s">
        <v>46</v>
      </c>
      <c r="G39" s="548" t="s">
        <v>46</v>
      </c>
      <c r="H39" s="548" t="s">
        <v>46</v>
      </c>
      <c r="I39" s="548" t="s">
        <v>46</v>
      </c>
      <c r="J39" s="548">
        <v>2.7216084909241807</v>
      </c>
      <c r="K39" s="548">
        <v>-2.262006441455878</v>
      </c>
      <c r="L39" s="548">
        <v>-23.207763451213186</v>
      </c>
      <c r="M39" s="548" t="s">
        <v>46</v>
      </c>
    </row>
    <row r="40" spans="1:15" ht="13.5" customHeight="1">
      <c r="A40" s="547" t="s">
        <v>115</v>
      </c>
      <c r="B40" s="547" t="s">
        <v>115</v>
      </c>
      <c r="C40" s="548">
        <v>-2.6492655277252197E-2</v>
      </c>
      <c r="D40" s="548">
        <v>0.95493233203887939</v>
      </c>
      <c r="E40" s="548">
        <v>0.31179952621459961</v>
      </c>
      <c r="F40" s="548">
        <v>12.557621955871582</v>
      </c>
      <c r="G40" s="548" t="s">
        <v>46</v>
      </c>
      <c r="H40" s="548">
        <v>3.4986301369863013</v>
      </c>
      <c r="I40" s="548">
        <v>12.807863543256969</v>
      </c>
      <c r="J40" s="548">
        <v>-4.3932239624540594</v>
      </c>
      <c r="K40" s="548">
        <v>-0.96247016298241372</v>
      </c>
      <c r="L40" s="548">
        <v>-4.7566730861516087</v>
      </c>
      <c r="M40" s="548">
        <v>64.233978222937154</v>
      </c>
    </row>
    <row r="41" spans="1:15" ht="13.5" customHeight="1">
      <c r="A41" s="547" t="s">
        <v>116</v>
      </c>
      <c r="B41" s="547" t="s">
        <v>116</v>
      </c>
      <c r="C41" s="548">
        <v>3.9502649307250977</v>
      </c>
      <c r="D41" s="548">
        <v>132.85604858398438</v>
      </c>
      <c r="E41" s="548">
        <v>0.57709193229675293</v>
      </c>
      <c r="F41" s="548">
        <v>23.010541915893555</v>
      </c>
      <c r="G41" s="548" t="s">
        <v>46</v>
      </c>
      <c r="H41" s="548" t="s">
        <v>46</v>
      </c>
      <c r="I41" s="548" t="s">
        <v>46</v>
      </c>
      <c r="J41" s="548">
        <v>-14.39548598306761</v>
      </c>
      <c r="K41" s="548">
        <v>-2.9940759603879759</v>
      </c>
      <c r="L41" s="548">
        <v>-5.9391149307275591E-2</v>
      </c>
      <c r="M41" s="548" t="s">
        <v>46</v>
      </c>
    </row>
    <row r="42" spans="1:15" ht="13.5" customHeight="1">
      <c r="A42" s="547" t="s">
        <v>143</v>
      </c>
      <c r="B42" s="547" t="s">
        <v>143</v>
      </c>
      <c r="C42" s="548">
        <v>2.5400238037109375</v>
      </c>
      <c r="D42" s="548">
        <v>93.582206726074219</v>
      </c>
      <c r="E42" s="548">
        <v>0.46515297889709473</v>
      </c>
      <c r="F42" s="548">
        <v>18.518695831298828</v>
      </c>
      <c r="G42" s="548" t="s">
        <v>46</v>
      </c>
      <c r="H42" s="548">
        <v>6.912328767123288</v>
      </c>
      <c r="I42" s="548">
        <v>8.2986158131623444</v>
      </c>
      <c r="J42" s="548">
        <v>-5.4885382191651733</v>
      </c>
      <c r="K42" s="548">
        <v>-1.6977680446542323</v>
      </c>
      <c r="L42" s="548">
        <v>-4.3583448177811892</v>
      </c>
      <c r="M42" s="548" t="s">
        <v>46</v>
      </c>
    </row>
    <row r="43" spans="1:15" ht="13.5" customHeight="1">
      <c r="A43" s="547" t="s">
        <v>118</v>
      </c>
      <c r="B43" s="547" t="s">
        <v>118</v>
      </c>
      <c r="C43" s="548">
        <v>5.8172047138214111E-3</v>
      </c>
      <c r="D43" s="548">
        <v>1.3461364507675171</v>
      </c>
      <c r="E43" s="548">
        <v>0.14886236190795898</v>
      </c>
      <c r="F43" s="548">
        <v>6.021268367767334</v>
      </c>
      <c r="G43" s="548" t="s">
        <v>46</v>
      </c>
      <c r="H43" s="548" t="s">
        <v>46</v>
      </c>
      <c r="I43" s="548" t="s">
        <v>46</v>
      </c>
      <c r="J43" s="548">
        <v>-9.9051390139612394</v>
      </c>
      <c r="K43" s="548">
        <v>-0.73162795590955043</v>
      </c>
      <c r="L43" s="548">
        <v>-2.9041762333613161</v>
      </c>
      <c r="M43" s="548" t="s">
        <v>46</v>
      </c>
    </row>
    <row r="44" spans="1:15" ht="13.5" customHeight="1">
      <c r="A44" s="547" t="s">
        <v>144</v>
      </c>
      <c r="B44" s="547" t="s">
        <v>144</v>
      </c>
      <c r="C44" s="548">
        <v>1.7783921957015991</v>
      </c>
      <c r="D44" s="548">
        <v>58.643512725830078</v>
      </c>
      <c r="E44" s="548">
        <v>0.38429570198059082</v>
      </c>
      <c r="F44" s="548">
        <v>15.42397403717041</v>
      </c>
      <c r="G44" s="548" t="s">
        <v>46</v>
      </c>
      <c r="H44" s="548">
        <v>4.7753424657534245</v>
      </c>
      <c r="I44" s="548">
        <v>16.857632662855611</v>
      </c>
      <c r="J44" s="548">
        <v>-5.4813904154547064</v>
      </c>
      <c r="K44" s="548">
        <v>-0.44367313763065963</v>
      </c>
      <c r="L44" s="548">
        <v>-4.2474367177976582</v>
      </c>
      <c r="M44" s="548" t="s">
        <v>46</v>
      </c>
    </row>
    <row r="45" spans="1:15" ht="13.5" customHeight="1">
      <c r="A45" s="547" t="s">
        <v>145</v>
      </c>
      <c r="B45" s="547" t="s">
        <v>145</v>
      </c>
      <c r="C45" s="548" t="s">
        <v>46</v>
      </c>
      <c r="D45" s="548" t="s">
        <v>46</v>
      </c>
      <c r="E45" s="548" t="s">
        <v>46</v>
      </c>
      <c r="F45" s="548" t="s">
        <v>46</v>
      </c>
      <c r="G45" s="548" t="s">
        <v>46</v>
      </c>
      <c r="H45" s="548" t="s">
        <v>46</v>
      </c>
      <c r="I45" s="548" t="s">
        <v>46</v>
      </c>
      <c r="J45" s="548">
        <v>-8.5759495533948638</v>
      </c>
      <c r="K45" s="548" t="s">
        <v>46</v>
      </c>
      <c r="L45" s="548">
        <v>-1.1805201426150143</v>
      </c>
      <c r="M45" s="548" t="s">
        <v>46</v>
      </c>
    </row>
    <row r="46" spans="1:15" ht="6" customHeight="1">
      <c r="A46" s="574"/>
      <c r="B46" s="574"/>
      <c r="C46" s="551"/>
      <c r="D46" s="551"/>
      <c r="E46" s="551"/>
      <c r="F46" s="551"/>
      <c r="G46" s="551"/>
      <c r="H46" s="551"/>
      <c r="I46" s="552"/>
      <c r="J46" s="552"/>
      <c r="K46" s="551"/>
      <c r="L46" s="551"/>
      <c r="M46" s="551"/>
    </row>
    <row r="47" spans="1:15">
      <c r="A47" s="557" t="s">
        <v>87</v>
      </c>
      <c r="B47" s="558"/>
      <c r="C47" s="559">
        <v>0.60437352089160856</v>
      </c>
      <c r="D47" s="559">
        <v>22.355758330434107</v>
      </c>
      <c r="E47" s="559">
        <v>0.26863473772450391</v>
      </c>
      <c r="F47" s="559">
        <v>10.726509015024014</v>
      </c>
      <c r="G47" s="559" t="s">
        <v>46</v>
      </c>
      <c r="H47" s="559">
        <v>1.2381371551406253</v>
      </c>
      <c r="I47" s="559">
        <v>2.561164441292259</v>
      </c>
      <c r="J47" s="559">
        <v>-6.0893524637317853</v>
      </c>
      <c r="K47" s="559">
        <v>-0.2214349815118965</v>
      </c>
      <c r="L47" s="559">
        <v>-3.6642654955107261</v>
      </c>
      <c r="M47" s="559">
        <v>19.370243189839353</v>
      </c>
      <c r="N47" s="556"/>
      <c r="O47" s="556"/>
    </row>
    <row r="54" ht="12" customHeight="1"/>
    <row r="56" ht="7.5" customHeight="1"/>
  </sheetData>
  <conditionalFormatting sqref="A6:M45">
    <cfRule type="expression" dxfId="9" priority="1">
      <formula>MOD(ROW(),2)=0</formula>
    </cfRule>
  </conditionalFormatting>
  <conditionalFormatting sqref="C6:M47">
    <cfRule type="expression" dxfId="8" priority="2">
      <formula>ROUND(#REF!,1)&lt;&gt;ROUND(C6,1)</formula>
    </cfRule>
  </conditionalFormatting>
  <dataValidations count="2">
    <dataValidation allowBlank="1" showErrorMessage="1" promptTitle="TRAFO" prompt="$A$7" sqref="A7" xr:uid="{1E68D59F-4D33-4AE7-9A0D-9402CCA4A29D}"/>
    <dataValidation allowBlank="1" showErrorMessage="1" promptTitle="TRAFO" prompt="$A$1" sqref="A1" xr:uid="{ABEDAE92-F3E5-43BA-AE2E-41124269A847}"/>
  </dataValidations>
  <pageMargins left="0.7" right="0.7" top="0.75" bottom="0.75" header="0.3" footer="0.3"/>
  <pageSetup scale="71" orientation="landscape" r:id="rId1"/>
  <drawing r:id="rId2"/>
  <legacyDrawing r:id="rId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7">
    <tabColor theme="8" tint="-0.249977111117893"/>
  </sheetPr>
  <dimension ref="A2:O50"/>
  <sheetViews>
    <sheetView showGridLines="0" zoomScale="85" zoomScaleNormal="85" workbookViewId="0">
      <pane xSplit="1" ySplit="7" topLeftCell="B14" activePane="bottomRight" state="frozen"/>
      <selection sqref="A1:XFD1048576"/>
      <selection pane="topRight" sqref="A1:XFD1048576"/>
      <selection pane="bottomLeft" sqref="A1:XFD1048576"/>
      <selection pane="bottomRight" activeCell="A4" sqref="A4:O4"/>
    </sheetView>
  </sheetViews>
  <sheetFormatPr defaultColWidth="9.140625" defaultRowHeight="14.25"/>
  <cols>
    <col min="1" max="1" width="20.28515625" style="115" customWidth="1"/>
    <col min="2" max="2" width="11.7109375" style="113" customWidth="1"/>
    <col min="3" max="3" width="20" style="113" bestFit="1" customWidth="1"/>
    <col min="4" max="4" width="1" style="113" customWidth="1"/>
    <col min="5" max="5" width="11.140625" style="113" bestFit="1" customWidth="1"/>
    <col min="6" max="6" width="2.7109375" style="113" customWidth="1"/>
    <col min="7" max="7" width="11.7109375" style="113" customWidth="1"/>
    <col min="8" max="8" width="20" style="113" bestFit="1" customWidth="1"/>
    <col min="9" max="9" width="1" style="113" customWidth="1"/>
    <col min="10" max="10" width="11.140625" style="114" bestFit="1" customWidth="1"/>
    <col min="11" max="11" width="2.7109375" style="113" customWidth="1"/>
    <col min="12" max="12" width="11.7109375" style="114" customWidth="1"/>
    <col min="13" max="13" width="20" style="114" bestFit="1" customWidth="1"/>
    <col min="14" max="14" width="13.140625" style="113" customWidth="1"/>
    <col min="15" max="15" width="0.85546875" style="114" customWidth="1"/>
    <col min="16" max="16384" width="9.140625" style="131"/>
  </cols>
  <sheetData>
    <row r="2" spans="1:15" s="111" customFormat="1">
      <c r="A2" s="112"/>
      <c r="B2" s="113"/>
      <c r="C2" s="113"/>
      <c r="D2" s="113"/>
      <c r="E2" s="113"/>
      <c r="F2" s="113"/>
      <c r="G2" s="113"/>
      <c r="H2" s="113"/>
      <c r="I2" s="113"/>
      <c r="J2" s="114"/>
      <c r="K2" s="113"/>
      <c r="L2" s="114"/>
      <c r="M2" s="114"/>
      <c r="N2" s="113"/>
      <c r="O2" s="114"/>
    </row>
    <row r="3" spans="1:15" s="111" customFormat="1">
      <c r="A3" s="115"/>
      <c r="B3" s="115"/>
      <c r="C3" s="115"/>
      <c r="D3" s="115"/>
      <c r="E3" s="115"/>
      <c r="F3" s="115"/>
      <c r="G3" s="115"/>
      <c r="H3" s="115"/>
      <c r="I3" s="115"/>
      <c r="J3" s="116"/>
      <c r="K3" s="115"/>
      <c r="L3" s="116"/>
      <c r="M3" s="116"/>
      <c r="N3" s="115"/>
      <c r="O3" s="116"/>
    </row>
    <row r="4" spans="1:15" s="111" customFormat="1" ht="15">
      <c r="A4" s="666" t="s">
        <v>963</v>
      </c>
      <c r="B4" s="666"/>
      <c r="C4" s="666"/>
      <c r="D4" s="666"/>
      <c r="E4" s="666"/>
      <c r="F4" s="666"/>
      <c r="G4" s="666"/>
      <c r="H4" s="666"/>
      <c r="I4" s="666"/>
      <c r="J4" s="666"/>
      <c r="K4" s="666"/>
      <c r="L4" s="666"/>
      <c r="M4" s="666"/>
      <c r="N4" s="666"/>
      <c r="O4" s="666"/>
    </row>
    <row r="5" spans="1:15" s="111" customFormat="1">
      <c r="A5" s="115"/>
      <c r="B5" s="667" t="s">
        <v>146</v>
      </c>
      <c r="C5" s="667"/>
      <c r="D5" s="667"/>
      <c r="E5" s="667"/>
      <c r="F5" s="117"/>
      <c r="G5" s="667" t="s">
        <v>147</v>
      </c>
      <c r="H5" s="667"/>
      <c r="I5" s="667"/>
      <c r="J5" s="667"/>
      <c r="K5" s="117"/>
      <c r="L5" s="667" t="s">
        <v>62</v>
      </c>
      <c r="M5" s="667"/>
      <c r="N5" s="667"/>
      <c r="O5" s="118"/>
    </row>
    <row r="6" spans="1:15" s="111" customFormat="1" ht="25.5" customHeight="1">
      <c r="A6" s="112"/>
      <c r="B6" s="668" t="s">
        <v>148</v>
      </c>
      <c r="C6" s="668"/>
      <c r="D6" s="119"/>
      <c r="E6" s="669" t="s">
        <v>160</v>
      </c>
      <c r="F6" s="120"/>
      <c r="G6" s="668" t="s">
        <v>148</v>
      </c>
      <c r="H6" s="668"/>
      <c r="I6" s="119"/>
      <c r="J6" s="669" t="s">
        <v>160</v>
      </c>
      <c r="K6" s="120"/>
      <c r="L6" s="668" t="s">
        <v>148</v>
      </c>
      <c r="M6" s="668"/>
      <c r="N6" s="669" t="s">
        <v>277</v>
      </c>
      <c r="O6" s="669"/>
    </row>
    <row r="7" spans="1:15" s="111" customFormat="1">
      <c r="A7" s="112"/>
      <c r="B7" s="121" t="s">
        <v>150</v>
      </c>
      <c r="C7" s="121" t="s">
        <v>151</v>
      </c>
      <c r="D7" s="117"/>
      <c r="E7" s="670"/>
      <c r="F7" s="117"/>
      <c r="G7" s="121" t="s">
        <v>150</v>
      </c>
      <c r="H7" s="121" t="s">
        <v>151</v>
      </c>
      <c r="I7" s="117"/>
      <c r="J7" s="670"/>
      <c r="K7" s="117"/>
      <c r="L7" s="121" t="s">
        <v>150</v>
      </c>
      <c r="M7" s="121" t="s">
        <v>151</v>
      </c>
      <c r="N7" s="670"/>
      <c r="O7" s="671"/>
    </row>
    <row r="8" spans="1:15" s="111" customFormat="1">
      <c r="A8" s="123" t="s">
        <v>6</v>
      </c>
      <c r="B8" s="124" t="s">
        <v>154</v>
      </c>
      <c r="C8" s="125" t="s">
        <v>400</v>
      </c>
      <c r="D8" s="125"/>
      <c r="E8" s="125" t="s">
        <v>320</v>
      </c>
      <c r="F8" s="125"/>
      <c r="G8" s="125" t="s">
        <v>154</v>
      </c>
      <c r="H8" s="125" t="s">
        <v>400</v>
      </c>
      <c r="I8" s="125"/>
      <c r="J8" s="125" t="s">
        <v>320</v>
      </c>
      <c r="K8" s="125"/>
      <c r="L8" s="125" t="s">
        <v>154</v>
      </c>
      <c r="M8" s="125" t="s">
        <v>400</v>
      </c>
      <c r="N8" s="125" t="s">
        <v>279</v>
      </c>
      <c r="O8" s="126"/>
    </row>
    <row r="9" spans="1:15" s="111" customFormat="1">
      <c r="A9" s="128" t="s">
        <v>7</v>
      </c>
      <c r="B9" s="129" t="s">
        <v>154</v>
      </c>
      <c r="C9" s="130" t="s">
        <v>159</v>
      </c>
      <c r="D9" s="130"/>
      <c r="E9" s="130" t="s">
        <v>320</v>
      </c>
      <c r="F9" s="130"/>
      <c r="G9" s="130" t="s">
        <v>154</v>
      </c>
      <c r="H9" s="130" t="s">
        <v>159</v>
      </c>
      <c r="I9" s="130"/>
      <c r="J9" s="130" t="s">
        <v>320</v>
      </c>
      <c r="K9" s="130"/>
      <c r="L9" s="130" t="s">
        <v>154</v>
      </c>
      <c r="M9" s="130" t="s">
        <v>159</v>
      </c>
      <c r="N9" s="130" t="s">
        <v>281</v>
      </c>
      <c r="O9" s="130"/>
    </row>
    <row r="10" spans="1:15" s="111" customFormat="1">
      <c r="A10" s="128" t="s">
        <v>8</v>
      </c>
      <c r="B10" s="129" t="s">
        <v>154</v>
      </c>
      <c r="C10" s="130" t="s">
        <v>159</v>
      </c>
      <c r="D10" s="130"/>
      <c r="E10" s="130" t="s">
        <v>320</v>
      </c>
      <c r="F10" s="130"/>
      <c r="G10" s="130" t="s">
        <v>154</v>
      </c>
      <c r="H10" s="130" t="s">
        <v>159</v>
      </c>
      <c r="I10" s="130"/>
      <c r="J10" s="130" t="s">
        <v>320</v>
      </c>
      <c r="K10" s="130"/>
      <c r="L10" s="130" t="s">
        <v>154</v>
      </c>
      <c r="M10" s="130" t="s">
        <v>159</v>
      </c>
      <c r="N10" s="130" t="s">
        <v>281</v>
      </c>
      <c r="O10" s="130"/>
    </row>
    <row r="11" spans="1:15" s="111" customFormat="1">
      <c r="A11" s="128" t="s">
        <v>9</v>
      </c>
      <c r="B11" s="129" t="s">
        <v>154</v>
      </c>
      <c r="C11" s="130" t="s">
        <v>159</v>
      </c>
      <c r="D11" s="130"/>
      <c r="E11" s="130" t="s">
        <v>320</v>
      </c>
      <c r="F11" s="130"/>
      <c r="G11" s="130" t="s">
        <v>154</v>
      </c>
      <c r="H11" s="130" t="s">
        <v>159</v>
      </c>
      <c r="I11" s="130"/>
      <c r="J11" s="130" t="s">
        <v>320</v>
      </c>
      <c r="K11" s="130"/>
      <c r="L11" s="130" t="s">
        <v>154</v>
      </c>
      <c r="M11" s="130" t="s">
        <v>159</v>
      </c>
      <c r="N11" s="130" t="s">
        <v>281</v>
      </c>
      <c r="O11" s="130"/>
    </row>
    <row r="12" spans="1:15" s="111" customFormat="1">
      <c r="A12" s="128" t="s">
        <v>88</v>
      </c>
      <c r="B12" s="129" t="s">
        <v>154</v>
      </c>
      <c r="C12" s="130" t="s">
        <v>158</v>
      </c>
      <c r="D12" s="130"/>
      <c r="E12" s="130" t="s">
        <v>320</v>
      </c>
      <c r="F12" s="130"/>
      <c r="G12" s="130" t="s">
        <v>154</v>
      </c>
      <c r="H12" s="130" t="s">
        <v>158</v>
      </c>
      <c r="I12" s="130"/>
      <c r="J12" s="130" t="s">
        <v>320</v>
      </c>
      <c r="K12" s="130"/>
      <c r="L12" s="130" t="s">
        <v>154</v>
      </c>
      <c r="M12" s="130" t="s">
        <v>158</v>
      </c>
      <c r="N12" s="130" t="s">
        <v>281</v>
      </c>
      <c r="O12" s="130"/>
    </row>
    <row r="13" spans="1:15" s="111" customFormat="1">
      <c r="A13" s="128" t="s">
        <v>10</v>
      </c>
      <c r="B13" s="129" t="s">
        <v>154</v>
      </c>
      <c r="C13" s="130" t="s">
        <v>158</v>
      </c>
      <c r="D13" s="130"/>
      <c r="E13" s="130" t="s">
        <v>320</v>
      </c>
      <c r="F13" s="130"/>
      <c r="G13" s="130" t="s">
        <v>154</v>
      </c>
      <c r="H13" s="130" t="s">
        <v>158</v>
      </c>
      <c r="I13" s="130"/>
      <c r="J13" s="130" t="s">
        <v>320</v>
      </c>
      <c r="K13" s="130"/>
      <c r="L13" s="130" t="s">
        <v>154</v>
      </c>
      <c r="M13" s="130" t="s">
        <v>158</v>
      </c>
      <c r="N13" s="130" t="s">
        <v>279</v>
      </c>
      <c r="O13" s="130"/>
    </row>
    <row r="14" spans="1:15" s="111" customFormat="1">
      <c r="A14" s="128" t="s">
        <v>11</v>
      </c>
      <c r="B14" s="129" t="s">
        <v>154</v>
      </c>
      <c r="C14" s="130" t="s">
        <v>158</v>
      </c>
      <c r="D14" s="130"/>
      <c r="E14" s="130" t="s">
        <v>320</v>
      </c>
      <c r="F14" s="130"/>
      <c r="G14" s="130" t="s">
        <v>154</v>
      </c>
      <c r="H14" s="130" t="s">
        <v>158</v>
      </c>
      <c r="I14" s="130"/>
      <c r="J14" s="130" t="s">
        <v>320</v>
      </c>
      <c r="K14" s="130"/>
      <c r="L14" s="130" t="s">
        <v>154</v>
      </c>
      <c r="M14" s="130" t="s">
        <v>158</v>
      </c>
      <c r="N14" s="130" t="s">
        <v>281</v>
      </c>
      <c r="O14" s="130"/>
    </row>
    <row r="15" spans="1:15" s="111" customFormat="1">
      <c r="A15" s="128" t="s">
        <v>12</v>
      </c>
      <c r="B15" s="129" t="s">
        <v>154</v>
      </c>
      <c r="C15" s="130" t="s">
        <v>158</v>
      </c>
      <c r="D15" s="130"/>
      <c r="E15" s="130" t="s">
        <v>153</v>
      </c>
      <c r="F15" s="130"/>
      <c r="G15" s="130" t="s">
        <v>46</v>
      </c>
      <c r="H15" s="130" t="s">
        <v>60</v>
      </c>
      <c r="I15" s="130"/>
      <c r="J15" s="130" t="s">
        <v>60</v>
      </c>
      <c r="K15" s="130"/>
      <c r="L15" s="130" t="s">
        <v>154</v>
      </c>
      <c r="M15" s="130" t="s">
        <v>158</v>
      </c>
      <c r="N15" s="130" t="s">
        <v>279</v>
      </c>
      <c r="O15" s="130"/>
    </row>
    <row r="16" spans="1:15" s="111" customFormat="1">
      <c r="A16" s="128" t="s">
        <v>13</v>
      </c>
      <c r="B16" s="129" t="s">
        <v>154</v>
      </c>
      <c r="C16" s="130" t="s">
        <v>158</v>
      </c>
      <c r="D16" s="130"/>
      <c r="E16" s="130" t="s">
        <v>320</v>
      </c>
      <c r="F16" s="130"/>
      <c r="G16" s="130" t="s">
        <v>154</v>
      </c>
      <c r="H16" s="130" t="s">
        <v>158</v>
      </c>
      <c r="I16" s="130"/>
      <c r="J16" s="130" t="s">
        <v>320</v>
      </c>
      <c r="K16" s="130"/>
      <c r="L16" s="130" t="s">
        <v>154</v>
      </c>
      <c r="M16" s="130" t="s">
        <v>158</v>
      </c>
      <c r="N16" s="130" t="s">
        <v>281</v>
      </c>
      <c r="O16" s="130"/>
    </row>
    <row r="17" spans="1:15" s="116" customFormat="1" ht="12.75">
      <c r="A17" s="128" t="s">
        <v>14</v>
      </c>
      <c r="B17" s="129" t="s">
        <v>154</v>
      </c>
      <c r="C17" s="130" t="s">
        <v>158</v>
      </c>
      <c r="D17" s="130"/>
      <c r="E17" s="130" t="s">
        <v>320</v>
      </c>
      <c r="F17" s="130"/>
      <c r="G17" s="130" t="s">
        <v>154</v>
      </c>
      <c r="H17" s="130" t="s">
        <v>158</v>
      </c>
      <c r="I17" s="130"/>
      <c r="J17" s="130" t="s">
        <v>320</v>
      </c>
      <c r="K17" s="130"/>
      <c r="L17" s="130" t="s">
        <v>154</v>
      </c>
      <c r="M17" s="130" t="s">
        <v>158</v>
      </c>
      <c r="N17" s="130" t="s">
        <v>281</v>
      </c>
      <c r="O17" s="130"/>
    </row>
    <row r="18" spans="1:15" s="116" customFormat="1" ht="12.75">
      <c r="A18" s="128" t="s">
        <v>15</v>
      </c>
      <c r="B18" s="129" t="s">
        <v>154</v>
      </c>
      <c r="C18" s="130" t="s">
        <v>159</v>
      </c>
      <c r="D18" s="130"/>
      <c r="E18" s="130" t="s">
        <v>320</v>
      </c>
      <c r="F18" s="130"/>
      <c r="G18" s="130" t="s">
        <v>154</v>
      </c>
      <c r="H18" s="130" t="s">
        <v>159</v>
      </c>
      <c r="I18" s="130"/>
      <c r="J18" s="130" t="s">
        <v>320</v>
      </c>
      <c r="K18" s="130"/>
      <c r="L18" s="130" t="s">
        <v>154</v>
      </c>
      <c r="M18" s="130" t="s">
        <v>159</v>
      </c>
      <c r="N18" s="130" t="s">
        <v>281</v>
      </c>
      <c r="O18" s="130"/>
    </row>
    <row r="19" spans="1:15" s="116" customFormat="1" ht="12.75">
      <c r="A19" s="128" t="s">
        <v>16</v>
      </c>
      <c r="B19" s="129" t="s">
        <v>154</v>
      </c>
      <c r="C19" s="130" t="s">
        <v>158</v>
      </c>
      <c r="D19" s="130"/>
      <c r="E19" s="130" t="s">
        <v>320</v>
      </c>
      <c r="F19" s="130"/>
      <c r="G19" s="130" t="s">
        <v>154</v>
      </c>
      <c r="H19" s="130" t="s">
        <v>158</v>
      </c>
      <c r="I19" s="130"/>
      <c r="J19" s="130" t="s">
        <v>320</v>
      </c>
      <c r="K19" s="130"/>
      <c r="L19" s="130" t="s">
        <v>154</v>
      </c>
      <c r="M19" s="130" t="s">
        <v>158</v>
      </c>
      <c r="N19" s="130" t="s">
        <v>279</v>
      </c>
      <c r="O19" s="130"/>
    </row>
    <row r="20" spans="1:15" s="111" customFormat="1">
      <c r="A20" s="122" t="s">
        <v>89</v>
      </c>
      <c r="B20" s="126" t="s">
        <v>154</v>
      </c>
      <c r="C20" s="126" t="s">
        <v>152</v>
      </c>
      <c r="D20" s="126"/>
      <c r="E20" s="126" t="s">
        <v>153</v>
      </c>
      <c r="F20" s="126"/>
      <c r="G20" s="126" t="s">
        <v>154</v>
      </c>
      <c r="H20" s="126" t="s">
        <v>152</v>
      </c>
      <c r="I20" s="126"/>
      <c r="J20" s="126" t="s">
        <v>153</v>
      </c>
      <c r="K20" s="126"/>
      <c r="L20" s="126" t="s">
        <v>154</v>
      </c>
      <c r="M20" s="126" t="s">
        <v>152</v>
      </c>
      <c r="N20" s="126" t="s">
        <v>281</v>
      </c>
      <c r="O20" s="126"/>
    </row>
    <row r="21" spans="1:15" s="116" customFormat="1" ht="12.75">
      <c r="A21" s="128" t="s">
        <v>64</v>
      </c>
      <c r="B21" s="129" t="s">
        <v>154</v>
      </c>
      <c r="C21" s="130" t="s">
        <v>158</v>
      </c>
      <c r="D21" s="130"/>
      <c r="E21" s="130" t="s">
        <v>320</v>
      </c>
      <c r="F21" s="130"/>
      <c r="G21" s="130" t="s">
        <v>154</v>
      </c>
      <c r="H21" s="130" t="s">
        <v>158</v>
      </c>
      <c r="I21" s="130"/>
      <c r="J21" s="130" t="s">
        <v>320</v>
      </c>
      <c r="K21" s="130"/>
      <c r="L21" s="130" t="s">
        <v>154</v>
      </c>
      <c r="M21" s="130" t="s">
        <v>158</v>
      </c>
      <c r="N21" s="130" t="s">
        <v>281</v>
      </c>
      <c r="O21" s="130"/>
    </row>
    <row r="22" spans="1:15" s="116" customFormat="1" ht="12.75">
      <c r="A22" s="128" t="s">
        <v>17</v>
      </c>
      <c r="B22" s="129" t="s">
        <v>154</v>
      </c>
      <c r="C22" s="130" t="s">
        <v>158</v>
      </c>
      <c r="D22" s="130"/>
      <c r="E22" s="130" t="s">
        <v>320</v>
      </c>
      <c r="F22" s="130"/>
      <c r="G22" s="130" t="s">
        <v>154</v>
      </c>
      <c r="H22" s="130" t="s">
        <v>158</v>
      </c>
      <c r="I22" s="130"/>
      <c r="J22" s="130" t="s">
        <v>320</v>
      </c>
      <c r="K22" s="130"/>
      <c r="L22" s="130" t="s">
        <v>154</v>
      </c>
      <c r="M22" s="130" t="s">
        <v>158</v>
      </c>
      <c r="N22" s="130" t="s">
        <v>279</v>
      </c>
      <c r="O22" s="130"/>
    </row>
    <row r="23" spans="1:15" s="116" customFormat="1" ht="12.75">
      <c r="A23" s="128" t="s">
        <v>18</v>
      </c>
      <c r="B23" s="129" t="s">
        <v>154</v>
      </c>
      <c r="C23" s="130" t="s">
        <v>158</v>
      </c>
      <c r="D23" s="130"/>
      <c r="E23" s="130" t="s">
        <v>407</v>
      </c>
      <c r="F23" s="130"/>
      <c r="G23" s="130" t="s">
        <v>154</v>
      </c>
      <c r="H23" s="130" t="s">
        <v>158</v>
      </c>
      <c r="I23" s="130"/>
      <c r="J23" s="130" t="s">
        <v>407</v>
      </c>
      <c r="K23" s="130"/>
      <c r="L23" s="130" t="s">
        <v>154</v>
      </c>
      <c r="M23" s="130" t="s">
        <v>158</v>
      </c>
      <c r="N23" s="130" t="s">
        <v>279</v>
      </c>
      <c r="O23" s="130"/>
    </row>
    <row r="24" spans="1:15" s="116" customFormat="1" ht="12.75">
      <c r="A24" s="128" t="s">
        <v>19</v>
      </c>
      <c r="B24" s="129" t="s">
        <v>154</v>
      </c>
      <c r="C24" s="130" t="s">
        <v>158</v>
      </c>
      <c r="D24" s="130"/>
      <c r="E24" s="130" t="s">
        <v>320</v>
      </c>
      <c r="F24" s="130"/>
      <c r="G24" s="130" t="s">
        <v>154</v>
      </c>
      <c r="H24" s="130" t="s">
        <v>158</v>
      </c>
      <c r="I24" s="130"/>
      <c r="J24" s="130" t="s">
        <v>320</v>
      </c>
      <c r="K24" s="130"/>
      <c r="L24" s="130" t="s">
        <v>154</v>
      </c>
      <c r="M24" s="130" t="s">
        <v>158</v>
      </c>
      <c r="N24" s="130" t="s">
        <v>281</v>
      </c>
      <c r="O24" s="130"/>
    </row>
    <row r="25" spans="1:15" s="116" customFormat="1" ht="12.75">
      <c r="A25" s="128" t="s">
        <v>20</v>
      </c>
      <c r="B25" s="129" t="s">
        <v>154</v>
      </c>
      <c r="C25" s="130" t="s">
        <v>158</v>
      </c>
      <c r="D25" s="130"/>
      <c r="E25" s="130" t="s">
        <v>320</v>
      </c>
      <c r="F25" s="130"/>
      <c r="G25" s="130" t="s">
        <v>154</v>
      </c>
      <c r="H25" s="130" t="s">
        <v>158</v>
      </c>
      <c r="I25" s="130"/>
      <c r="J25" s="130" t="s">
        <v>320</v>
      </c>
      <c r="K25" s="130"/>
      <c r="L25" s="130" t="s">
        <v>154</v>
      </c>
      <c r="M25" s="130" t="s">
        <v>158</v>
      </c>
      <c r="N25" s="130" t="s">
        <v>288</v>
      </c>
      <c r="O25" s="130"/>
    </row>
    <row r="26" spans="1:15" s="116" customFormat="1" ht="12.75">
      <c r="A26" s="128" t="s">
        <v>21</v>
      </c>
      <c r="B26" s="129" t="s">
        <v>152</v>
      </c>
      <c r="C26" s="130" t="s">
        <v>964</v>
      </c>
      <c r="D26" s="130"/>
      <c r="E26" s="130" t="s">
        <v>153</v>
      </c>
      <c r="F26" s="130"/>
      <c r="G26" s="130" t="s">
        <v>152</v>
      </c>
      <c r="H26" s="130" t="s">
        <v>964</v>
      </c>
      <c r="I26" s="130"/>
      <c r="J26" s="130" t="s">
        <v>153</v>
      </c>
      <c r="K26" s="130"/>
      <c r="L26" s="130" t="s">
        <v>152</v>
      </c>
      <c r="M26" s="130" t="s">
        <v>964</v>
      </c>
      <c r="N26" s="130" t="s">
        <v>279</v>
      </c>
      <c r="O26" s="130"/>
    </row>
    <row r="27" spans="1:15">
      <c r="A27" s="128" t="s">
        <v>90</v>
      </c>
      <c r="B27" s="129" t="s">
        <v>154</v>
      </c>
      <c r="C27" s="130" t="s">
        <v>158</v>
      </c>
      <c r="D27" s="130"/>
      <c r="E27" s="130" t="s">
        <v>153</v>
      </c>
      <c r="F27" s="130"/>
      <c r="G27" s="130" t="s">
        <v>154</v>
      </c>
      <c r="H27" s="130" t="s">
        <v>158</v>
      </c>
      <c r="I27" s="130"/>
      <c r="J27" s="130" t="s">
        <v>153</v>
      </c>
      <c r="K27" s="130"/>
      <c r="L27" s="130" t="s">
        <v>154</v>
      </c>
      <c r="M27" s="130" t="s">
        <v>158</v>
      </c>
      <c r="N27" s="130" t="s">
        <v>279</v>
      </c>
      <c r="O27" s="130"/>
    </row>
    <row r="28" spans="1:15" s="116" customFormat="1" ht="12.75">
      <c r="A28" s="128" t="s">
        <v>65</v>
      </c>
      <c r="B28" s="129" t="s">
        <v>154</v>
      </c>
      <c r="C28" s="130" t="s">
        <v>158</v>
      </c>
      <c r="D28" s="130"/>
      <c r="E28" s="130" t="s">
        <v>320</v>
      </c>
      <c r="F28" s="130"/>
      <c r="G28" s="130" t="s">
        <v>154</v>
      </c>
      <c r="H28" s="130" t="s">
        <v>158</v>
      </c>
      <c r="I28" s="130"/>
      <c r="J28" s="130" t="s">
        <v>320</v>
      </c>
      <c r="K28" s="130"/>
      <c r="L28" s="130" t="s">
        <v>154</v>
      </c>
      <c r="M28" s="130" t="s">
        <v>158</v>
      </c>
      <c r="N28" s="130" t="s">
        <v>279</v>
      </c>
      <c r="O28" s="130"/>
    </row>
    <row r="29" spans="1:15" s="116" customFormat="1" ht="12.75">
      <c r="A29" s="128" t="s">
        <v>22</v>
      </c>
      <c r="B29" s="129" t="s">
        <v>154</v>
      </c>
      <c r="C29" s="130" t="s">
        <v>158</v>
      </c>
      <c r="D29" s="130"/>
      <c r="E29" s="130" t="s">
        <v>320</v>
      </c>
      <c r="F29" s="130"/>
      <c r="G29" s="130" t="s">
        <v>154</v>
      </c>
      <c r="H29" s="130" t="s">
        <v>158</v>
      </c>
      <c r="I29" s="130"/>
      <c r="J29" s="130" t="s">
        <v>320</v>
      </c>
      <c r="K29" s="130"/>
      <c r="L29" s="130" t="s">
        <v>154</v>
      </c>
      <c r="M29" s="130" t="s">
        <v>158</v>
      </c>
      <c r="N29" s="130" t="s">
        <v>281</v>
      </c>
      <c r="O29" s="130"/>
    </row>
    <row r="30" spans="1:15" s="116" customFormat="1" ht="12.75">
      <c r="A30" s="128" t="s">
        <v>66</v>
      </c>
      <c r="B30" s="129" t="s">
        <v>154</v>
      </c>
      <c r="C30" s="130" t="s">
        <v>402</v>
      </c>
      <c r="D30" s="130"/>
      <c r="E30" s="130" t="s">
        <v>320</v>
      </c>
      <c r="F30" s="130"/>
      <c r="G30" s="130" t="s">
        <v>154</v>
      </c>
      <c r="H30" s="130" t="s">
        <v>402</v>
      </c>
      <c r="I30" s="130"/>
      <c r="J30" s="130" t="s">
        <v>320</v>
      </c>
      <c r="K30" s="130"/>
      <c r="L30" s="130" t="s">
        <v>154</v>
      </c>
      <c r="M30" s="130" t="s">
        <v>402</v>
      </c>
      <c r="N30" s="130" t="s">
        <v>279</v>
      </c>
      <c r="O30" s="130"/>
    </row>
    <row r="31" spans="1:15" s="116" customFormat="1" ht="12.75">
      <c r="A31" s="128" t="s">
        <v>23</v>
      </c>
      <c r="B31" s="129" t="s">
        <v>154</v>
      </c>
      <c r="C31" s="130" t="s">
        <v>158</v>
      </c>
      <c r="D31" s="130"/>
      <c r="E31" s="130" t="s">
        <v>320</v>
      </c>
      <c r="F31" s="130"/>
      <c r="G31" s="130" t="s">
        <v>154</v>
      </c>
      <c r="H31" s="130" t="s">
        <v>158</v>
      </c>
      <c r="I31" s="130"/>
      <c r="J31" s="130" t="s">
        <v>320</v>
      </c>
      <c r="K31" s="130"/>
      <c r="L31" s="130" t="s">
        <v>154</v>
      </c>
      <c r="M31" s="130" t="s">
        <v>158</v>
      </c>
      <c r="N31" s="130" t="s">
        <v>279</v>
      </c>
      <c r="O31" s="130"/>
    </row>
    <row r="32" spans="1:15" s="116" customFormat="1" ht="12.75">
      <c r="A32" s="128" t="s">
        <v>24</v>
      </c>
      <c r="B32" s="129" t="s">
        <v>152</v>
      </c>
      <c r="C32" s="130" t="s">
        <v>152</v>
      </c>
      <c r="D32" s="130"/>
      <c r="E32" s="130" t="s">
        <v>320</v>
      </c>
      <c r="F32" s="130"/>
      <c r="G32" s="130" t="s">
        <v>152</v>
      </c>
      <c r="H32" s="130" t="s">
        <v>152</v>
      </c>
      <c r="I32" s="130"/>
      <c r="J32" s="130" t="s">
        <v>320</v>
      </c>
      <c r="K32" s="130"/>
      <c r="L32" s="130" t="s">
        <v>152</v>
      </c>
      <c r="M32" s="130" t="s">
        <v>152</v>
      </c>
      <c r="N32" s="130" t="s">
        <v>288</v>
      </c>
      <c r="O32" s="130"/>
    </row>
    <row r="33" spans="1:15" s="116" customFormat="1" ht="12.75">
      <c r="A33" s="128" t="s">
        <v>25</v>
      </c>
      <c r="B33" s="129" t="s">
        <v>154</v>
      </c>
      <c r="C33" s="130" t="s">
        <v>158</v>
      </c>
      <c r="D33" s="130"/>
      <c r="E33" s="130" t="s">
        <v>320</v>
      </c>
      <c r="F33" s="130"/>
      <c r="G33" s="130" t="s">
        <v>154</v>
      </c>
      <c r="H33" s="130" t="s">
        <v>158</v>
      </c>
      <c r="I33" s="130"/>
      <c r="J33" s="130" t="s">
        <v>320</v>
      </c>
      <c r="K33" s="130"/>
      <c r="L33" s="130" t="s">
        <v>154</v>
      </c>
      <c r="M33" s="130" t="s">
        <v>158</v>
      </c>
      <c r="N33" s="130" t="s">
        <v>288</v>
      </c>
      <c r="O33" s="130"/>
    </row>
    <row r="34" spans="1:15" s="116" customFormat="1" ht="12.75">
      <c r="A34" s="128" t="s">
        <v>26</v>
      </c>
      <c r="B34" s="129" t="s">
        <v>154</v>
      </c>
      <c r="C34" s="130" t="s">
        <v>158</v>
      </c>
      <c r="D34" s="130"/>
      <c r="E34" s="130" t="s">
        <v>320</v>
      </c>
      <c r="F34" s="130"/>
      <c r="G34" s="130" t="s">
        <v>154</v>
      </c>
      <c r="H34" s="130" t="s">
        <v>158</v>
      </c>
      <c r="I34" s="130"/>
      <c r="J34" s="130" t="s">
        <v>320</v>
      </c>
      <c r="K34" s="130"/>
      <c r="L34" s="130" t="s">
        <v>154</v>
      </c>
      <c r="M34" s="130" t="s">
        <v>158</v>
      </c>
      <c r="N34" s="130" t="s">
        <v>279</v>
      </c>
      <c r="O34" s="130"/>
    </row>
    <row r="35" spans="1:15" s="116" customFormat="1" ht="12.75">
      <c r="A35" s="128" t="s">
        <v>91</v>
      </c>
      <c r="B35" s="130" t="s">
        <v>154</v>
      </c>
      <c r="C35" s="130" t="s">
        <v>152</v>
      </c>
      <c r="D35" s="130"/>
      <c r="E35" s="130" t="s">
        <v>153</v>
      </c>
      <c r="F35" s="130"/>
      <c r="G35" s="130" t="s">
        <v>154</v>
      </c>
      <c r="H35" s="130" t="s">
        <v>152</v>
      </c>
      <c r="I35" s="130"/>
      <c r="J35" s="130" t="s">
        <v>153</v>
      </c>
      <c r="K35" s="130"/>
      <c r="L35" s="130" t="s">
        <v>154</v>
      </c>
      <c r="M35" s="130" t="s">
        <v>152</v>
      </c>
      <c r="N35" s="130" t="s">
        <v>279</v>
      </c>
      <c r="O35" s="130"/>
    </row>
    <row r="36" spans="1:15" s="116" customFormat="1" ht="12.75">
      <c r="A36" s="128" t="s">
        <v>27</v>
      </c>
      <c r="B36" s="129" t="s">
        <v>154</v>
      </c>
      <c r="C36" s="130" t="s">
        <v>158</v>
      </c>
      <c r="D36" s="130"/>
      <c r="E36" s="130" t="s">
        <v>320</v>
      </c>
      <c r="F36" s="130"/>
      <c r="G36" s="130" t="s">
        <v>154</v>
      </c>
      <c r="H36" s="130" t="s">
        <v>158</v>
      </c>
      <c r="I36" s="130"/>
      <c r="J36" s="130" t="s">
        <v>320</v>
      </c>
      <c r="K36" s="130"/>
      <c r="L36" s="130" t="s">
        <v>154</v>
      </c>
      <c r="M36" s="130" t="s">
        <v>158</v>
      </c>
      <c r="N36" s="130" t="s">
        <v>281</v>
      </c>
      <c r="O36" s="130"/>
    </row>
    <row r="37" spans="1:15" s="116" customFormat="1" ht="12.75">
      <c r="A37" s="128" t="s">
        <v>28</v>
      </c>
      <c r="B37" s="129" t="s">
        <v>154</v>
      </c>
      <c r="C37" s="130" t="s">
        <v>158</v>
      </c>
      <c r="D37" s="130"/>
      <c r="E37" s="130" t="s">
        <v>153</v>
      </c>
      <c r="F37" s="130"/>
      <c r="G37" s="130" t="s">
        <v>154</v>
      </c>
      <c r="H37" s="130" t="s">
        <v>158</v>
      </c>
      <c r="I37" s="130"/>
      <c r="J37" s="130" t="s">
        <v>153</v>
      </c>
      <c r="K37" s="130"/>
      <c r="L37" s="130" t="s">
        <v>154</v>
      </c>
      <c r="M37" s="130" t="s">
        <v>158</v>
      </c>
      <c r="N37" s="130" t="s">
        <v>281</v>
      </c>
      <c r="O37" s="130"/>
    </row>
    <row r="38" spans="1:15" s="111" customFormat="1">
      <c r="A38" s="128" t="s">
        <v>29</v>
      </c>
      <c r="B38" s="129" t="s">
        <v>154</v>
      </c>
      <c r="C38" s="130" t="s">
        <v>159</v>
      </c>
      <c r="D38" s="130"/>
      <c r="E38" s="130" t="s">
        <v>320</v>
      </c>
      <c r="F38" s="130"/>
      <c r="G38" s="130" t="s">
        <v>154</v>
      </c>
      <c r="H38" s="130" t="s">
        <v>159</v>
      </c>
      <c r="I38" s="130"/>
      <c r="J38" s="130" t="s">
        <v>320</v>
      </c>
      <c r="K38" s="130"/>
      <c r="L38" s="130" t="s">
        <v>154</v>
      </c>
      <c r="M38" s="130" t="s">
        <v>159</v>
      </c>
      <c r="N38" s="130" t="s">
        <v>279</v>
      </c>
      <c r="O38" s="130"/>
    </row>
    <row r="39" spans="1:15" s="111" customFormat="1">
      <c r="A39" s="128" t="s">
        <v>30</v>
      </c>
      <c r="B39" s="129" t="s">
        <v>154</v>
      </c>
      <c r="C39" s="130" t="s">
        <v>158</v>
      </c>
      <c r="D39" s="130"/>
      <c r="E39" s="130" t="s">
        <v>320</v>
      </c>
      <c r="F39" s="130"/>
      <c r="G39" s="130" t="s">
        <v>154</v>
      </c>
      <c r="H39" s="130" t="s">
        <v>158</v>
      </c>
      <c r="I39" s="130"/>
      <c r="J39" s="130" t="s">
        <v>320</v>
      </c>
      <c r="K39" s="130"/>
      <c r="L39" s="130" t="s">
        <v>154</v>
      </c>
      <c r="M39" s="130" t="s">
        <v>158</v>
      </c>
      <c r="N39" s="130" t="s">
        <v>279</v>
      </c>
      <c r="O39" s="130"/>
    </row>
    <row r="40" spans="1:15" s="111" customFormat="1">
      <c r="A40" s="122" t="s">
        <v>31</v>
      </c>
      <c r="B40" s="132" t="s">
        <v>154</v>
      </c>
      <c r="C40" s="126" t="s">
        <v>159</v>
      </c>
      <c r="D40" s="126"/>
      <c r="E40" s="126" t="s">
        <v>320</v>
      </c>
      <c r="F40" s="126"/>
      <c r="G40" s="126" t="s">
        <v>154</v>
      </c>
      <c r="H40" s="126" t="s">
        <v>159</v>
      </c>
      <c r="I40" s="126"/>
      <c r="J40" s="126" t="s">
        <v>320</v>
      </c>
      <c r="K40" s="126"/>
      <c r="L40" s="126" t="s">
        <v>154</v>
      </c>
      <c r="M40" s="126" t="s">
        <v>159</v>
      </c>
      <c r="N40" s="126" t="s">
        <v>279</v>
      </c>
      <c r="O40" s="126"/>
    </row>
    <row r="41" spans="1:15" s="111" customFormat="1">
      <c r="A41" s="128" t="s">
        <v>32</v>
      </c>
      <c r="B41" s="129" t="s">
        <v>154</v>
      </c>
      <c r="C41" s="130" t="s">
        <v>403</v>
      </c>
      <c r="D41" s="130"/>
      <c r="E41" s="130" t="s">
        <v>320</v>
      </c>
      <c r="F41" s="130"/>
      <c r="G41" s="130" t="s">
        <v>154</v>
      </c>
      <c r="H41" s="130" t="s">
        <v>403</v>
      </c>
      <c r="I41" s="130"/>
      <c r="J41" s="130" t="s">
        <v>320</v>
      </c>
      <c r="K41" s="130"/>
      <c r="L41" s="130" t="s">
        <v>154</v>
      </c>
      <c r="M41" s="130" t="s">
        <v>403</v>
      </c>
      <c r="N41" s="130" t="s">
        <v>279</v>
      </c>
      <c r="O41" s="130"/>
    </row>
    <row r="42" spans="1:15" s="111" customFormat="1">
      <c r="A42" s="133" t="s">
        <v>33</v>
      </c>
      <c r="B42" s="134" t="s">
        <v>154</v>
      </c>
      <c r="C42" s="135" t="s">
        <v>404</v>
      </c>
      <c r="D42" s="135"/>
      <c r="E42" s="135" t="s">
        <v>320</v>
      </c>
      <c r="F42" s="135"/>
      <c r="G42" s="135" t="s">
        <v>154</v>
      </c>
      <c r="H42" s="135" t="s">
        <v>404</v>
      </c>
      <c r="I42" s="135"/>
      <c r="J42" s="135" t="s">
        <v>320</v>
      </c>
      <c r="K42" s="135"/>
      <c r="L42" s="135" t="s">
        <v>154</v>
      </c>
      <c r="M42" s="135" t="s">
        <v>404</v>
      </c>
      <c r="N42" s="135" t="s">
        <v>279</v>
      </c>
      <c r="O42" s="135"/>
    </row>
    <row r="43" spans="1:15" s="111" customFormat="1" ht="25.5" customHeight="1">
      <c r="A43" s="663" t="s">
        <v>965</v>
      </c>
      <c r="B43" s="663"/>
      <c r="C43" s="663"/>
      <c r="D43" s="663"/>
      <c r="E43" s="663"/>
      <c r="F43" s="663"/>
      <c r="G43" s="663"/>
      <c r="H43" s="663"/>
      <c r="I43" s="663"/>
      <c r="J43" s="663"/>
      <c r="K43" s="663"/>
      <c r="L43" s="663"/>
      <c r="M43" s="663"/>
      <c r="N43" s="663"/>
      <c r="O43" s="663"/>
    </row>
    <row r="44" spans="1:15" ht="26.25" customHeight="1">
      <c r="A44" s="664" t="s">
        <v>966</v>
      </c>
      <c r="B44" s="664"/>
      <c r="C44" s="664"/>
      <c r="D44" s="664"/>
      <c r="E44" s="664"/>
      <c r="F44" s="664"/>
      <c r="G44" s="664"/>
      <c r="H44" s="664"/>
      <c r="I44" s="664"/>
      <c r="J44" s="664"/>
      <c r="K44" s="664"/>
      <c r="L44" s="664"/>
      <c r="M44" s="664"/>
      <c r="N44" s="664"/>
      <c r="O44" s="664"/>
    </row>
    <row r="45" spans="1:15" ht="14.25" customHeight="1">
      <c r="A45" s="665" t="s">
        <v>278</v>
      </c>
      <c r="B45" s="665"/>
      <c r="C45" s="665"/>
      <c r="D45" s="665"/>
      <c r="E45" s="665"/>
      <c r="F45" s="665"/>
      <c r="G45" s="665"/>
      <c r="H45" s="665"/>
      <c r="I45" s="665"/>
      <c r="J45" s="665"/>
      <c r="K45" s="665"/>
      <c r="L45" s="665"/>
      <c r="M45" s="665"/>
      <c r="N45" s="665"/>
      <c r="O45" s="665"/>
    </row>
    <row r="46" spans="1:15">
      <c r="A46" s="665"/>
      <c r="B46" s="665"/>
      <c r="C46" s="665"/>
      <c r="D46" s="665"/>
      <c r="E46" s="665"/>
      <c r="F46" s="665"/>
      <c r="G46" s="665"/>
      <c r="H46" s="665"/>
      <c r="I46" s="665"/>
      <c r="J46" s="665"/>
      <c r="K46" s="665"/>
      <c r="L46" s="665"/>
      <c r="M46" s="665"/>
      <c r="N46" s="665"/>
      <c r="O46" s="665"/>
    </row>
    <row r="47" spans="1:15">
      <c r="A47" s="665"/>
      <c r="B47" s="665"/>
      <c r="C47" s="665"/>
      <c r="D47" s="665"/>
      <c r="E47" s="665"/>
      <c r="F47" s="665"/>
      <c r="G47" s="665"/>
      <c r="H47" s="665"/>
      <c r="I47" s="665"/>
      <c r="J47" s="665"/>
      <c r="K47" s="665"/>
      <c r="L47" s="665"/>
      <c r="M47" s="665"/>
      <c r="N47" s="665"/>
      <c r="O47" s="665"/>
    </row>
    <row r="48" spans="1:15">
      <c r="A48" s="665"/>
      <c r="B48" s="665"/>
      <c r="C48" s="665"/>
      <c r="D48" s="665"/>
      <c r="E48" s="665"/>
      <c r="F48" s="665"/>
      <c r="G48" s="665"/>
      <c r="H48" s="665"/>
      <c r="I48" s="665"/>
      <c r="J48" s="665"/>
      <c r="K48" s="665"/>
      <c r="L48" s="665"/>
      <c r="M48" s="665"/>
      <c r="N48" s="665"/>
      <c r="O48" s="665"/>
    </row>
    <row r="49" spans="1:15" ht="9" customHeight="1">
      <c r="A49" s="665"/>
      <c r="B49" s="665"/>
      <c r="C49" s="665"/>
      <c r="D49" s="665"/>
      <c r="E49" s="665"/>
      <c r="F49" s="665"/>
      <c r="G49" s="665"/>
      <c r="H49" s="665"/>
      <c r="I49" s="665"/>
      <c r="J49" s="665"/>
      <c r="K49" s="665"/>
      <c r="L49" s="665"/>
      <c r="M49" s="665"/>
      <c r="N49" s="665"/>
      <c r="O49" s="665"/>
    </row>
    <row r="50" spans="1:15">
      <c r="A50" s="664"/>
      <c r="B50" s="664"/>
      <c r="C50" s="664"/>
      <c r="D50" s="664"/>
      <c r="E50" s="664"/>
      <c r="F50" s="664"/>
      <c r="G50" s="664"/>
      <c r="H50" s="664"/>
      <c r="I50" s="664"/>
      <c r="J50" s="664"/>
      <c r="K50" s="664"/>
      <c r="L50" s="664"/>
      <c r="M50" s="664"/>
      <c r="N50" s="664"/>
      <c r="O50" s="664"/>
    </row>
  </sheetData>
  <mergeCells count="15">
    <mergeCell ref="A43:O43"/>
    <mergeCell ref="A44:O44"/>
    <mergeCell ref="A45:O49"/>
    <mergeCell ref="A50:O50"/>
    <mergeCell ref="A4:O4"/>
    <mergeCell ref="B5:E5"/>
    <mergeCell ref="G5:J5"/>
    <mergeCell ref="L5:N5"/>
    <mergeCell ref="B6:C6"/>
    <mergeCell ref="E6:E7"/>
    <mergeCell ref="G6:H6"/>
    <mergeCell ref="J6:J7"/>
    <mergeCell ref="L6:M6"/>
    <mergeCell ref="N6:N7"/>
    <mergeCell ref="O6:O7"/>
  </mergeCells>
  <conditionalFormatting sqref="A40:O42 A8:O38">
    <cfRule type="expression" dxfId="7" priority="2">
      <formula>MOD(ROW(),2)=0</formula>
    </cfRule>
  </conditionalFormatting>
  <conditionalFormatting sqref="A39:O39">
    <cfRule type="expression" dxfId="6" priority="1">
      <formula>MOD(ROW(),2)=0</formula>
    </cfRule>
  </conditionalFormatting>
  <pageMargins left="0.7" right="0.7" top="0.75" bottom="0.75" header="0.3" footer="0.3"/>
  <pageSetup orientation="portrait" horizontalDpi="1200" verticalDpi="1200"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8">
    <tabColor theme="8" tint="-0.249977111117893"/>
  </sheetPr>
  <dimension ref="A2:O63"/>
  <sheetViews>
    <sheetView zoomScale="85" zoomScaleNormal="85" workbookViewId="0">
      <pane xSplit="1" ySplit="7" topLeftCell="B26" activePane="bottomRight" state="frozen"/>
      <selection sqref="A1:XFD1048576"/>
      <selection pane="topRight" sqref="A1:XFD1048576"/>
      <selection pane="bottomLeft" sqref="A1:XFD1048576"/>
      <selection pane="bottomRight" activeCell="A4" sqref="A4"/>
    </sheetView>
  </sheetViews>
  <sheetFormatPr defaultColWidth="9.140625" defaultRowHeight="14.25"/>
  <cols>
    <col min="1" max="1" width="20.28515625" style="115" customWidth="1"/>
    <col min="2" max="2" width="11.7109375" style="136" customWidth="1"/>
    <col min="3" max="3" width="26.85546875" style="136" bestFit="1" customWidth="1"/>
    <col min="4" max="4" width="1" style="136" customWidth="1"/>
    <col min="5" max="5" width="11.5703125" style="136" bestFit="1" customWidth="1"/>
    <col min="6" max="6" width="2.7109375" style="136" customWidth="1"/>
    <col min="7" max="7" width="11.7109375" style="136" customWidth="1"/>
    <col min="8" max="8" width="26.85546875" style="136" bestFit="1" customWidth="1"/>
    <col min="9" max="9" width="1" style="136" customWidth="1"/>
    <col min="10" max="10" width="11.5703125" style="136" bestFit="1" customWidth="1"/>
    <col min="11" max="11" width="2.7109375" style="136" customWidth="1"/>
    <col min="12" max="12" width="11.7109375" style="136" customWidth="1"/>
    <col min="13" max="13" width="26.85546875" style="136" bestFit="1" customWidth="1"/>
    <col min="14" max="14" width="13.140625" style="136" customWidth="1"/>
    <col min="15" max="15" width="0.85546875" style="136" customWidth="1"/>
    <col min="16" max="16384" width="9.140625" style="131"/>
  </cols>
  <sheetData>
    <row r="2" spans="1:15" s="111" customFormat="1">
      <c r="A2" s="112"/>
      <c r="B2" s="136"/>
      <c r="C2" s="136"/>
      <c r="D2" s="136"/>
      <c r="E2" s="136"/>
      <c r="F2" s="136"/>
      <c r="G2" s="136"/>
      <c r="H2" s="136"/>
      <c r="I2" s="136"/>
      <c r="J2" s="136"/>
      <c r="K2" s="136"/>
      <c r="L2" s="136"/>
      <c r="M2" s="136"/>
      <c r="N2" s="136"/>
      <c r="O2" s="136"/>
    </row>
    <row r="3" spans="1:15" s="111" customFormat="1">
      <c r="A3" s="112"/>
      <c r="B3" s="136"/>
      <c r="C3" s="136"/>
      <c r="D3" s="136"/>
      <c r="E3" s="136"/>
      <c r="F3" s="136"/>
      <c r="G3" s="136"/>
      <c r="H3" s="136"/>
      <c r="I3" s="136"/>
      <c r="J3" s="136"/>
      <c r="K3" s="136"/>
      <c r="L3" s="136"/>
      <c r="M3" s="136"/>
      <c r="N3" s="136"/>
      <c r="O3" s="136"/>
    </row>
    <row r="4" spans="1:15" s="111" customFormat="1" ht="15">
      <c r="A4" s="575" t="s">
        <v>968</v>
      </c>
      <c r="B4" s="137"/>
      <c r="C4" s="137"/>
      <c r="D4" s="137"/>
      <c r="E4" s="137"/>
      <c r="F4" s="137"/>
      <c r="G4" s="137"/>
      <c r="H4" s="137"/>
      <c r="I4" s="137"/>
      <c r="J4" s="137"/>
      <c r="K4" s="137"/>
      <c r="L4" s="137"/>
      <c r="M4" s="137"/>
      <c r="N4" s="137"/>
      <c r="O4" s="137"/>
    </row>
    <row r="5" spans="1:15" s="111" customFormat="1">
      <c r="A5" s="115"/>
      <c r="B5" s="667" t="s">
        <v>146</v>
      </c>
      <c r="C5" s="667"/>
      <c r="D5" s="667"/>
      <c r="E5" s="667"/>
      <c r="F5" s="117"/>
      <c r="G5" s="667" t="s">
        <v>147</v>
      </c>
      <c r="H5" s="667"/>
      <c r="I5" s="667"/>
      <c r="J5" s="667"/>
      <c r="K5" s="117"/>
      <c r="L5" s="667" t="s">
        <v>62</v>
      </c>
      <c r="M5" s="667"/>
      <c r="N5" s="118"/>
      <c r="O5" s="118"/>
    </row>
    <row r="6" spans="1:15" s="111" customFormat="1" ht="25.5" customHeight="1">
      <c r="A6" s="112"/>
      <c r="B6" s="138" t="s">
        <v>148</v>
      </c>
      <c r="C6" s="138"/>
      <c r="D6" s="119"/>
      <c r="E6" s="669" t="s">
        <v>149</v>
      </c>
      <c r="F6" s="120"/>
      <c r="G6" s="138" t="s">
        <v>148</v>
      </c>
      <c r="H6" s="138"/>
      <c r="I6" s="119"/>
      <c r="J6" s="669" t="s">
        <v>149</v>
      </c>
      <c r="K6" s="120"/>
      <c r="L6" s="138" t="s">
        <v>148</v>
      </c>
      <c r="M6" s="138"/>
      <c r="N6" s="669" t="s">
        <v>277</v>
      </c>
      <c r="O6" s="669"/>
    </row>
    <row r="7" spans="1:15" s="111" customFormat="1">
      <c r="A7" s="112"/>
      <c r="B7" s="121" t="s">
        <v>150</v>
      </c>
      <c r="C7" s="121" t="s">
        <v>151</v>
      </c>
      <c r="D7" s="117"/>
      <c r="E7" s="670"/>
      <c r="F7" s="117"/>
      <c r="G7" s="121" t="s">
        <v>150</v>
      </c>
      <c r="H7" s="121" t="s">
        <v>151</v>
      </c>
      <c r="I7" s="117"/>
      <c r="J7" s="670"/>
      <c r="K7" s="117"/>
      <c r="L7" s="121" t="s">
        <v>150</v>
      </c>
      <c r="M7" s="121" t="s">
        <v>151</v>
      </c>
      <c r="N7" s="670"/>
      <c r="O7" s="671"/>
    </row>
    <row r="8" spans="1:15" s="111" customFormat="1">
      <c r="A8" s="576" t="s">
        <v>43</v>
      </c>
      <c r="B8" s="139" t="s">
        <v>152</v>
      </c>
      <c r="C8" s="140" t="s">
        <v>152</v>
      </c>
      <c r="D8" s="140"/>
      <c r="E8" s="140" t="s">
        <v>153</v>
      </c>
      <c r="F8" s="140"/>
      <c r="G8" s="140" t="s">
        <v>60</v>
      </c>
      <c r="H8" s="140" t="s">
        <v>60</v>
      </c>
      <c r="I8" s="140"/>
      <c r="J8" s="140" t="s">
        <v>60</v>
      </c>
      <c r="K8" s="140"/>
      <c r="L8" s="140" t="s">
        <v>152</v>
      </c>
      <c r="M8" s="140" t="s">
        <v>152</v>
      </c>
      <c r="N8" s="140" t="s">
        <v>279</v>
      </c>
      <c r="O8" s="130"/>
    </row>
    <row r="9" spans="1:15" s="111" customFormat="1">
      <c r="A9" s="149" t="s">
        <v>125</v>
      </c>
      <c r="B9" s="129" t="s">
        <v>154</v>
      </c>
      <c r="C9" s="130" t="s">
        <v>967</v>
      </c>
      <c r="D9" s="130"/>
      <c r="E9" s="130" t="s">
        <v>407</v>
      </c>
      <c r="F9" s="130"/>
      <c r="G9" s="130" t="s">
        <v>60</v>
      </c>
      <c r="H9" s="130" t="s">
        <v>60</v>
      </c>
      <c r="I9" s="130"/>
      <c r="J9" s="130" t="s">
        <v>60</v>
      </c>
      <c r="K9" s="130"/>
      <c r="L9" s="130" t="s">
        <v>154</v>
      </c>
      <c r="M9" s="130" t="s">
        <v>967</v>
      </c>
      <c r="N9" s="130" t="s">
        <v>279</v>
      </c>
      <c r="O9" s="130"/>
    </row>
    <row r="10" spans="1:15" s="111" customFormat="1">
      <c r="A10" s="149" t="s">
        <v>67</v>
      </c>
      <c r="B10" s="129" t="s">
        <v>154</v>
      </c>
      <c r="C10" s="130" t="s">
        <v>401</v>
      </c>
      <c r="D10" s="130"/>
      <c r="E10" s="130" t="s">
        <v>153</v>
      </c>
      <c r="F10" s="130"/>
      <c r="G10" s="130" t="s">
        <v>152</v>
      </c>
      <c r="H10" s="130" t="s">
        <v>152</v>
      </c>
      <c r="I10" s="130"/>
      <c r="J10" s="130" t="s">
        <v>153</v>
      </c>
      <c r="K10" s="130"/>
      <c r="L10" s="130" t="s">
        <v>152</v>
      </c>
      <c r="M10" s="130" t="s">
        <v>152</v>
      </c>
      <c r="N10" s="130" t="s">
        <v>279</v>
      </c>
      <c r="O10" s="130"/>
    </row>
    <row r="11" spans="1:15" s="111" customFormat="1">
      <c r="A11" s="149" t="s">
        <v>42</v>
      </c>
      <c r="B11" s="129" t="s">
        <v>152</v>
      </c>
      <c r="C11" s="130" t="s">
        <v>152</v>
      </c>
      <c r="D11" s="130"/>
      <c r="E11" s="130" t="s">
        <v>153</v>
      </c>
      <c r="F11" s="130"/>
      <c r="G11" s="130" t="s">
        <v>60</v>
      </c>
      <c r="H11" s="130" t="s">
        <v>60</v>
      </c>
      <c r="I11" s="130"/>
      <c r="J11" s="130" t="s">
        <v>60</v>
      </c>
      <c r="K11" s="130"/>
      <c r="L11" s="130" t="s">
        <v>152</v>
      </c>
      <c r="M11" s="130" t="s">
        <v>152</v>
      </c>
      <c r="N11" s="130" t="s">
        <v>281</v>
      </c>
      <c r="O11" s="130"/>
    </row>
    <row r="12" spans="1:15" s="111" customFormat="1">
      <c r="A12" s="149" t="s">
        <v>280</v>
      </c>
      <c r="B12" s="129" t="s">
        <v>154</v>
      </c>
      <c r="C12" s="130" t="s">
        <v>158</v>
      </c>
      <c r="D12" s="130"/>
      <c r="E12" s="130" t="s">
        <v>153</v>
      </c>
      <c r="F12" s="130"/>
      <c r="G12" s="130" t="s">
        <v>60</v>
      </c>
      <c r="H12" s="130" t="s">
        <v>60</v>
      </c>
      <c r="I12" s="130"/>
      <c r="J12" s="130" t="s">
        <v>60</v>
      </c>
      <c r="K12" s="130"/>
      <c r="L12" s="130" t="s">
        <v>154</v>
      </c>
      <c r="M12" s="130" t="s">
        <v>158</v>
      </c>
      <c r="N12" s="130" t="s">
        <v>279</v>
      </c>
      <c r="O12" s="130"/>
    </row>
    <row r="13" spans="1:15" s="111" customFormat="1">
      <c r="A13" s="149" t="s">
        <v>1004</v>
      </c>
      <c r="B13" s="129" t="s">
        <v>155</v>
      </c>
      <c r="C13" s="130" t="s">
        <v>405</v>
      </c>
      <c r="D13" s="130"/>
      <c r="E13" s="130" t="s">
        <v>153</v>
      </c>
      <c r="F13" s="130"/>
      <c r="G13" s="130" t="s">
        <v>155</v>
      </c>
      <c r="H13" s="130" t="s">
        <v>405</v>
      </c>
      <c r="I13" s="130"/>
      <c r="J13" s="130" t="s">
        <v>153</v>
      </c>
      <c r="K13" s="130"/>
      <c r="L13" s="130" t="s">
        <v>155</v>
      </c>
      <c r="M13" s="130" t="s">
        <v>405</v>
      </c>
      <c r="N13" s="130" t="s">
        <v>279</v>
      </c>
      <c r="O13" s="130"/>
    </row>
    <row r="14" spans="1:15" s="111" customFormat="1">
      <c r="A14" s="149" t="s">
        <v>68</v>
      </c>
      <c r="B14" s="129" t="s">
        <v>154</v>
      </c>
      <c r="C14" s="130" t="s">
        <v>403</v>
      </c>
      <c r="D14" s="130"/>
      <c r="E14" s="130" t="s">
        <v>320</v>
      </c>
      <c r="F14" s="130"/>
      <c r="G14" s="130" t="s">
        <v>154</v>
      </c>
      <c r="H14" s="130" t="s">
        <v>403</v>
      </c>
      <c r="I14" s="130"/>
      <c r="J14" s="130" t="s">
        <v>320</v>
      </c>
      <c r="K14" s="130"/>
      <c r="L14" s="130" t="s">
        <v>154</v>
      </c>
      <c r="M14" s="130" t="s">
        <v>403</v>
      </c>
      <c r="N14" s="130" t="s">
        <v>281</v>
      </c>
      <c r="O14" s="130"/>
    </row>
    <row r="15" spans="1:15" s="111" customFormat="1">
      <c r="A15" s="149" t="s">
        <v>50</v>
      </c>
      <c r="B15" s="129" t="s">
        <v>154</v>
      </c>
      <c r="C15" s="130" t="s">
        <v>403</v>
      </c>
      <c r="D15" s="130"/>
      <c r="E15" s="130" t="s">
        <v>153</v>
      </c>
      <c r="F15" s="130"/>
      <c r="G15" s="130" t="s">
        <v>154</v>
      </c>
      <c r="H15" s="130" t="s">
        <v>403</v>
      </c>
      <c r="I15" s="130"/>
      <c r="J15" s="130" t="s">
        <v>153</v>
      </c>
      <c r="K15" s="130"/>
      <c r="L15" s="130" t="s">
        <v>154</v>
      </c>
      <c r="M15" s="130" t="s">
        <v>403</v>
      </c>
      <c r="N15" s="130" t="s">
        <v>281</v>
      </c>
      <c r="O15" s="130"/>
    </row>
    <row r="16" spans="1:15" s="111" customFormat="1">
      <c r="A16" s="149" t="s">
        <v>1005</v>
      </c>
      <c r="B16" s="129" t="s">
        <v>154</v>
      </c>
      <c r="C16" s="130" t="s">
        <v>159</v>
      </c>
      <c r="D16" s="130"/>
      <c r="E16" s="130" t="s">
        <v>407</v>
      </c>
      <c r="F16" s="130"/>
      <c r="G16" s="129" t="s">
        <v>154</v>
      </c>
      <c r="H16" s="130" t="s">
        <v>159</v>
      </c>
      <c r="I16" s="130"/>
      <c r="J16" s="130" t="s">
        <v>407</v>
      </c>
      <c r="K16" s="130"/>
      <c r="L16" s="129" t="s">
        <v>154</v>
      </c>
      <c r="M16" s="130" t="s">
        <v>159</v>
      </c>
      <c r="N16" s="130" t="s">
        <v>281</v>
      </c>
      <c r="O16" s="130"/>
    </row>
    <row r="17" spans="1:15" s="111" customFormat="1">
      <c r="A17" s="149" t="s">
        <v>70</v>
      </c>
      <c r="B17" s="129" t="s">
        <v>154</v>
      </c>
      <c r="C17" s="130" t="s">
        <v>403</v>
      </c>
      <c r="D17" s="130"/>
      <c r="E17" s="130" t="s">
        <v>320</v>
      </c>
      <c r="F17" s="130"/>
      <c r="G17" s="130" t="s">
        <v>154</v>
      </c>
      <c r="H17" s="130" t="s">
        <v>403</v>
      </c>
      <c r="I17" s="130"/>
      <c r="J17" s="130" t="s">
        <v>320</v>
      </c>
      <c r="K17" s="130"/>
      <c r="L17" s="130" t="s">
        <v>154</v>
      </c>
      <c r="M17" s="130" t="s">
        <v>403</v>
      </c>
      <c r="N17" s="130" t="s">
        <v>279</v>
      </c>
      <c r="O17" s="130"/>
    </row>
    <row r="18" spans="1:15">
      <c r="A18" s="122" t="s">
        <v>71</v>
      </c>
      <c r="B18" s="132" t="s">
        <v>154</v>
      </c>
      <c r="C18" s="126" t="s">
        <v>406</v>
      </c>
      <c r="D18" s="126"/>
      <c r="E18" s="130" t="s">
        <v>407</v>
      </c>
      <c r="F18" s="126"/>
      <c r="G18" s="132" t="s">
        <v>154</v>
      </c>
      <c r="H18" s="126" t="s">
        <v>406</v>
      </c>
      <c r="I18" s="126"/>
      <c r="J18" s="130" t="s">
        <v>407</v>
      </c>
      <c r="K18" s="126"/>
      <c r="L18" s="132" t="s">
        <v>154</v>
      </c>
      <c r="M18" s="126" t="s">
        <v>406</v>
      </c>
      <c r="N18" s="126" t="s">
        <v>281</v>
      </c>
      <c r="O18" s="130"/>
    </row>
    <row r="19" spans="1:15">
      <c r="A19" s="149" t="s">
        <v>72</v>
      </c>
      <c r="B19" s="129" t="s">
        <v>155</v>
      </c>
      <c r="C19" s="130" t="s">
        <v>408</v>
      </c>
      <c r="D19" s="130"/>
      <c r="E19" s="129" t="s">
        <v>153</v>
      </c>
      <c r="F19" s="129"/>
      <c r="G19" s="129" t="s">
        <v>155</v>
      </c>
      <c r="H19" s="130" t="s">
        <v>408</v>
      </c>
      <c r="I19" s="130"/>
      <c r="J19" s="130" t="s">
        <v>153</v>
      </c>
      <c r="K19" s="130"/>
      <c r="L19" s="129" t="s">
        <v>155</v>
      </c>
      <c r="M19" s="130" t="s">
        <v>408</v>
      </c>
      <c r="N19" s="130" t="s">
        <v>281</v>
      </c>
      <c r="O19" s="130"/>
    </row>
    <row r="20" spans="1:15">
      <c r="A20" s="149" t="s">
        <v>157</v>
      </c>
      <c r="B20" s="129" t="s">
        <v>154</v>
      </c>
      <c r="C20" s="130" t="s">
        <v>158</v>
      </c>
      <c r="D20" s="130"/>
      <c r="E20" s="130" t="s">
        <v>153</v>
      </c>
      <c r="F20" s="130"/>
      <c r="G20" s="130" t="s">
        <v>154</v>
      </c>
      <c r="H20" s="130" t="s">
        <v>158</v>
      </c>
      <c r="I20" s="130"/>
      <c r="J20" s="130" t="s">
        <v>153</v>
      </c>
      <c r="K20" s="130"/>
      <c r="L20" s="130" t="s">
        <v>154</v>
      </c>
      <c r="M20" s="130" t="s">
        <v>158</v>
      </c>
      <c r="N20" s="130" t="s">
        <v>279</v>
      </c>
      <c r="O20" s="130"/>
    </row>
    <row r="21" spans="1:15" s="116" customFormat="1" ht="12.75">
      <c r="A21" s="149" t="s">
        <v>74</v>
      </c>
      <c r="B21" s="129" t="s">
        <v>154</v>
      </c>
      <c r="C21" s="130" t="s">
        <v>409</v>
      </c>
      <c r="D21" s="130"/>
      <c r="E21" s="130" t="s">
        <v>320</v>
      </c>
      <c r="F21" s="130"/>
      <c r="G21" s="130" t="s">
        <v>154</v>
      </c>
      <c r="H21" s="130" t="s">
        <v>409</v>
      </c>
      <c r="I21" s="130"/>
      <c r="J21" s="130" t="s">
        <v>320</v>
      </c>
      <c r="K21" s="130"/>
      <c r="L21" s="130" t="s">
        <v>154</v>
      </c>
      <c r="M21" s="130" t="s">
        <v>409</v>
      </c>
      <c r="N21" s="130" t="s">
        <v>281</v>
      </c>
      <c r="O21" s="130"/>
    </row>
    <row r="22" spans="1:15">
      <c r="A22" s="149" t="s">
        <v>51</v>
      </c>
      <c r="B22" s="129" t="s">
        <v>154</v>
      </c>
      <c r="C22" s="130" t="s">
        <v>410</v>
      </c>
      <c r="D22" s="130"/>
      <c r="E22" s="130" t="s">
        <v>153</v>
      </c>
      <c r="F22" s="130"/>
      <c r="G22" s="130" t="s">
        <v>154</v>
      </c>
      <c r="H22" s="130" t="s">
        <v>410</v>
      </c>
      <c r="I22" s="130"/>
      <c r="J22" s="130" t="s">
        <v>153</v>
      </c>
      <c r="K22" s="130"/>
      <c r="L22" s="130" t="s">
        <v>154</v>
      </c>
      <c r="M22" s="130" t="s">
        <v>410</v>
      </c>
      <c r="N22" s="130" t="s">
        <v>279</v>
      </c>
      <c r="O22" s="130"/>
    </row>
    <row r="23" spans="1:15">
      <c r="A23" s="149" t="s">
        <v>75</v>
      </c>
      <c r="B23" s="129" t="s">
        <v>154</v>
      </c>
      <c r="C23" s="130" t="s">
        <v>403</v>
      </c>
      <c r="D23" s="130"/>
      <c r="E23" s="130" t="s">
        <v>153</v>
      </c>
      <c r="F23" s="130"/>
      <c r="G23" s="130" t="s">
        <v>154</v>
      </c>
      <c r="H23" s="130" t="s">
        <v>403</v>
      </c>
      <c r="I23" s="130"/>
      <c r="J23" s="130" t="s">
        <v>153</v>
      </c>
      <c r="K23" s="130"/>
      <c r="L23" s="130" t="s">
        <v>154</v>
      </c>
      <c r="M23" s="130" t="s">
        <v>403</v>
      </c>
      <c r="N23" s="130" t="s">
        <v>281</v>
      </c>
      <c r="O23" s="130"/>
    </row>
    <row r="24" spans="1:15">
      <c r="A24" s="149" t="s">
        <v>104</v>
      </c>
      <c r="B24" s="129" t="s">
        <v>152</v>
      </c>
      <c r="C24" s="130" t="s">
        <v>152</v>
      </c>
      <c r="D24" s="130"/>
      <c r="E24" s="130" t="s">
        <v>153</v>
      </c>
      <c r="F24" s="130"/>
      <c r="G24" s="130" t="s">
        <v>60</v>
      </c>
      <c r="H24" s="130" t="s">
        <v>60</v>
      </c>
      <c r="I24" s="130"/>
      <c r="J24" s="130" t="s">
        <v>60</v>
      </c>
      <c r="K24" s="130"/>
      <c r="L24" s="130" t="s">
        <v>152</v>
      </c>
      <c r="M24" s="130" t="s">
        <v>152</v>
      </c>
      <c r="N24" s="130" t="s">
        <v>279</v>
      </c>
      <c r="O24" s="130"/>
    </row>
    <row r="25" spans="1:15">
      <c r="A25" s="149" t="s">
        <v>41</v>
      </c>
      <c r="B25" s="129" t="s">
        <v>154</v>
      </c>
      <c r="C25" s="130" t="s">
        <v>403</v>
      </c>
      <c r="D25" s="130"/>
      <c r="E25" s="130" t="s">
        <v>320</v>
      </c>
      <c r="F25" s="130"/>
      <c r="G25" s="130" t="s">
        <v>60</v>
      </c>
      <c r="H25" s="130" t="s">
        <v>60</v>
      </c>
      <c r="I25" s="130"/>
      <c r="J25" s="130" t="s">
        <v>60</v>
      </c>
      <c r="K25" s="130"/>
      <c r="L25" s="130" t="s">
        <v>154</v>
      </c>
      <c r="M25" s="130" t="s">
        <v>403</v>
      </c>
      <c r="N25" s="130" t="s">
        <v>279</v>
      </c>
      <c r="O25" s="130"/>
    </row>
    <row r="26" spans="1:15">
      <c r="A26" s="149" t="s">
        <v>40</v>
      </c>
      <c r="B26" s="129" t="s">
        <v>152</v>
      </c>
      <c r="C26" s="130" t="s">
        <v>152</v>
      </c>
      <c r="D26" s="130"/>
      <c r="E26" s="130" t="s">
        <v>407</v>
      </c>
      <c r="F26" s="130"/>
      <c r="G26" s="130" t="s">
        <v>60</v>
      </c>
      <c r="H26" s="130" t="s">
        <v>60</v>
      </c>
      <c r="I26" s="130"/>
      <c r="J26" s="130" t="s">
        <v>60</v>
      </c>
      <c r="K26" s="130"/>
      <c r="L26" s="130" t="s">
        <v>152</v>
      </c>
      <c r="M26" s="130" t="s">
        <v>152</v>
      </c>
      <c r="N26" s="130" t="s">
        <v>279</v>
      </c>
      <c r="O26" s="130"/>
    </row>
    <row r="27" spans="1:15" s="116" customFormat="1" ht="12.75">
      <c r="A27" s="149" t="s">
        <v>39</v>
      </c>
      <c r="B27" s="129" t="s">
        <v>154</v>
      </c>
      <c r="C27" s="130" t="s">
        <v>404</v>
      </c>
      <c r="D27" s="130"/>
      <c r="E27" s="130" t="s">
        <v>153</v>
      </c>
      <c r="F27" s="130"/>
      <c r="G27" s="130" t="s">
        <v>60</v>
      </c>
      <c r="H27" s="130" t="s">
        <v>60</v>
      </c>
      <c r="I27" s="130"/>
      <c r="J27" s="130" t="s">
        <v>60</v>
      </c>
      <c r="K27" s="130"/>
      <c r="L27" s="130" t="s">
        <v>154</v>
      </c>
      <c r="M27" s="130" t="s">
        <v>404</v>
      </c>
      <c r="N27" s="130" t="s">
        <v>281</v>
      </c>
      <c r="O27" s="130"/>
    </row>
    <row r="28" spans="1:15">
      <c r="A28" s="149" t="s">
        <v>76</v>
      </c>
      <c r="B28" s="129" t="s">
        <v>154</v>
      </c>
      <c r="C28" s="130" t="s">
        <v>404</v>
      </c>
      <c r="D28" s="130"/>
      <c r="E28" s="130" t="s">
        <v>153</v>
      </c>
      <c r="F28" s="130"/>
      <c r="G28" s="130" t="s">
        <v>154</v>
      </c>
      <c r="H28" s="130" t="s">
        <v>404</v>
      </c>
      <c r="I28" s="130"/>
      <c r="J28" s="130" t="s">
        <v>153</v>
      </c>
      <c r="K28" s="130"/>
      <c r="L28" s="130" t="s">
        <v>154</v>
      </c>
      <c r="M28" s="130" t="s">
        <v>404</v>
      </c>
      <c r="N28" s="130" t="s">
        <v>279</v>
      </c>
      <c r="O28" s="130"/>
    </row>
    <row r="29" spans="1:15">
      <c r="A29" s="149" t="s">
        <v>57</v>
      </c>
      <c r="B29" s="129" t="s">
        <v>156</v>
      </c>
      <c r="C29" s="130" t="s">
        <v>411</v>
      </c>
      <c r="D29" s="130"/>
      <c r="E29" s="130" t="s">
        <v>153</v>
      </c>
      <c r="F29" s="130"/>
      <c r="G29" s="130" t="s">
        <v>156</v>
      </c>
      <c r="H29" s="130" t="s">
        <v>411</v>
      </c>
      <c r="I29" s="130"/>
      <c r="J29" s="130" t="s">
        <v>153</v>
      </c>
      <c r="K29" s="130"/>
      <c r="L29" s="130" t="s">
        <v>156</v>
      </c>
      <c r="M29" s="130" t="s">
        <v>411</v>
      </c>
      <c r="N29" s="130" t="s">
        <v>281</v>
      </c>
      <c r="O29" s="130"/>
    </row>
    <row r="30" spans="1:15">
      <c r="A30" s="149" t="s">
        <v>77</v>
      </c>
      <c r="B30" s="129" t="s">
        <v>152</v>
      </c>
      <c r="C30" s="130" t="s">
        <v>152</v>
      </c>
      <c r="D30" s="130"/>
      <c r="E30" s="130" t="s">
        <v>320</v>
      </c>
      <c r="F30" s="130"/>
      <c r="G30" s="130" t="s">
        <v>60</v>
      </c>
      <c r="H30" s="130" t="s">
        <v>60</v>
      </c>
      <c r="I30" s="130"/>
      <c r="J30" s="130" t="s">
        <v>60</v>
      </c>
      <c r="K30" s="130"/>
      <c r="L30" s="130" t="s">
        <v>152</v>
      </c>
      <c r="M30" s="130" t="s">
        <v>152</v>
      </c>
      <c r="N30" s="130" t="s">
        <v>281</v>
      </c>
      <c r="O30" s="130"/>
    </row>
    <row r="31" spans="1:15">
      <c r="A31" s="149" t="s">
        <v>38</v>
      </c>
      <c r="B31" s="129" t="s">
        <v>152</v>
      </c>
      <c r="C31" s="130" t="s">
        <v>152</v>
      </c>
      <c r="D31" s="130"/>
      <c r="E31" s="130" t="s">
        <v>153</v>
      </c>
      <c r="F31" s="130"/>
      <c r="G31" s="130" t="s">
        <v>60</v>
      </c>
      <c r="H31" s="130" t="s">
        <v>60</v>
      </c>
      <c r="I31" s="130"/>
      <c r="J31" s="130" t="s">
        <v>60</v>
      </c>
      <c r="K31" s="130"/>
      <c r="L31" s="130" t="s">
        <v>152</v>
      </c>
      <c r="M31" s="130" t="s">
        <v>152</v>
      </c>
      <c r="N31" s="130" t="s">
        <v>279</v>
      </c>
      <c r="O31" s="130"/>
    </row>
    <row r="32" spans="1:15" s="111" customFormat="1">
      <c r="A32" s="149" t="s">
        <v>78</v>
      </c>
      <c r="B32" s="129" t="s">
        <v>154</v>
      </c>
      <c r="C32" s="130" t="s">
        <v>404</v>
      </c>
      <c r="D32" s="130"/>
      <c r="E32" s="130" t="s">
        <v>153</v>
      </c>
      <c r="F32" s="130"/>
      <c r="G32" s="130" t="s">
        <v>60</v>
      </c>
      <c r="H32" s="130" t="s">
        <v>60</v>
      </c>
      <c r="I32" s="130"/>
      <c r="J32" s="130" t="s">
        <v>60</v>
      </c>
      <c r="K32" s="130"/>
      <c r="L32" s="130" t="s">
        <v>154</v>
      </c>
      <c r="M32" s="130" t="s">
        <v>404</v>
      </c>
      <c r="N32" s="130" t="s">
        <v>279</v>
      </c>
      <c r="O32" s="130"/>
    </row>
    <row r="33" spans="1:15" s="111" customFormat="1">
      <c r="A33" s="149" t="s">
        <v>79</v>
      </c>
      <c r="B33" s="129" t="s">
        <v>154</v>
      </c>
      <c r="C33" s="130" t="s">
        <v>159</v>
      </c>
      <c r="D33" s="130"/>
      <c r="E33" s="130" t="s">
        <v>153</v>
      </c>
      <c r="F33" s="130"/>
      <c r="G33" s="130" t="s">
        <v>154</v>
      </c>
      <c r="H33" s="130" t="s">
        <v>159</v>
      </c>
      <c r="I33" s="130"/>
      <c r="J33" s="130" t="s">
        <v>153</v>
      </c>
      <c r="K33" s="130"/>
      <c r="L33" s="130" t="s">
        <v>154</v>
      </c>
      <c r="M33" s="130" t="s">
        <v>159</v>
      </c>
      <c r="N33" s="130" t="s">
        <v>281</v>
      </c>
      <c r="O33" s="130"/>
    </row>
    <row r="34" spans="1:15" s="111" customFormat="1">
      <c r="A34" s="149" t="s">
        <v>80</v>
      </c>
      <c r="B34" s="129" t="s">
        <v>154</v>
      </c>
      <c r="C34" s="130" t="s">
        <v>158</v>
      </c>
      <c r="D34" s="130"/>
      <c r="E34" s="130" t="s">
        <v>153</v>
      </c>
      <c r="F34" s="130"/>
      <c r="G34" s="130" t="s">
        <v>154</v>
      </c>
      <c r="H34" s="130" t="s">
        <v>158</v>
      </c>
      <c r="I34" s="130"/>
      <c r="J34" s="130" t="s">
        <v>153</v>
      </c>
      <c r="K34" s="130"/>
      <c r="L34" s="130" t="s">
        <v>154</v>
      </c>
      <c r="M34" s="130" t="s">
        <v>158</v>
      </c>
      <c r="N34" s="130" t="s">
        <v>279</v>
      </c>
      <c r="O34" s="130"/>
    </row>
    <row r="35" spans="1:15" s="111" customFormat="1">
      <c r="A35" s="149" t="s">
        <v>81</v>
      </c>
      <c r="B35" s="129" t="s">
        <v>154</v>
      </c>
      <c r="C35" s="130" t="s">
        <v>158</v>
      </c>
      <c r="D35" s="130"/>
      <c r="E35" s="130" t="s">
        <v>320</v>
      </c>
      <c r="F35" s="130"/>
      <c r="G35" s="130" t="s">
        <v>154</v>
      </c>
      <c r="H35" s="130" t="s">
        <v>158</v>
      </c>
      <c r="I35" s="130"/>
      <c r="J35" s="130" t="s">
        <v>320</v>
      </c>
      <c r="K35" s="130"/>
      <c r="L35" s="130" t="s">
        <v>154</v>
      </c>
      <c r="M35" s="130" t="s">
        <v>158</v>
      </c>
      <c r="N35" s="130" t="s">
        <v>281</v>
      </c>
      <c r="O35" s="130"/>
    </row>
    <row r="36" spans="1:15" s="111" customFormat="1">
      <c r="A36" s="149" t="s">
        <v>37</v>
      </c>
      <c r="B36" s="129" t="s">
        <v>152</v>
      </c>
      <c r="C36" s="130" t="s">
        <v>152</v>
      </c>
      <c r="D36" s="130"/>
      <c r="E36" s="130" t="s">
        <v>153</v>
      </c>
      <c r="F36" s="130"/>
      <c r="G36" s="130" t="s">
        <v>60</v>
      </c>
      <c r="H36" s="130" t="s">
        <v>60</v>
      </c>
      <c r="I36" s="130"/>
      <c r="J36" s="130" t="s">
        <v>60</v>
      </c>
      <c r="K36" s="130"/>
      <c r="L36" s="130" t="s">
        <v>152</v>
      </c>
      <c r="M36" s="130" t="s">
        <v>152</v>
      </c>
      <c r="N36" s="130" t="s">
        <v>279</v>
      </c>
      <c r="O36" s="130"/>
    </row>
    <row r="37" spans="1:15" s="111" customFormat="1">
      <c r="A37" s="149" t="s">
        <v>82</v>
      </c>
      <c r="B37" s="129" t="s">
        <v>154</v>
      </c>
      <c r="C37" s="130" t="s">
        <v>158</v>
      </c>
      <c r="D37" s="130"/>
      <c r="E37" s="130" t="s">
        <v>153</v>
      </c>
      <c r="F37" s="130"/>
      <c r="G37" s="130" t="s">
        <v>154</v>
      </c>
      <c r="H37" s="130" t="s">
        <v>158</v>
      </c>
      <c r="I37" s="130"/>
      <c r="J37" s="130" t="s">
        <v>153</v>
      </c>
      <c r="K37" s="130"/>
      <c r="L37" s="130" t="s">
        <v>154</v>
      </c>
      <c r="M37" s="130" t="s">
        <v>158</v>
      </c>
      <c r="N37" s="130" t="s">
        <v>281</v>
      </c>
      <c r="O37" s="130"/>
    </row>
    <row r="38" spans="1:15">
      <c r="A38" s="149" t="s">
        <v>53</v>
      </c>
      <c r="B38" s="129" t="s">
        <v>154</v>
      </c>
      <c r="C38" s="130" t="s">
        <v>401</v>
      </c>
      <c r="D38" s="130"/>
      <c r="E38" s="130" t="s">
        <v>407</v>
      </c>
      <c r="F38" s="130"/>
      <c r="G38" s="130" t="s">
        <v>154</v>
      </c>
      <c r="H38" s="130" t="s">
        <v>401</v>
      </c>
      <c r="I38" s="130"/>
      <c r="J38" s="130" t="s">
        <v>407</v>
      </c>
      <c r="K38" s="130"/>
      <c r="L38" s="130" t="s">
        <v>154</v>
      </c>
      <c r="M38" s="130" t="s">
        <v>401</v>
      </c>
      <c r="N38" s="130" t="s">
        <v>288</v>
      </c>
      <c r="O38" s="130"/>
    </row>
    <row r="39" spans="1:15">
      <c r="A39" s="149" t="s">
        <v>36</v>
      </c>
      <c r="B39" s="129" t="s">
        <v>152</v>
      </c>
      <c r="C39" s="130" t="s">
        <v>152</v>
      </c>
      <c r="D39" s="130"/>
      <c r="E39" s="130" t="s">
        <v>153</v>
      </c>
      <c r="F39" s="130"/>
      <c r="G39" s="130" t="s">
        <v>60</v>
      </c>
      <c r="H39" s="130" t="s">
        <v>60</v>
      </c>
      <c r="I39" s="130"/>
      <c r="J39" s="130" t="s">
        <v>60</v>
      </c>
      <c r="K39" s="130"/>
      <c r="L39" s="130" t="s">
        <v>152</v>
      </c>
      <c r="M39" s="130" t="s">
        <v>152</v>
      </c>
      <c r="N39" s="130" t="s">
        <v>279</v>
      </c>
      <c r="O39" s="130"/>
    </row>
    <row r="40" spans="1:15">
      <c r="A40" s="160" t="s">
        <v>282</v>
      </c>
      <c r="B40" s="141" t="s">
        <v>154</v>
      </c>
      <c r="C40" s="142" t="s">
        <v>401</v>
      </c>
      <c r="D40" s="142"/>
      <c r="E40" s="142" t="s">
        <v>153</v>
      </c>
      <c r="F40" s="142"/>
      <c r="G40" s="142" t="s">
        <v>154</v>
      </c>
      <c r="H40" s="142" t="s">
        <v>401</v>
      </c>
      <c r="I40" s="142"/>
      <c r="J40" s="142" t="s">
        <v>153</v>
      </c>
      <c r="K40" s="142"/>
      <c r="L40" s="142" t="s">
        <v>154</v>
      </c>
      <c r="M40" s="142" t="s">
        <v>401</v>
      </c>
      <c r="N40" s="142" t="s">
        <v>279</v>
      </c>
      <c r="O40" s="142"/>
    </row>
    <row r="41" spans="1:15">
      <c r="A41" s="160" t="s">
        <v>83</v>
      </c>
      <c r="B41" s="141" t="s">
        <v>152</v>
      </c>
      <c r="C41" s="142" t="s">
        <v>152</v>
      </c>
      <c r="D41" s="142"/>
      <c r="E41" s="142" t="s">
        <v>153</v>
      </c>
      <c r="F41" s="142"/>
      <c r="G41" s="142" t="s">
        <v>60</v>
      </c>
      <c r="H41" s="142" t="s">
        <v>60</v>
      </c>
      <c r="I41" s="142"/>
      <c r="J41" s="142" t="s">
        <v>60</v>
      </c>
      <c r="K41" s="142"/>
      <c r="L41" s="142" t="s">
        <v>152</v>
      </c>
      <c r="M41" s="142" t="s">
        <v>152</v>
      </c>
      <c r="N41" s="142" t="s">
        <v>279</v>
      </c>
      <c r="O41" s="142"/>
    </row>
    <row r="42" spans="1:15">
      <c r="A42" s="160" t="s">
        <v>1006</v>
      </c>
      <c r="B42" s="141" t="s">
        <v>156</v>
      </c>
      <c r="C42" s="142" t="s">
        <v>412</v>
      </c>
      <c r="D42" s="142"/>
      <c r="E42" s="142" t="s">
        <v>320</v>
      </c>
      <c r="F42" s="142"/>
      <c r="G42" s="141" t="s">
        <v>156</v>
      </c>
      <c r="H42" s="142" t="s">
        <v>412</v>
      </c>
      <c r="I42" s="142"/>
      <c r="J42" s="142" t="s">
        <v>320</v>
      </c>
      <c r="K42" s="142"/>
      <c r="L42" s="141" t="s">
        <v>156</v>
      </c>
      <c r="M42" s="142" t="s">
        <v>412</v>
      </c>
      <c r="N42" s="142" t="s">
        <v>279</v>
      </c>
      <c r="O42" s="142"/>
    </row>
    <row r="43" spans="1:15">
      <c r="A43" s="160" t="s">
        <v>54</v>
      </c>
      <c r="B43" s="141" t="s">
        <v>154</v>
      </c>
      <c r="C43" s="142" t="s">
        <v>158</v>
      </c>
      <c r="D43" s="142"/>
      <c r="E43" s="142" t="s">
        <v>320</v>
      </c>
      <c r="F43" s="142"/>
      <c r="G43" s="142" t="s">
        <v>154</v>
      </c>
      <c r="H43" s="142" t="s">
        <v>158</v>
      </c>
      <c r="I43" s="142"/>
      <c r="J43" s="142" t="s">
        <v>320</v>
      </c>
      <c r="K43" s="142"/>
      <c r="L43" s="142" t="s">
        <v>154</v>
      </c>
      <c r="M43" s="142" t="s">
        <v>158</v>
      </c>
      <c r="N43" s="142" t="s">
        <v>279</v>
      </c>
      <c r="O43" s="142"/>
    </row>
    <row r="44" spans="1:15">
      <c r="A44" s="149" t="s">
        <v>85</v>
      </c>
      <c r="B44" s="129" t="s">
        <v>154</v>
      </c>
      <c r="C44" s="130" t="s">
        <v>159</v>
      </c>
      <c r="D44" s="130"/>
      <c r="E44" s="130" t="s">
        <v>153</v>
      </c>
      <c r="F44" s="130"/>
      <c r="G44" s="130" t="s">
        <v>154</v>
      </c>
      <c r="H44" s="130" t="s">
        <v>159</v>
      </c>
      <c r="I44" s="130"/>
      <c r="J44" s="130" t="s">
        <v>153</v>
      </c>
      <c r="K44" s="130"/>
      <c r="L44" s="130" t="s">
        <v>154</v>
      </c>
      <c r="M44" s="130" t="s">
        <v>159</v>
      </c>
      <c r="N44" s="130" t="s">
        <v>279</v>
      </c>
      <c r="O44" s="130"/>
    </row>
    <row r="45" spans="1:15">
      <c r="A45" s="149" t="s">
        <v>1007</v>
      </c>
      <c r="B45" s="129" t="s">
        <v>154</v>
      </c>
      <c r="C45" s="130" t="s">
        <v>413</v>
      </c>
      <c r="D45" s="130"/>
      <c r="E45" s="130" t="s">
        <v>153</v>
      </c>
      <c r="F45" s="130"/>
      <c r="G45" s="130" t="s">
        <v>60</v>
      </c>
      <c r="H45" s="130" t="s">
        <v>60</v>
      </c>
      <c r="I45" s="130"/>
      <c r="J45" s="130" t="s">
        <v>60</v>
      </c>
      <c r="K45" s="130"/>
      <c r="L45" s="130" t="s">
        <v>154</v>
      </c>
      <c r="M45" s="130" t="s">
        <v>413</v>
      </c>
      <c r="N45" s="130" t="s">
        <v>279</v>
      </c>
      <c r="O45" s="130"/>
    </row>
    <row r="46" spans="1:15">
      <c r="A46" s="149" t="s">
        <v>86</v>
      </c>
      <c r="B46" s="129" t="s">
        <v>156</v>
      </c>
      <c r="C46" s="130" t="s">
        <v>414</v>
      </c>
      <c r="D46" s="130"/>
      <c r="E46" s="130" t="s">
        <v>320</v>
      </c>
      <c r="F46" s="130"/>
      <c r="G46" s="130" t="s">
        <v>60</v>
      </c>
      <c r="H46" s="130" t="s">
        <v>60</v>
      </c>
      <c r="I46" s="130"/>
      <c r="J46" s="130" t="s">
        <v>60</v>
      </c>
      <c r="K46" s="130"/>
      <c r="L46" s="130" t="s">
        <v>156</v>
      </c>
      <c r="M46" s="130" t="s">
        <v>414</v>
      </c>
      <c r="N46" s="130" t="s">
        <v>281</v>
      </c>
      <c r="O46" s="130"/>
    </row>
    <row r="47" spans="1:15">
      <c r="A47" s="149" t="s">
        <v>1008</v>
      </c>
      <c r="B47" s="129" t="s">
        <v>154</v>
      </c>
      <c r="C47" s="130" t="s">
        <v>415</v>
      </c>
      <c r="D47" s="130"/>
      <c r="E47" s="130" t="s">
        <v>153</v>
      </c>
      <c r="F47" s="130"/>
      <c r="G47" s="130" t="s">
        <v>154</v>
      </c>
      <c r="H47" s="130" t="s">
        <v>415</v>
      </c>
      <c r="I47" s="130"/>
      <c r="J47" s="130" t="s">
        <v>153</v>
      </c>
      <c r="K47" s="130"/>
      <c r="L47" s="130" t="s">
        <v>154</v>
      </c>
      <c r="M47" s="130" t="s">
        <v>415</v>
      </c>
      <c r="N47" s="130" t="s">
        <v>279</v>
      </c>
      <c r="O47" s="130"/>
    </row>
    <row r="48" spans="1:15" ht="39" customHeight="1">
      <c r="A48" s="673" t="s">
        <v>969</v>
      </c>
      <c r="B48" s="673"/>
      <c r="C48" s="673"/>
      <c r="D48" s="673"/>
      <c r="E48" s="673"/>
      <c r="F48" s="673"/>
      <c r="G48" s="673"/>
      <c r="H48" s="673"/>
      <c r="I48" s="673"/>
      <c r="J48" s="673"/>
      <c r="K48" s="673"/>
      <c r="L48" s="673"/>
      <c r="M48" s="673"/>
      <c r="N48" s="673"/>
      <c r="O48" s="673"/>
    </row>
    <row r="49" spans="1:15" ht="27.75" customHeight="1">
      <c r="A49" s="664" t="s">
        <v>970</v>
      </c>
      <c r="B49" s="664"/>
      <c r="C49" s="664"/>
      <c r="D49" s="664"/>
      <c r="E49" s="664"/>
      <c r="F49" s="664"/>
      <c r="G49" s="664"/>
      <c r="H49" s="664"/>
      <c r="I49" s="664"/>
      <c r="J49" s="664"/>
      <c r="K49" s="664"/>
      <c r="L49" s="664"/>
      <c r="M49" s="664"/>
      <c r="N49" s="664"/>
      <c r="O49" s="664"/>
    </row>
    <row r="50" spans="1:15" ht="14.25" customHeight="1">
      <c r="A50" s="665" t="s">
        <v>278</v>
      </c>
      <c r="B50" s="665"/>
      <c r="C50" s="665"/>
      <c r="D50" s="665"/>
      <c r="E50" s="665"/>
      <c r="F50" s="665"/>
      <c r="G50" s="665"/>
      <c r="H50" s="665"/>
      <c r="I50" s="665"/>
      <c r="J50" s="665"/>
      <c r="K50" s="665"/>
      <c r="L50" s="665"/>
      <c r="M50" s="665"/>
      <c r="N50" s="665"/>
      <c r="O50" s="665"/>
    </row>
    <row r="51" spans="1:15" ht="13.5" customHeight="1">
      <c r="A51" s="665"/>
      <c r="B51" s="665"/>
      <c r="C51" s="665"/>
      <c r="D51" s="665"/>
      <c r="E51" s="665"/>
      <c r="F51" s="665"/>
      <c r="G51" s="665"/>
      <c r="H51" s="665"/>
      <c r="I51" s="665"/>
      <c r="J51" s="665"/>
      <c r="K51" s="665"/>
      <c r="L51" s="665"/>
      <c r="M51" s="665"/>
      <c r="N51" s="665"/>
      <c r="O51" s="665"/>
    </row>
    <row r="52" spans="1:15" ht="7.5" customHeight="1">
      <c r="A52" s="665"/>
      <c r="B52" s="665"/>
      <c r="C52" s="665"/>
      <c r="D52" s="665"/>
      <c r="E52" s="665"/>
      <c r="F52" s="665"/>
      <c r="G52" s="665"/>
      <c r="H52" s="665"/>
      <c r="I52" s="665"/>
      <c r="J52" s="665"/>
      <c r="K52" s="665"/>
      <c r="L52" s="665"/>
      <c r="M52" s="665"/>
      <c r="N52" s="665"/>
      <c r="O52" s="665"/>
    </row>
    <row r="53" spans="1:15">
      <c r="A53" s="665"/>
      <c r="B53" s="665"/>
      <c r="C53" s="665"/>
      <c r="D53" s="665"/>
      <c r="E53" s="665"/>
      <c r="F53" s="665"/>
      <c r="G53" s="665"/>
      <c r="H53" s="665"/>
      <c r="I53" s="665"/>
      <c r="J53" s="665"/>
      <c r="K53" s="665"/>
      <c r="L53" s="665"/>
      <c r="M53" s="665"/>
      <c r="N53" s="665"/>
      <c r="O53" s="665"/>
    </row>
    <row r="54" spans="1:15" ht="3.75" customHeight="1">
      <c r="A54" s="665"/>
      <c r="B54" s="665"/>
      <c r="C54" s="665"/>
      <c r="D54" s="665"/>
      <c r="E54" s="665"/>
      <c r="F54" s="665"/>
      <c r="G54" s="665"/>
      <c r="H54" s="665"/>
      <c r="I54" s="665"/>
      <c r="J54" s="665"/>
      <c r="K54" s="665"/>
      <c r="L54" s="665"/>
      <c r="M54" s="665"/>
      <c r="N54" s="665"/>
      <c r="O54" s="665"/>
    </row>
    <row r="55" spans="1:15" ht="14.25" customHeight="1">
      <c r="A55" s="665" t="s">
        <v>283</v>
      </c>
      <c r="B55" s="665"/>
      <c r="C55" s="665"/>
      <c r="D55" s="665"/>
      <c r="E55" s="665"/>
      <c r="F55" s="665"/>
      <c r="G55" s="665"/>
      <c r="H55" s="665"/>
      <c r="I55" s="665"/>
      <c r="J55" s="665"/>
      <c r="K55" s="665"/>
      <c r="L55" s="665"/>
      <c r="M55" s="665"/>
      <c r="N55" s="665"/>
      <c r="O55" s="665"/>
    </row>
    <row r="56" spans="1:15" ht="14.25" customHeight="1">
      <c r="A56" s="665" t="s">
        <v>284</v>
      </c>
      <c r="B56" s="665"/>
      <c r="C56" s="665"/>
      <c r="D56" s="665"/>
      <c r="E56" s="665"/>
      <c r="F56" s="665"/>
      <c r="G56" s="665"/>
      <c r="H56" s="665"/>
      <c r="I56" s="665"/>
      <c r="J56" s="665"/>
      <c r="K56" s="665"/>
      <c r="L56" s="665"/>
      <c r="M56" s="665"/>
      <c r="N56" s="665"/>
      <c r="O56" s="665"/>
    </row>
    <row r="57" spans="1:15">
      <c r="A57" s="162" t="s">
        <v>285</v>
      </c>
      <c r="B57" s="143"/>
      <c r="C57" s="143"/>
      <c r="D57" s="143"/>
      <c r="E57" s="143"/>
      <c r="F57" s="143"/>
      <c r="G57" s="143"/>
      <c r="H57" s="143"/>
      <c r="I57" s="143"/>
      <c r="J57" s="143"/>
      <c r="K57" s="143"/>
      <c r="L57" s="143"/>
      <c r="M57" s="143"/>
      <c r="N57" s="143"/>
      <c r="O57" s="143"/>
    </row>
    <row r="58" spans="1:15">
      <c r="A58" s="162" t="s">
        <v>421</v>
      </c>
      <c r="B58" s="143"/>
      <c r="C58" s="143"/>
      <c r="D58" s="143"/>
      <c r="E58" s="143"/>
      <c r="F58" s="143"/>
      <c r="G58" s="143"/>
      <c r="H58" s="143"/>
      <c r="I58" s="143"/>
      <c r="J58" s="143"/>
      <c r="K58" s="143"/>
      <c r="L58" s="143"/>
      <c r="M58" s="143"/>
      <c r="N58" s="143"/>
      <c r="O58" s="143"/>
    </row>
    <row r="59" spans="1:15">
      <c r="A59" s="162" t="s">
        <v>286</v>
      </c>
      <c r="B59" s="165"/>
      <c r="C59" s="165"/>
      <c r="D59" s="165"/>
      <c r="E59" s="165"/>
      <c r="F59" s="165"/>
      <c r="G59" s="165"/>
      <c r="H59" s="165"/>
      <c r="I59" s="165"/>
      <c r="J59" s="165"/>
      <c r="K59" s="165"/>
      <c r="L59" s="165"/>
      <c r="M59" s="165"/>
      <c r="N59" s="165"/>
      <c r="O59" s="165"/>
    </row>
    <row r="60" spans="1:15">
      <c r="A60" s="162" t="s">
        <v>287</v>
      </c>
      <c r="B60" s="165"/>
      <c r="C60" s="165"/>
      <c r="D60" s="165"/>
      <c r="E60" s="165"/>
      <c r="F60" s="165"/>
      <c r="G60" s="165"/>
      <c r="H60" s="165"/>
      <c r="I60" s="165"/>
      <c r="J60" s="165"/>
      <c r="K60" s="165"/>
      <c r="L60" s="165"/>
      <c r="M60" s="165"/>
      <c r="N60" s="165"/>
      <c r="O60" s="165"/>
    </row>
    <row r="61" spans="1:15" ht="14.25" customHeight="1">
      <c r="A61" s="672" t="s">
        <v>422</v>
      </c>
      <c r="B61" s="672"/>
      <c r="C61" s="672"/>
      <c r="D61" s="672"/>
      <c r="E61" s="672"/>
      <c r="F61" s="672"/>
      <c r="G61" s="672"/>
      <c r="H61" s="672"/>
      <c r="I61" s="672"/>
      <c r="J61" s="672"/>
      <c r="K61" s="672"/>
      <c r="L61" s="672"/>
      <c r="M61" s="672"/>
      <c r="N61" s="672"/>
      <c r="O61" s="165"/>
    </row>
    <row r="62" spans="1:15">
      <c r="A62" s="672"/>
      <c r="B62" s="672"/>
      <c r="C62" s="672"/>
      <c r="D62" s="672"/>
      <c r="E62" s="672"/>
      <c r="F62" s="672"/>
      <c r="G62" s="672"/>
      <c r="H62" s="672"/>
      <c r="I62" s="672"/>
      <c r="J62" s="672"/>
      <c r="K62" s="672"/>
      <c r="L62" s="672"/>
      <c r="M62" s="672"/>
      <c r="N62" s="672"/>
      <c r="O62" s="165"/>
    </row>
    <row r="63" spans="1:15">
      <c r="A63" s="672"/>
      <c r="B63" s="672"/>
      <c r="C63" s="672"/>
      <c r="D63" s="672"/>
      <c r="E63" s="672"/>
      <c r="F63" s="672"/>
      <c r="G63" s="672"/>
      <c r="H63" s="672"/>
      <c r="I63" s="672"/>
      <c r="J63" s="672"/>
      <c r="K63" s="672"/>
      <c r="L63" s="672"/>
      <c r="M63" s="672"/>
      <c r="N63" s="672"/>
      <c r="O63" s="165"/>
    </row>
  </sheetData>
  <mergeCells count="13">
    <mergeCell ref="A61:N63"/>
    <mergeCell ref="A56:O56"/>
    <mergeCell ref="O6:O7"/>
    <mergeCell ref="A48:O48"/>
    <mergeCell ref="A49:O49"/>
    <mergeCell ref="A50:O54"/>
    <mergeCell ref="A55:O55"/>
    <mergeCell ref="N6:N7"/>
    <mergeCell ref="B5:E5"/>
    <mergeCell ref="G5:J5"/>
    <mergeCell ref="L5:M5"/>
    <mergeCell ref="E6:E7"/>
    <mergeCell ref="J6:J7"/>
  </mergeCells>
  <conditionalFormatting sqref="B8:O47">
    <cfRule type="expression" dxfId="5" priority="2">
      <formula>MOD(ROW(),2)=0</formula>
    </cfRule>
  </conditionalFormatting>
  <conditionalFormatting sqref="A8:A47">
    <cfRule type="expression" dxfId="0" priority="1">
      <formula>MOD(ROW(),2)=0</formula>
    </cfRule>
  </conditionalFormatting>
  <pageMargins left="0.7" right="0.7" top="0.75" bottom="0.75" header="0.3" footer="0.3"/>
  <pageSetup orientation="portrait" horizontalDpi="1200" verticalDpi="120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9">
    <tabColor theme="8" tint="-0.249977111117893"/>
  </sheetPr>
  <dimension ref="A2:O54"/>
  <sheetViews>
    <sheetView zoomScale="85" zoomScaleNormal="85" workbookViewId="0">
      <pane xSplit="1" ySplit="7" topLeftCell="B29" activePane="bottomRight" state="frozen"/>
      <selection sqref="A1:XFD1048576"/>
      <selection pane="topRight" sqref="A1:XFD1048576"/>
      <selection pane="bottomLeft" sqref="A1:XFD1048576"/>
      <selection pane="bottomRight" activeCell="A53" sqref="A53:A54"/>
    </sheetView>
  </sheetViews>
  <sheetFormatPr defaultColWidth="9.140625" defaultRowHeight="14.25"/>
  <cols>
    <col min="1" max="1" width="29.140625" style="115" customWidth="1"/>
    <col min="2" max="2" width="11.7109375" style="136" customWidth="1"/>
    <col min="3" max="3" width="27.85546875" style="136" bestFit="1" customWidth="1"/>
    <col min="4" max="4" width="1" style="136" customWidth="1"/>
    <col min="5" max="5" width="12.85546875" style="136" customWidth="1"/>
    <col min="6" max="6" width="2.7109375" style="136" customWidth="1"/>
    <col min="7" max="7" width="11.7109375" style="136" customWidth="1"/>
    <col min="8" max="8" width="27.85546875" style="136" bestFit="1" customWidth="1"/>
    <col min="9" max="9" width="1" style="136" customWidth="1"/>
    <col min="10" max="10" width="12.7109375" style="136" customWidth="1"/>
    <col min="11" max="11" width="2.7109375" style="136" customWidth="1"/>
    <col min="12" max="12" width="11.7109375" style="136" customWidth="1"/>
    <col min="13" max="13" width="28.42578125" style="136" bestFit="1" customWidth="1"/>
    <col min="14" max="14" width="13.140625" style="113" customWidth="1"/>
    <col min="15" max="15" width="0.85546875" style="114" customWidth="1"/>
    <col min="16" max="16384" width="9.140625" style="131"/>
  </cols>
  <sheetData>
    <row r="2" spans="1:15" s="111" customFormat="1">
      <c r="A2" s="112"/>
      <c r="B2" s="136"/>
      <c r="C2" s="136"/>
      <c r="D2" s="136"/>
      <c r="E2" s="136"/>
      <c r="F2" s="136"/>
      <c r="G2" s="136"/>
      <c r="H2" s="136"/>
      <c r="I2" s="136"/>
      <c r="J2" s="136"/>
      <c r="K2" s="136"/>
      <c r="L2" s="136"/>
      <c r="M2" s="136"/>
      <c r="N2" s="113"/>
      <c r="O2" s="114"/>
    </row>
    <row r="3" spans="1:15" ht="15">
      <c r="A3" s="674"/>
      <c r="B3" s="674"/>
      <c r="C3" s="674"/>
      <c r="D3" s="674"/>
      <c r="E3" s="674"/>
      <c r="F3" s="674"/>
      <c r="G3" s="674"/>
      <c r="H3" s="674"/>
      <c r="I3" s="674"/>
      <c r="J3" s="674"/>
      <c r="K3" s="674"/>
      <c r="L3" s="674"/>
      <c r="M3" s="674"/>
      <c r="N3" s="674"/>
      <c r="O3" s="674"/>
    </row>
    <row r="4" spans="1:15" s="111" customFormat="1" ht="15">
      <c r="A4" s="666" t="s">
        <v>971</v>
      </c>
      <c r="B4" s="666"/>
      <c r="C4" s="666"/>
      <c r="D4" s="666"/>
      <c r="E4" s="666"/>
      <c r="F4" s="666"/>
      <c r="G4" s="666"/>
      <c r="H4" s="666"/>
      <c r="I4" s="666"/>
      <c r="J4" s="666"/>
      <c r="K4" s="666"/>
      <c r="L4" s="666"/>
      <c r="M4" s="666"/>
      <c r="N4" s="666"/>
      <c r="O4" s="666"/>
    </row>
    <row r="5" spans="1:15" s="111" customFormat="1">
      <c r="A5" s="115"/>
      <c r="B5" s="675" t="s">
        <v>146</v>
      </c>
      <c r="C5" s="675"/>
      <c r="D5" s="675"/>
      <c r="E5" s="675"/>
      <c r="F5" s="117"/>
      <c r="G5" s="675" t="s">
        <v>147</v>
      </c>
      <c r="H5" s="675"/>
      <c r="I5" s="675"/>
      <c r="J5" s="675"/>
      <c r="K5" s="117"/>
      <c r="L5" s="675" t="s">
        <v>62</v>
      </c>
      <c r="M5" s="675"/>
      <c r="N5" s="675"/>
      <c r="O5" s="675"/>
    </row>
    <row r="6" spans="1:15" s="111" customFormat="1" ht="25.5" customHeight="1">
      <c r="A6" s="112"/>
      <c r="B6" s="676" t="s">
        <v>148</v>
      </c>
      <c r="C6" s="676"/>
      <c r="D6" s="119"/>
      <c r="E6" s="669" t="s">
        <v>149</v>
      </c>
      <c r="F6" s="120"/>
      <c r="G6" s="676" t="s">
        <v>148</v>
      </c>
      <c r="H6" s="676"/>
      <c r="I6" s="119"/>
      <c r="J6" s="669" t="s">
        <v>149</v>
      </c>
      <c r="K6" s="120"/>
      <c r="L6" s="676" t="s">
        <v>148</v>
      </c>
      <c r="M6" s="676"/>
      <c r="N6" s="669" t="s">
        <v>277</v>
      </c>
      <c r="O6" s="669"/>
    </row>
    <row r="7" spans="1:15" s="111" customFormat="1">
      <c r="A7" s="112"/>
      <c r="B7" s="121" t="s">
        <v>150</v>
      </c>
      <c r="C7" s="121" t="s">
        <v>151</v>
      </c>
      <c r="D7" s="117"/>
      <c r="E7" s="670"/>
      <c r="F7" s="117"/>
      <c r="G7" s="121" t="s">
        <v>150</v>
      </c>
      <c r="H7" s="121" t="s">
        <v>151</v>
      </c>
      <c r="I7" s="117"/>
      <c r="J7" s="670"/>
      <c r="K7" s="117"/>
      <c r="L7" s="121" t="s">
        <v>150</v>
      </c>
      <c r="M7" s="121" t="s">
        <v>151</v>
      </c>
      <c r="N7" s="670"/>
      <c r="O7" s="671"/>
    </row>
    <row r="8" spans="1:15" s="111" customFormat="1">
      <c r="A8" s="576" t="s">
        <v>92</v>
      </c>
      <c r="B8" s="139" t="s">
        <v>152</v>
      </c>
      <c r="C8" s="140" t="s">
        <v>152</v>
      </c>
      <c r="D8" s="140"/>
      <c r="E8" s="140" t="s">
        <v>153</v>
      </c>
      <c r="F8" s="140"/>
      <c r="G8" s="140" t="s">
        <v>152</v>
      </c>
      <c r="H8" s="140" t="s">
        <v>152</v>
      </c>
      <c r="I8" s="140"/>
      <c r="J8" s="140" t="s">
        <v>153</v>
      </c>
      <c r="K8" s="140"/>
      <c r="L8" s="140" t="s">
        <v>152</v>
      </c>
      <c r="M8" s="140" t="s">
        <v>152</v>
      </c>
      <c r="N8" s="140" t="s">
        <v>279</v>
      </c>
      <c r="O8" s="130"/>
    </row>
    <row r="9" spans="1:15" s="111" customFormat="1">
      <c r="A9" s="149" t="s">
        <v>93</v>
      </c>
      <c r="B9" s="129" t="s">
        <v>152</v>
      </c>
      <c r="C9" s="130" t="s">
        <v>152</v>
      </c>
      <c r="D9" s="130"/>
      <c r="E9" s="130" t="s">
        <v>153</v>
      </c>
      <c r="F9" s="130"/>
      <c r="G9" s="130" t="s">
        <v>60</v>
      </c>
      <c r="H9" s="130" t="s">
        <v>60</v>
      </c>
      <c r="I9" s="130"/>
      <c r="J9" s="130" t="s">
        <v>60</v>
      </c>
      <c r="K9" s="130"/>
      <c r="L9" s="130" t="s">
        <v>152</v>
      </c>
      <c r="M9" s="130" t="s">
        <v>152</v>
      </c>
      <c r="N9" s="130" t="s">
        <v>279</v>
      </c>
      <c r="O9" s="130"/>
    </row>
    <row r="10" spans="1:15" s="111" customFormat="1">
      <c r="A10" s="149" t="s">
        <v>95</v>
      </c>
      <c r="B10" s="129" t="s">
        <v>154</v>
      </c>
      <c r="C10" s="130" t="s">
        <v>152</v>
      </c>
      <c r="D10" s="130"/>
      <c r="E10" s="130" t="s">
        <v>416</v>
      </c>
      <c r="F10" s="130"/>
      <c r="G10" s="130" t="s">
        <v>60</v>
      </c>
      <c r="H10" s="130" t="s">
        <v>60</v>
      </c>
      <c r="I10" s="130"/>
      <c r="J10" s="130" t="s">
        <v>60</v>
      </c>
      <c r="K10" s="130"/>
      <c r="L10" s="130" t="s">
        <v>154</v>
      </c>
      <c r="M10" s="130" t="s">
        <v>152</v>
      </c>
      <c r="N10" s="130" t="s">
        <v>281</v>
      </c>
      <c r="O10" s="130"/>
    </row>
    <row r="11" spans="1:15" s="111" customFormat="1">
      <c r="A11" s="149" t="s">
        <v>96</v>
      </c>
      <c r="B11" s="129" t="s">
        <v>152</v>
      </c>
      <c r="C11" s="130" t="s">
        <v>403</v>
      </c>
      <c r="D11" s="130"/>
      <c r="E11" s="130" t="s">
        <v>320</v>
      </c>
      <c r="F11" s="130"/>
      <c r="G11" s="130" t="s">
        <v>152</v>
      </c>
      <c r="H11" s="130" t="s">
        <v>403</v>
      </c>
      <c r="I11" s="130"/>
      <c r="J11" s="130" t="s">
        <v>320</v>
      </c>
      <c r="K11" s="130"/>
      <c r="L11" s="130" t="s">
        <v>152</v>
      </c>
      <c r="M11" s="130" t="s">
        <v>403</v>
      </c>
      <c r="N11" s="130" t="s">
        <v>281</v>
      </c>
      <c r="O11" s="130"/>
    </row>
    <row r="12" spans="1:15" s="111" customFormat="1">
      <c r="A12" s="149" t="s">
        <v>132</v>
      </c>
      <c r="B12" s="129" t="s">
        <v>155</v>
      </c>
      <c r="C12" s="130" t="s">
        <v>417</v>
      </c>
      <c r="D12" s="130"/>
      <c r="E12" s="130" t="s">
        <v>153</v>
      </c>
      <c r="F12" s="130"/>
      <c r="G12" s="130" t="s">
        <v>60</v>
      </c>
      <c r="H12" s="130" t="s">
        <v>60</v>
      </c>
      <c r="I12" s="130"/>
      <c r="J12" s="130" t="s">
        <v>60</v>
      </c>
      <c r="K12" s="130"/>
      <c r="L12" s="130" t="s">
        <v>155</v>
      </c>
      <c r="M12" s="130" t="s">
        <v>417</v>
      </c>
      <c r="N12" s="130" t="s">
        <v>288</v>
      </c>
      <c r="O12" s="130"/>
    </row>
    <row r="13" spans="1:15" s="111" customFormat="1">
      <c r="A13" s="149" t="s">
        <v>97</v>
      </c>
      <c r="B13" s="129" t="s">
        <v>155</v>
      </c>
      <c r="C13" s="130" t="s">
        <v>417</v>
      </c>
      <c r="D13" s="130"/>
      <c r="E13" s="130" t="s">
        <v>153</v>
      </c>
      <c r="F13" s="130"/>
      <c r="G13" s="130" t="s">
        <v>60</v>
      </c>
      <c r="H13" s="130" t="s">
        <v>60</v>
      </c>
      <c r="I13" s="130"/>
      <c r="J13" s="130" t="s">
        <v>60</v>
      </c>
      <c r="K13" s="130"/>
      <c r="L13" s="130" t="s">
        <v>155</v>
      </c>
      <c r="M13" s="130" t="s">
        <v>417</v>
      </c>
      <c r="N13" s="130" t="s">
        <v>281</v>
      </c>
      <c r="O13" s="130"/>
    </row>
    <row r="14" spans="1:15" s="111" customFormat="1">
      <c r="A14" s="149" t="s">
        <v>98</v>
      </c>
      <c r="B14" s="129" t="s">
        <v>154</v>
      </c>
      <c r="C14" s="130" t="s">
        <v>403</v>
      </c>
      <c r="D14" s="130"/>
      <c r="E14" s="130" t="s">
        <v>320</v>
      </c>
      <c r="F14" s="130"/>
      <c r="G14" s="130" t="s">
        <v>60</v>
      </c>
      <c r="H14" s="130" t="s">
        <v>60</v>
      </c>
      <c r="I14" s="130"/>
      <c r="J14" s="130" t="s">
        <v>60</v>
      </c>
      <c r="K14" s="130"/>
      <c r="L14" s="130" t="s">
        <v>154</v>
      </c>
      <c r="M14" s="130" t="s">
        <v>403</v>
      </c>
      <c r="N14" s="130" t="s">
        <v>279</v>
      </c>
      <c r="O14" s="130"/>
    </row>
    <row r="15" spans="1:15">
      <c r="A15" s="149" t="s">
        <v>99</v>
      </c>
      <c r="B15" s="129" t="s">
        <v>152</v>
      </c>
      <c r="C15" s="130" t="s">
        <v>152</v>
      </c>
      <c r="D15" s="130"/>
      <c r="E15" s="130" t="s">
        <v>320</v>
      </c>
      <c r="F15" s="130"/>
      <c r="G15" s="130" t="s">
        <v>60</v>
      </c>
      <c r="H15" s="130" t="s">
        <v>60</v>
      </c>
      <c r="I15" s="130"/>
      <c r="J15" s="130" t="s">
        <v>60</v>
      </c>
      <c r="K15" s="130"/>
      <c r="L15" s="130" t="s">
        <v>152</v>
      </c>
      <c r="M15" s="130" t="s">
        <v>152</v>
      </c>
      <c r="N15" s="130" t="s">
        <v>279</v>
      </c>
      <c r="O15" s="130"/>
    </row>
    <row r="16" spans="1:15" s="111" customFormat="1">
      <c r="A16" s="149" t="s">
        <v>100</v>
      </c>
      <c r="B16" s="129" t="s">
        <v>152</v>
      </c>
      <c r="C16" s="130" t="s">
        <v>152</v>
      </c>
      <c r="D16" s="130"/>
      <c r="E16" s="130" t="s">
        <v>320</v>
      </c>
      <c r="F16" s="130"/>
      <c r="G16" s="130" t="s">
        <v>60</v>
      </c>
      <c r="H16" s="130" t="s">
        <v>60</v>
      </c>
      <c r="I16" s="130"/>
      <c r="J16" s="130" t="s">
        <v>60</v>
      </c>
      <c r="K16" s="130"/>
      <c r="L16" s="130" t="s">
        <v>152</v>
      </c>
      <c r="M16" s="130" t="s">
        <v>152</v>
      </c>
      <c r="N16" s="130" t="s">
        <v>279</v>
      </c>
      <c r="O16" s="130"/>
    </row>
    <row r="17" spans="1:15" s="111" customFormat="1">
      <c r="A17" s="149" t="s">
        <v>101</v>
      </c>
      <c r="B17" s="129" t="s">
        <v>152</v>
      </c>
      <c r="C17" s="130" t="s">
        <v>418</v>
      </c>
      <c r="D17" s="130"/>
      <c r="E17" s="130" t="s">
        <v>153</v>
      </c>
      <c r="F17" s="130"/>
      <c r="G17" s="130" t="s">
        <v>60</v>
      </c>
      <c r="H17" s="130" t="s">
        <v>60</v>
      </c>
      <c r="I17" s="130"/>
      <c r="J17" s="130" t="s">
        <v>60</v>
      </c>
      <c r="K17" s="130"/>
      <c r="L17" s="130" t="s">
        <v>152</v>
      </c>
      <c r="M17" s="130" t="s">
        <v>418</v>
      </c>
      <c r="N17" s="130" t="s">
        <v>279</v>
      </c>
      <c r="O17" s="130"/>
    </row>
    <row r="18" spans="1:15">
      <c r="A18" s="149" t="s">
        <v>102</v>
      </c>
      <c r="B18" s="129" t="s">
        <v>152</v>
      </c>
      <c r="C18" s="130" t="s">
        <v>152</v>
      </c>
      <c r="D18" s="130"/>
      <c r="E18" s="130" t="s">
        <v>153</v>
      </c>
      <c r="F18" s="130"/>
      <c r="G18" s="130" t="s">
        <v>60</v>
      </c>
      <c r="H18" s="130" t="s">
        <v>60</v>
      </c>
      <c r="I18" s="130"/>
      <c r="J18" s="130" t="s">
        <v>60</v>
      </c>
      <c r="K18" s="130"/>
      <c r="L18" s="130" t="s">
        <v>152</v>
      </c>
      <c r="M18" s="130" t="s">
        <v>152</v>
      </c>
      <c r="N18" s="130" t="s">
        <v>281</v>
      </c>
      <c r="O18" s="130"/>
    </row>
    <row r="19" spans="1:15">
      <c r="A19" s="149" t="s">
        <v>45</v>
      </c>
      <c r="B19" s="129" t="s">
        <v>152</v>
      </c>
      <c r="C19" s="130" t="s">
        <v>152</v>
      </c>
      <c r="D19" s="130"/>
      <c r="E19" s="130" t="s">
        <v>153</v>
      </c>
      <c r="F19" s="130"/>
      <c r="G19" s="130" t="s">
        <v>60</v>
      </c>
      <c r="H19" s="130" t="s">
        <v>60</v>
      </c>
      <c r="I19" s="130"/>
      <c r="J19" s="130" t="s">
        <v>60</v>
      </c>
      <c r="K19" s="130"/>
      <c r="L19" s="130" t="s">
        <v>152</v>
      </c>
      <c r="M19" s="130" t="s">
        <v>152</v>
      </c>
      <c r="N19" s="130" t="s">
        <v>279</v>
      </c>
      <c r="O19" s="130"/>
    </row>
    <row r="20" spans="1:15">
      <c r="A20" s="149" t="s">
        <v>972</v>
      </c>
      <c r="B20" s="129" t="s">
        <v>152</v>
      </c>
      <c r="C20" s="130" t="s">
        <v>152</v>
      </c>
      <c r="D20" s="130"/>
      <c r="E20" s="130" t="s">
        <v>153</v>
      </c>
      <c r="F20" s="130"/>
      <c r="G20" s="130" t="s">
        <v>46</v>
      </c>
      <c r="H20" s="130" t="s">
        <v>46</v>
      </c>
      <c r="I20" s="130"/>
      <c r="J20" s="130" t="s">
        <v>46</v>
      </c>
      <c r="K20" s="130"/>
      <c r="L20" s="130" t="s">
        <v>152</v>
      </c>
      <c r="M20" s="130" t="s">
        <v>152</v>
      </c>
      <c r="N20" s="130" t="s">
        <v>279</v>
      </c>
      <c r="O20" s="130"/>
    </row>
    <row r="21" spans="1:15">
      <c r="A21" s="149" t="s">
        <v>133</v>
      </c>
      <c r="B21" s="129" t="s">
        <v>154</v>
      </c>
      <c r="C21" s="130" t="s">
        <v>158</v>
      </c>
      <c r="D21" s="130"/>
      <c r="E21" s="130" t="s">
        <v>407</v>
      </c>
      <c r="F21" s="130"/>
      <c r="G21" s="130" t="s">
        <v>154</v>
      </c>
      <c r="H21" s="130" t="s">
        <v>158</v>
      </c>
      <c r="I21" s="130"/>
      <c r="J21" s="130" t="s">
        <v>407</v>
      </c>
      <c r="K21" s="130"/>
      <c r="L21" s="130" t="s">
        <v>154</v>
      </c>
      <c r="M21" s="130" t="s">
        <v>158</v>
      </c>
      <c r="N21" s="130" t="s">
        <v>279</v>
      </c>
      <c r="O21" s="130"/>
    </row>
    <row r="22" spans="1:15">
      <c r="A22" s="149" t="s">
        <v>105</v>
      </c>
      <c r="B22" s="129" t="s">
        <v>152</v>
      </c>
      <c r="C22" s="130" t="s">
        <v>152</v>
      </c>
      <c r="D22" s="130"/>
      <c r="E22" s="130" t="s">
        <v>320</v>
      </c>
      <c r="F22" s="130"/>
      <c r="G22" s="130" t="s">
        <v>60</v>
      </c>
      <c r="H22" s="130" t="s">
        <v>60</v>
      </c>
      <c r="I22" s="130"/>
      <c r="J22" s="130" t="s">
        <v>60</v>
      </c>
      <c r="K22" s="130"/>
      <c r="L22" s="130" t="s">
        <v>152</v>
      </c>
      <c r="M22" s="130" t="s">
        <v>152</v>
      </c>
      <c r="N22" s="130" t="s">
        <v>288</v>
      </c>
      <c r="O22" s="130"/>
    </row>
    <row r="23" spans="1:15">
      <c r="A23" s="149" t="s">
        <v>134</v>
      </c>
      <c r="B23" s="129" t="s">
        <v>154</v>
      </c>
      <c r="C23" s="130" t="s">
        <v>158</v>
      </c>
      <c r="D23" s="130"/>
      <c r="E23" s="130" t="s">
        <v>153</v>
      </c>
      <c r="F23" s="130"/>
      <c r="G23" s="130" t="s">
        <v>60</v>
      </c>
      <c r="H23" s="130" t="s">
        <v>60</v>
      </c>
      <c r="I23" s="130"/>
      <c r="J23" s="130" t="s">
        <v>60</v>
      </c>
      <c r="K23" s="130"/>
      <c r="L23" s="130" t="s">
        <v>154</v>
      </c>
      <c r="M23" s="130" t="s">
        <v>158</v>
      </c>
      <c r="N23" s="130" t="s">
        <v>281</v>
      </c>
      <c r="O23" s="130"/>
    </row>
    <row r="24" spans="1:15">
      <c r="A24" s="149" t="s">
        <v>973</v>
      </c>
      <c r="B24" s="129" t="s">
        <v>152</v>
      </c>
      <c r="C24" s="130" t="s">
        <v>152</v>
      </c>
      <c r="D24" s="130"/>
      <c r="E24" s="130" t="s">
        <v>153</v>
      </c>
      <c r="F24" s="130"/>
      <c r="G24" s="130" t="s">
        <v>152</v>
      </c>
      <c r="H24" s="130" t="s">
        <v>152</v>
      </c>
      <c r="I24" s="130"/>
      <c r="J24" s="130" t="s">
        <v>153</v>
      </c>
      <c r="K24" s="130"/>
      <c r="L24" s="130" t="s">
        <v>152</v>
      </c>
      <c r="M24" s="130" t="s">
        <v>152</v>
      </c>
      <c r="N24" s="130" t="s">
        <v>46</v>
      </c>
      <c r="O24" s="130"/>
    </row>
    <row r="25" spans="1:15">
      <c r="A25" s="149" t="s">
        <v>106</v>
      </c>
      <c r="B25" s="129" t="s">
        <v>152</v>
      </c>
      <c r="C25" s="130" t="s">
        <v>403</v>
      </c>
      <c r="D25" s="130"/>
      <c r="E25" s="130" t="s">
        <v>153</v>
      </c>
      <c r="F25" s="130"/>
      <c r="G25" s="130" t="s">
        <v>60</v>
      </c>
      <c r="H25" s="130" t="s">
        <v>60</v>
      </c>
      <c r="I25" s="130"/>
      <c r="J25" s="130" t="s">
        <v>60</v>
      </c>
      <c r="K25" s="130"/>
      <c r="L25" s="130" t="s">
        <v>152</v>
      </c>
      <c r="M25" s="130" t="s">
        <v>403</v>
      </c>
      <c r="N25" s="130" t="s">
        <v>279</v>
      </c>
      <c r="O25" s="130"/>
    </row>
    <row r="26" spans="1:15">
      <c r="A26" s="149" t="s">
        <v>136</v>
      </c>
      <c r="B26" s="129" t="s">
        <v>152</v>
      </c>
      <c r="C26" s="130" t="s">
        <v>152</v>
      </c>
      <c r="D26" s="130"/>
      <c r="E26" s="130" t="s">
        <v>407</v>
      </c>
      <c r="F26" s="130"/>
      <c r="G26" s="130" t="s">
        <v>60</v>
      </c>
      <c r="H26" s="130" t="s">
        <v>60</v>
      </c>
      <c r="I26" s="130"/>
      <c r="J26" s="130" t="s">
        <v>60</v>
      </c>
      <c r="K26" s="130"/>
      <c r="L26" s="130" t="s">
        <v>152</v>
      </c>
      <c r="M26" s="130" t="s">
        <v>152</v>
      </c>
      <c r="N26" s="130" t="s">
        <v>279</v>
      </c>
      <c r="O26" s="130"/>
    </row>
    <row r="27" spans="1:15">
      <c r="A27" s="149" t="s">
        <v>107</v>
      </c>
      <c r="B27" s="129" t="s">
        <v>154</v>
      </c>
      <c r="C27" s="130" t="s">
        <v>158</v>
      </c>
      <c r="D27" s="130"/>
      <c r="E27" s="130" t="s">
        <v>153</v>
      </c>
      <c r="F27" s="130"/>
      <c r="G27" s="130" t="s">
        <v>154</v>
      </c>
      <c r="H27" s="130" t="s">
        <v>158</v>
      </c>
      <c r="I27" s="130"/>
      <c r="J27" s="130" t="s">
        <v>153</v>
      </c>
      <c r="K27" s="130"/>
      <c r="L27" s="130" t="s">
        <v>154</v>
      </c>
      <c r="M27" s="130" t="s">
        <v>158</v>
      </c>
      <c r="N27" s="130" t="s">
        <v>279</v>
      </c>
      <c r="O27" s="130"/>
    </row>
    <row r="28" spans="1:15" s="116" customFormat="1" ht="12.75">
      <c r="A28" s="149" t="s">
        <v>109</v>
      </c>
      <c r="B28" s="129" t="s">
        <v>152</v>
      </c>
      <c r="C28" s="130" t="s">
        <v>410</v>
      </c>
      <c r="D28" s="130"/>
      <c r="E28" s="130" t="s">
        <v>407</v>
      </c>
      <c r="F28" s="130"/>
      <c r="G28" s="130" t="s">
        <v>152</v>
      </c>
      <c r="H28" s="130" t="s">
        <v>410</v>
      </c>
      <c r="I28" s="130"/>
      <c r="J28" s="130" t="s">
        <v>407</v>
      </c>
      <c r="K28" s="130"/>
      <c r="L28" s="130" t="s">
        <v>152</v>
      </c>
      <c r="M28" s="130" t="s">
        <v>410</v>
      </c>
      <c r="N28" s="130" t="s">
        <v>279</v>
      </c>
      <c r="O28" s="130"/>
    </row>
    <row r="29" spans="1:15">
      <c r="A29" s="160" t="s">
        <v>974</v>
      </c>
      <c r="B29" s="129" t="s">
        <v>155</v>
      </c>
      <c r="C29" s="130" t="s">
        <v>417</v>
      </c>
      <c r="D29" s="130"/>
      <c r="E29" s="130" t="s">
        <v>153</v>
      </c>
      <c r="F29" s="130"/>
      <c r="G29" s="130" t="s">
        <v>60</v>
      </c>
      <c r="H29" s="130" t="s">
        <v>60</v>
      </c>
      <c r="I29" s="130"/>
      <c r="J29" s="130" t="s">
        <v>60</v>
      </c>
      <c r="K29" s="130"/>
      <c r="L29" s="130" t="s">
        <v>155</v>
      </c>
      <c r="M29" s="130" t="s">
        <v>417</v>
      </c>
      <c r="N29" s="130" t="s">
        <v>281</v>
      </c>
      <c r="O29" s="130"/>
    </row>
    <row r="30" spans="1:15">
      <c r="A30" s="149" t="s">
        <v>138</v>
      </c>
      <c r="B30" s="129" t="s">
        <v>152</v>
      </c>
      <c r="C30" s="130" t="s">
        <v>152</v>
      </c>
      <c r="D30" s="130"/>
      <c r="E30" s="130" t="s">
        <v>153</v>
      </c>
      <c r="F30" s="130"/>
      <c r="G30" s="130" t="s">
        <v>152</v>
      </c>
      <c r="H30" s="130" t="s">
        <v>152</v>
      </c>
      <c r="I30" s="130"/>
      <c r="J30" s="130" t="s">
        <v>153</v>
      </c>
      <c r="K30" s="130"/>
      <c r="L30" s="130" t="s">
        <v>152</v>
      </c>
      <c r="M30" s="130" t="s">
        <v>152</v>
      </c>
      <c r="N30" s="130" t="s">
        <v>281</v>
      </c>
      <c r="O30" s="130"/>
    </row>
    <row r="31" spans="1:15">
      <c r="A31" s="149" t="s">
        <v>139</v>
      </c>
      <c r="B31" s="129" t="s">
        <v>154</v>
      </c>
      <c r="C31" s="130" t="s">
        <v>158</v>
      </c>
      <c r="D31" s="130"/>
      <c r="E31" s="130" t="s">
        <v>153</v>
      </c>
      <c r="F31" s="130"/>
      <c r="G31" s="130" t="s">
        <v>154</v>
      </c>
      <c r="H31" s="130" t="s">
        <v>158</v>
      </c>
      <c r="I31" s="130"/>
      <c r="J31" s="130" t="s">
        <v>153</v>
      </c>
      <c r="K31" s="130"/>
      <c r="L31" s="130" t="s">
        <v>154</v>
      </c>
      <c r="M31" s="130" t="s">
        <v>158</v>
      </c>
      <c r="N31" s="130" t="s">
        <v>279</v>
      </c>
      <c r="O31" s="130"/>
    </row>
    <row r="32" spans="1:15">
      <c r="A32" s="149" t="s">
        <v>110</v>
      </c>
      <c r="B32" s="129" t="s">
        <v>152</v>
      </c>
      <c r="C32" s="130" t="s">
        <v>152</v>
      </c>
      <c r="D32" s="130"/>
      <c r="E32" s="130" t="s">
        <v>320</v>
      </c>
      <c r="F32" s="130"/>
      <c r="G32" s="130" t="s">
        <v>60</v>
      </c>
      <c r="H32" s="130" t="s">
        <v>60</v>
      </c>
      <c r="I32" s="130"/>
      <c r="J32" s="130" t="s">
        <v>60</v>
      </c>
      <c r="K32" s="130"/>
      <c r="L32" s="130" t="s">
        <v>152</v>
      </c>
      <c r="M32" s="130" t="s">
        <v>152</v>
      </c>
      <c r="N32" s="130" t="s">
        <v>279</v>
      </c>
      <c r="O32" s="130"/>
    </row>
    <row r="33" spans="1:15">
      <c r="A33" s="149" t="s">
        <v>140</v>
      </c>
      <c r="B33" s="129" t="s">
        <v>154</v>
      </c>
      <c r="C33" s="130" t="s">
        <v>404</v>
      </c>
      <c r="D33" s="130"/>
      <c r="E33" s="130" t="s">
        <v>153</v>
      </c>
      <c r="F33" s="130"/>
      <c r="G33" s="130" t="s">
        <v>60</v>
      </c>
      <c r="H33" s="130" t="s">
        <v>60</v>
      </c>
      <c r="I33" s="130"/>
      <c r="J33" s="130" t="s">
        <v>60</v>
      </c>
      <c r="K33" s="130"/>
      <c r="L33" s="130" t="s">
        <v>154</v>
      </c>
      <c r="M33" s="130" t="s">
        <v>404</v>
      </c>
      <c r="N33" s="130" t="s">
        <v>288</v>
      </c>
      <c r="O33" s="130"/>
    </row>
    <row r="34" spans="1:15" s="111" customFormat="1">
      <c r="A34" s="149" t="s">
        <v>111</v>
      </c>
      <c r="B34" s="129" t="s">
        <v>152</v>
      </c>
      <c r="C34" s="130" t="s">
        <v>152</v>
      </c>
      <c r="D34" s="130"/>
      <c r="E34" s="130" t="s">
        <v>153</v>
      </c>
      <c r="F34" s="130"/>
      <c r="G34" s="130" t="s">
        <v>60</v>
      </c>
      <c r="H34" s="130" t="s">
        <v>60</v>
      </c>
      <c r="I34" s="130"/>
      <c r="J34" s="130" t="s">
        <v>60</v>
      </c>
      <c r="K34" s="130"/>
      <c r="L34" s="130" t="s">
        <v>152</v>
      </c>
      <c r="M34" s="130" t="s">
        <v>152</v>
      </c>
      <c r="N34" s="130" t="s">
        <v>281</v>
      </c>
      <c r="O34" s="130"/>
    </row>
    <row r="35" spans="1:15" s="111" customFormat="1">
      <c r="A35" s="149" t="s">
        <v>112</v>
      </c>
      <c r="B35" s="129" t="s">
        <v>154</v>
      </c>
      <c r="C35" s="130" t="s">
        <v>403</v>
      </c>
      <c r="D35" s="130"/>
      <c r="E35" s="130" t="s">
        <v>407</v>
      </c>
      <c r="F35" s="130"/>
      <c r="G35" s="130" t="s">
        <v>60</v>
      </c>
      <c r="H35" s="130" t="s">
        <v>60</v>
      </c>
      <c r="I35" s="130"/>
      <c r="J35" s="130" t="s">
        <v>60</v>
      </c>
      <c r="K35" s="130"/>
      <c r="L35" s="130" t="s">
        <v>154</v>
      </c>
      <c r="M35" s="130" t="s">
        <v>403</v>
      </c>
      <c r="N35" s="130" t="s">
        <v>279</v>
      </c>
      <c r="O35" s="130"/>
    </row>
    <row r="36" spans="1:15" s="111" customFormat="1">
      <c r="A36" s="149" t="s">
        <v>141</v>
      </c>
      <c r="B36" s="129" t="s">
        <v>152</v>
      </c>
      <c r="C36" s="130" t="s">
        <v>152</v>
      </c>
      <c r="D36" s="130"/>
      <c r="E36" s="130" t="s">
        <v>153</v>
      </c>
      <c r="F36" s="130"/>
      <c r="G36" s="130" t="s">
        <v>152</v>
      </c>
      <c r="H36" s="130" t="s">
        <v>152</v>
      </c>
      <c r="I36" s="130"/>
      <c r="J36" s="130" t="s">
        <v>153</v>
      </c>
      <c r="K36" s="130"/>
      <c r="L36" s="130" t="s">
        <v>152</v>
      </c>
      <c r="M36" s="130" t="s">
        <v>152</v>
      </c>
      <c r="N36" s="130" t="s">
        <v>279</v>
      </c>
      <c r="O36" s="130"/>
    </row>
    <row r="37" spans="1:15" s="111" customFormat="1">
      <c r="A37" s="149" t="s">
        <v>419</v>
      </c>
      <c r="B37" s="129" t="s">
        <v>152</v>
      </c>
      <c r="C37" s="130" t="s">
        <v>152</v>
      </c>
      <c r="D37" s="130"/>
      <c r="E37" s="130" t="s">
        <v>153</v>
      </c>
      <c r="F37" s="130"/>
      <c r="G37" s="130" t="s">
        <v>152</v>
      </c>
      <c r="H37" s="130" t="s">
        <v>152</v>
      </c>
      <c r="I37" s="130"/>
      <c r="J37" s="130" t="s">
        <v>153</v>
      </c>
      <c r="K37" s="130"/>
      <c r="L37" s="130" t="s">
        <v>152</v>
      </c>
      <c r="M37" s="130" t="s">
        <v>152</v>
      </c>
      <c r="N37" s="130" t="s">
        <v>46</v>
      </c>
      <c r="O37" s="130"/>
    </row>
    <row r="38" spans="1:15" s="111" customFormat="1">
      <c r="A38" s="149" t="s">
        <v>113</v>
      </c>
      <c r="B38" s="129" t="s">
        <v>152</v>
      </c>
      <c r="C38" s="130" t="s">
        <v>152</v>
      </c>
      <c r="D38" s="130"/>
      <c r="E38" s="130" t="s">
        <v>407</v>
      </c>
      <c r="F38" s="130"/>
      <c r="G38" s="130" t="s">
        <v>60</v>
      </c>
      <c r="H38" s="130" t="s">
        <v>60</v>
      </c>
      <c r="I38" s="130"/>
      <c r="J38" s="130" t="s">
        <v>60</v>
      </c>
      <c r="K38" s="130"/>
      <c r="L38" s="130" t="s">
        <v>152</v>
      </c>
      <c r="M38" s="130" t="s">
        <v>152</v>
      </c>
      <c r="N38" s="130" t="s">
        <v>279</v>
      </c>
      <c r="O38" s="130"/>
    </row>
    <row r="39" spans="1:15" s="111" customFormat="1">
      <c r="A39" s="160" t="s">
        <v>142</v>
      </c>
      <c r="B39" s="129" t="s">
        <v>154</v>
      </c>
      <c r="C39" s="130" t="s">
        <v>158</v>
      </c>
      <c r="D39" s="130"/>
      <c r="E39" s="130" t="s">
        <v>153</v>
      </c>
      <c r="F39" s="130"/>
      <c r="G39" s="130" t="s">
        <v>60</v>
      </c>
      <c r="H39" s="130" t="s">
        <v>60</v>
      </c>
      <c r="I39" s="130"/>
      <c r="J39" s="130" t="s">
        <v>60</v>
      </c>
      <c r="K39" s="130"/>
      <c r="L39" s="130" t="s">
        <v>154</v>
      </c>
      <c r="M39" s="130" t="s">
        <v>158</v>
      </c>
      <c r="N39" s="130" t="s">
        <v>279</v>
      </c>
      <c r="O39" s="130"/>
    </row>
    <row r="40" spans="1:15" s="111" customFormat="1">
      <c r="A40" s="160" t="s">
        <v>114</v>
      </c>
      <c r="B40" s="141" t="s">
        <v>152</v>
      </c>
      <c r="C40" s="142" t="s">
        <v>403</v>
      </c>
      <c r="D40" s="142"/>
      <c r="E40" s="142" t="s">
        <v>153</v>
      </c>
      <c r="F40" s="142"/>
      <c r="G40" s="142" t="s">
        <v>60</v>
      </c>
      <c r="H40" s="142" t="s">
        <v>60</v>
      </c>
      <c r="I40" s="142"/>
      <c r="J40" s="142" t="s">
        <v>60</v>
      </c>
      <c r="K40" s="142"/>
      <c r="L40" s="142" t="s">
        <v>152</v>
      </c>
      <c r="M40" s="142" t="s">
        <v>403</v>
      </c>
      <c r="N40" s="142" t="s">
        <v>279</v>
      </c>
      <c r="O40" s="142"/>
    </row>
    <row r="41" spans="1:15" s="111" customFormat="1">
      <c r="A41" s="160" t="s">
        <v>420</v>
      </c>
      <c r="B41" s="141" t="s">
        <v>152</v>
      </c>
      <c r="C41" s="142" t="s">
        <v>152</v>
      </c>
      <c r="D41" s="142"/>
      <c r="E41" s="142" t="s">
        <v>153</v>
      </c>
      <c r="F41" s="142"/>
      <c r="G41" s="142" t="s">
        <v>152</v>
      </c>
      <c r="H41" s="142" t="s">
        <v>152</v>
      </c>
      <c r="I41" s="142"/>
      <c r="J41" s="142" t="s">
        <v>153</v>
      </c>
      <c r="K41" s="142"/>
      <c r="L41" s="142" t="s">
        <v>152</v>
      </c>
      <c r="M41" s="142" t="s">
        <v>152</v>
      </c>
      <c r="N41" s="142" t="s">
        <v>46</v>
      </c>
      <c r="O41" s="142"/>
    </row>
    <row r="42" spans="1:15">
      <c r="A42" s="160" t="s">
        <v>115</v>
      </c>
      <c r="B42" s="141" t="s">
        <v>152</v>
      </c>
      <c r="C42" s="142" t="s">
        <v>152</v>
      </c>
      <c r="D42" s="142"/>
      <c r="E42" s="142" t="s">
        <v>153</v>
      </c>
      <c r="F42" s="142"/>
      <c r="G42" s="142" t="s">
        <v>60</v>
      </c>
      <c r="H42" s="142" t="s">
        <v>60</v>
      </c>
      <c r="I42" s="142"/>
      <c r="J42" s="142" t="s">
        <v>60</v>
      </c>
      <c r="K42" s="142"/>
      <c r="L42" s="142" t="s">
        <v>152</v>
      </c>
      <c r="M42" s="142" t="s">
        <v>152</v>
      </c>
      <c r="N42" s="142" t="s">
        <v>279</v>
      </c>
      <c r="O42" s="142"/>
    </row>
    <row r="43" spans="1:15">
      <c r="A43" s="160" t="s">
        <v>975</v>
      </c>
      <c r="B43" s="141" t="s">
        <v>154</v>
      </c>
      <c r="C43" s="142" t="s">
        <v>159</v>
      </c>
      <c r="D43" s="142"/>
      <c r="E43" s="142" t="s">
        <v>153</v>
      </c>
      <c r="F43" s="142"/>
      <c r="G43" s="142" t="s">
        <v>60</v>
      </c>
      <c r="H43" s="142" t="s">
        <v>60</v>
      </c>
      <c r="I43" s="142"/>
      <c r="J43" s="142" t="s">
        <v>60</v>
      </c>
      <c r="K43" s="142"/>
      <c r="L43" s="142" t="s">
        <v>154</v>
      </c>
      <c r="M43" s="142" t="s">
        <v>159</v>
      </c>
      <c r="N43" s="142" t="s">
        <v>279</v>
      </c>
      <c r="O43" s="142"/>
    </row>
    <row r="44" spans="1:15">
      <c r="A44" s="149" t="s">
        <v>143</v>
      </c>
      <c r="B44" s="129" t="s">
        <v>154</v>
      </c>
      <c r="C44" s="130" t="s">
        <v>404</v>
      </c>
      <c r="D44" s="130"/>
      <c r="E44" s="130" t="s">
        <v>153</v>
      </c>
      <c r="F44" s="130"/>
      <c r="G44" s="130" t="s">
        <v>154</v>
      </c>
      <c r="H44" s="130" t="s">
        <v>404</v>
      </c>
      <c r="I44" s="130"/>
      <c r="J44" s="130" t="s">
        <v>153</v>
      </c>
      <c r="K44" s="130"/>
      <c r="L44" s="130" t="s">
        <v>154</v>
      </c>
      <c r="M44" s="130" t="s">
        <v>404</v>
      </c>
      <c r="N44" s="130" t="s">
        <v>279</v>
      </c>
      <c r="O44" s="130"/>
    </row>
    <row r="45" spans="1:15">
      <c r="A45" s="149" t="s">
        <v>118</v>
      </c>
      <c r="B45" s="129" t="s">
        <v>154</v>
      </c>
      <c r="C45" s="130" t="s">
        <v>403</v>
      </c>
      <c r="D45" s="130"/>
      <c r="E45" s="130" t="s">
        <v>153</v>
      </c>
      <c r="F45" s="130"/>
      <c r="G45" s="130" t="s">
        <v>60</v>
      </c>
      <c r="H45" s="130" t="s">
        <v>60</v>
      </c>
      <c r="I45" s="130"/>
      <c r="J45" s="130" t="s">
        <v>60</v>
      </c>
      <c r="K45" s="130"/>
      <c r="L45" s="130" t="s">
        <v>154</v>
      </c>
      <c r="M45" s="130" t="s">
        <v>403</v>
      </c>
      <c r="N45" s="130" t="s">
        <v>279</v>
      </c>
      <c r="O45" s="130"/>
    </row>
    <row r="46" spans="1:15">
      <c r="A46" s="149" t="s">
        <v>144</v>
      </c>
      <c r="B46" s="129" t="s">
        <v>152</v>
      </c>
      <c r="C46" s="130" t="s">
        <v>152</v>
      </c>
      <c r="D46" s="130"/>
      <c r="E46" s="130" t="s">
        <v>153</v>
      </c>
      <c r="F46" s="130"/>
      <c r="G46" s="130" t="s">
        <v>60</v>
      </c>
      <c r="H46" s="130" t="s">
        <v>60</v>
      </c>
      <c r="I46" s="130"/>
      <c r="J46" s="130" t="s">
        <v>60</v>
      </c>
      <c r="K46" s="130"/>
      <c r="L46" s="130" t="s">
        <v>152</v>
      </c>
      <c r="M46" s="130" t="s">
        <v>152</v>
      </c>
      <c r="N46" s="130" t="s">
        <v>288</v>
      </c>
      <c r="O46" s="130"/>
    </row>
    <row r="47" spans="1:15">
      <c r="A47" s="161" t="s">
        <v>145</v>
      </c>
      <c r="B47" s="144" t="s">
        <v>152</v>
      </c>
      <c r="C47" s="145" t="s">
        <v>152</v>
      </c>
      <c r="D47" s="145"/>
      <c r="E47" s="145" t="s">
        <v>153</v>
      </c>
      <c r="F47" s="145"/>
      <c r="G47" s="145" t="s">
        <v>60</v>
      </c>
      <c r="H47" s="145" t="s">
        <v>60</v>
      </c>
      <c r="I47" s="145"/>
      <c r="J47" s="145" t="s">
        <v>60</v>
      </c>
      <c r="K47" s="145"/>
      <c r="L47" s="145" t="s">
        <v>152</v>
      </c>
      <c r="M47" s="145" t="s">
        <v>152</v>
      </c>
      <c r="N47" s="145" t="s">
        <v>288</v>
      </c>
      <c r="O47" s="145"/>
    </row>
    <row r="48" spans="1:15" ht="36.75" customHeight="1">
      <c r="A48" s="665" t="s">
        <v>976</v>
      </c>
      <c r="B48" s="665"/>
      <c r="C48" s="665"/>
      <c r="D48" s="665"/>
      <c r="E48" s="665"/>
      <c r="F48" s="665"/>
      <c r="G48" s="665"/>
      <c r="H48" s="665"/>
      <c r="I48" s="665"/>
      <c r="J48" s="665"/>
      <c r="K48" s="665"/>
      <c r="L48" s="665"/>
      <c r="M48" s="665"/>
      <c r="N48" s="665"/>
      <c r="O48" s="665"/>
    </row>
    <row r="49" spans="1:15" ht="27.75" customHeight="1">
      <c r="A49" s="664" t="s">
        <v>977</v>
      </c>
      <c r="B49" s="664"/>
      <c r="C49" s="664"/>
      <c r="D49" s="664"/>
      <c r="E49" s="664"/>
      <c r="F49" s="664"/>
      <c r="G49" s="664"/>
      <c r="H49" s="664"/>
      <c r="I49" s="664"/>
      <c r="J49" s="664"/>
      <c r="K49" s="664"/>
      <c r="L49" s="664"/>
      <c r="M49" s="664"/>
      <c r="N49" s="664"/>
      <c r="O49" s="664"/>
    </row>
    <row r="50" spans="1:15" ht="51.75" customHeight="1">
      <c r="A50" s="665" t="s">
        <v>278</v>
      </c>
      <c r="B50" s="665"/>
      <c r="C50" s="665"/>
      <c r="D50" s="665"/>
      <c r="E50" s="665"/>
      <c r="F50" s="665"/>
      <c r="G50" s="665"/>
      <c r="H50" s="665"/>
      <c r="I50" s="665"/>
      <c r="J50" s="665"/>
      <c r="K50" s="665"/>
      <c r="L50" s="665"/>
      <c r="M50" s="665"/>
      <c r="N50" s="665"/>
      <c r="O50" s="207"/>
    </row>
    <row r="51" spans="1:15">
      <c r="A51" s="146" t="s">
        <v>978</v>
      </c>
      <c r="B51" s="143"/>
      <c r="C51" s="143"/>
      <c r="D51" s="143"/>
      <c r="E51" s="143"/>
      <c r="F51" s="143"/>
      <c r="G51" s="143"/>
      <c r="H51" s="143"/>
      <c r="I51" s="143"/>
      <c r="J51" s="143"/>
      <c r="K51" s="143"/>
      <c r="L51" s="143"/>
      <c r="M51" s="143"/>
      <c r="N51" s="127"/>
      <c r="O51" s="147"/>
    </row>
    <row r="52" spans="1:15">
      <c r="A52" s="146" t="s">
        <v>979</v>
      </c>
      <c r="B52" s="143"/>
      <c r="C52" s="143"/>
      <c r="D52" s="143"/>
      <c r="E52" s="143"/>
      <c r="F52" s="143"/>
      <c r="G52" s="143"/>
      <c r="H52" s="143"/>
      <c r="I52" s="143"/>
      <c r="J52" s="143"/>
      <c r="K52" s="143"/>
      <c r="L52" s="143"/>
      <c r="M52" s="143"/>
      <c r="N52" s="127"/>
      <c r="O52" s="147"/>
    </row>
    <row r="53" spans="1:15">
      <c r="A53" s="146" t="s">
        <v>980</v>
      </c>
      <c r="B53" s="165"/>
      <c r="C53" s="165"/>
      <c r="D53" s="165"/>
      <c r="E53" s="165"/>
      <c r="F53" s="165"/>
      <c r="G53" s="165"/>
      <c r="H53" s="165"/>
      <c r="I53" s="165"/>
      <c r="J53" s="165"/>
      <c r="K53" s="165"/>
      <c r="L53" s="165"/>
      <c r="M53" s="165"/>
      <c r="N53" s="166"/>
    </row>
    <row r="54" spans="1:15">
      <c r="A54" s="146" t="s">
        <v>981</v>
      </c>
    </row>
  </sheetData>
  <mergeCells count="15">
    <mergeCell ref="N6:N7"/>
    <mergeCell ref="O6:O7"/>
    <mergeCell ref="A48:O48"/>
    <mergeCell ref="A49:O49"/>
    <mergeCell ref="A50:N50"/>
    <mergeCell ref="B6:C6"/>
    <mergeCell ref="E6:E7"/>
    <mergeCell ref="G6:H6"/>
    <mergeCell ref="J6:J7"/>
    <mergeCell ref="L6:M6"/>
    <mergeCell ref="A3:O3"/>
    <mergeCell ref="A4:O4"/>
    <mergeCell ref="B5:E5"/>
    <mergeCell ref="G5:J5"/>
    <mergeCell ref="L5:O5"/>
  </mergeCells>
  <conditionalFormatting sqref="B8:O47">
    <cfRule type="expression" dxfId="4" priority="8">
      <formula>MOD(ROW(),2)=0</formula>
    </cfRule>
  </conditionalFormatting>
  <conditionalFormatting sqref="A42 A8:A40 A44:A47">
    <cfRule type="expression" dxfId="3" priority="3">
      <formula>MOD(ROW(),2)=0</formula>
    </cfRule>
  </conditionalFormatting>
  <conditionalFormatting sqref="A41">
    <cfRule type="expression" dxfId="2" priority="2">
      <formula>MOD(ROW(),2)=0</formula>
    </cfRule>
  </conditionalFormatting>
  <conditionalFormatting sqref="A43">
    <cfRule type="expression" dxfId="1" priority="1">
      <formula>MOD(ROW(),2)=0</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096A0-2889-4766-B404-7694DAC5BEE1}">
  <sheetPr codeName="Sheet11">
    <tabColor theme="5" tint="0.59999389629810485"/>
  </sheetPr>
  <dimension ref="D3:AC47"/>
  <sheetViews>
    <sheetView topLeftCell="A4" workbookViewId="0">
      <selection activeCell="N33" sqref="N33"/>
    </sheetView>
  </sheetViews>
  <sheetFormatPr defaultRowHeight="12.75"/>
  <cols>
    <col min="1" max="16384" width="9.140625" style="301"/>
  </cols>
  <sheetData>
    <row r="3" spans="6:6" s="300" customFormat="1"/>
    <row r="4" spans="6:6" s="300" customFormat="1"/>
    <row r="5" spans="6:6">
      <c r="F5" s="300"/>
    </row>
    <row r="32" spans="5:16">
      <c r="E32" s="390"/>
      <c r="F32" s="390"/>
      <c r="G32" s="390"/>
      <c r="H32" s="390"/>
      <c r="I32" s="390"/>
      <c r="J32" s="390"/>
      <c r="K32" s="390"/>
      <c r="L32" s="390"/>
      <c r="M32" s="390"/>
      <c r="N32" s="390"/>
      <c r="O32" s="390"/>
      <c r="P32" s="390"/>
    </row>
    <row r="34" spans="4:29">
      <c r="D34" s="302"/>
      <c r="E34" s="302">
        <v>2007</v>
      </c>
      <c r="F34" s="302">
        <v>2008</v>
      </c>
      <c r="G34" s="302">
        <v>2009</v>
      </c>
      <c r="H34" s="302">
        <v>2010</v>
      </c>
      <c r="I34" s="302">
        <v>2011</v>
      </c>
      <c r="J34" s="302">
        <v>2012</v>
      </c>
      <c r="K34" s="302">
        <v>2013</v>
      </c>
      <c r="L34" s="302">
        <v>2014</v>
      </c>
      <c r="M34" s="302">
        <v>2015</v>
      </c>
      <c r="N34" s="302">
        <v>2016</v>
      </c>
      <c r="O34" s="302">
        <v>2017</v>
      </c>
      <c r="P34" s="302">
        <v>2018</v>
      </c>
    </row>
    <row r="35" spans="4:29">
      <c r="D35" s="302" t="s">
        <v>568</v>
      </c>
      <c r="E35" s="356">
        <v>8.7624885175079594</v>
      </c>
      <c r="F35" s="356">
        <v>8.8193893801410184</v>
      </c>
      <c r="G35" s="356">
        <v>8.9010382447899161</v>
      </c>
      <c r="H35" s="356">
        <v>8.897127289253401</v>
      </c>
      <c r="I35" s="356">
        <v>9.209304669812699</v>
      </c>
      <c r="J35" s="356">
        <v>8.6760416472234354</v>
      </c>
      <c r="K35" s="356">
        <v>8.0929060555624499</v>
      </c>
      <c r="L35" s="356">
        <v>7.7111904409096947</v>
      </c>
      <c r="M35" s="356">
        <v>7.2146376836334811</v>
      </c>
      <c r="N35" s="356">
        <v>7.3534004909936188</v>
      </c>
      <c r="O35" s="356">
        <v>7.0946062955359404</v>
      </c>
      <c r="P35" s="356">
        <v>6.7672918209495432</v>
      </c>
    </row>
    <row r="36" spans="4:29">
      <c r="D36" s="302" t="s">
        <v>569</v>
      </c>
      <c r="E36" s="356">
        <v>14.810464305632856</v>
      </c>
      <c r="F36" s="356">
        <v>13.69063530332506</v>
      </c>
      <c r="G36" s="356">
        <v>13.732008767189031</v>
      </c>
      <c r="H36" s="356">
        <v>12.764380534619285</v>
      </c>
      <c r="I36" s="356">
        <v>11.786625135373349</v>
      </c>
      <c r="J36" s="356">
        <v>11.16581381902752</v>
      </c>
      <c r="K36" s="356">
        <v>10.705816557855915</v>
      </c>
      <c r="L36" s="356">
        <v>10.906022284121894</v>
      </c>
      <c r="M36" s="356">
        <v>11.208983405310974</v>
      </c>
      <c r="N36" s="356">
        <v>12.252439454792638</v>
      </c>
      <c r="O36" s="356">
        <v>12.830332031949125</v>
      </c>
      <c r="P36" s="364">
        <v>12.698412375773639</v>
      </c>
    </row>
    <row r="37" spans="4:29">
      <c r="D37" s="302" t="s">
        <v>301</v>
      </c>
      <c r="E37" s="364">
        <v>10.974289719011033</v>
      </c>
      <c r="F37" s="364">
        <v>10.894120162566299</v>
      </c>
      <c r="G37" s="356">
        <v>12.53729552335826</v>
      </c>
      <c r="H37" s="356">
        <v>11.887444231630019</v>
      </c>
      <c r="I37" s="356">
        <v>12.148287596420815</v>
      </c>
      <c r="J37" s="356">
        <v>12.571034670068062</v>
      </c>
      <c r="K37" s="356">
        <v>13.447206075511922</v>
      </c>
      <c r="L37" s="356">
        <v>14.485716910846349</v>
      </c>
      <c r="M37" s="356">
        <v>18.672156897241599</v>
      </c>
      <c r="N37" s="356">
        <v>21.611650824622476</v>
      </c>
      <c r="O37" s="356">
        <v>18.125407203411363</v>
      </c>
      <c r="P37" s="356">
        <v>19.330080585457484</v>
      </c>
    </row>
    <row r="38" spans="4:29">
      <c r="D38" s="302" t="s">
        <v>570</v>
      </c>
      <c r="E38" s="356">
        <v>71.494793332562253</v>
      </c>
      <c r="F38" s="356">
        <v>78.311056848390336</v>
      </c>
      <c r="G38" s="356">
        <v>91.666294894231171</v>
      </c>
      <c r="H38" s="356">
        <v>98.233841762053387</v>
      </c>
      <c r="I38" s="356">
        <v>102.41039510294324</v>
      </c>
      <c r="J38" s="356">
        <v>106.57783137963263</v>
      </c>
      <c r="K38" s="356">
        <v>105.12776653715834</v>
      </c>
      <c r="L38" s="356">
        <v>104.57749158114058</v>
      </c>
      <c r="M38" s="356">
        <v>104.16020911340823</v>
      </c>
      <c r="N38" s="356">
        <v>106.67516114121803</v>
      </c>
      <c r="O38" s="356">
        <v>104.59417008205487</v>
      </c>
      <c r="P38" s="356">
        <v>103.56117610065158</v>
      </c>
    </row>
    <row r="39" spans="4:29">
      <c r="D39" s="302" t="s">
        <v>571</v>
      </c>
      <c r="E39" s="356">
        <v>35.536839507207468</v>
      </c>
      <c r="F39" s="356">
        <v>33.882692941393458</v>
      </c>
      <c r="G39" s="356">
        <v>39.170415936157397</v>
      </c>
      <c r="H39" s="356">
        <v>38.292528958485704</v>
      </c>
      <c r="I39" s="356">
        <v>37.480231437973671</v>
      </c>
      <c r="J39" s="356">
        <v>37.451617153855082</v>
      </c>
      <c r="K39" s="356">
        <v>38.703934158360596</v>
      </c>
      <c r="L39" s="356">
        <v>40.765126523216736</v>
      </c>
      <c r="M39" s="356">
        <v>43.925829305887483</v>
      </c>
      <c r="N39" s="356">
        <v>46.841281906182758</v>
      </c>
      <c r="O39" s="356">
        <v>48.479304643568014</v>
      </c>
      <c r="P39" s="364">
        <v>50.814524931340209</v>
      </c>
    </row>
    <row r="40" spans="4:29">
      <c r="D40" s="302" t="s">
        <v>572</v>
      </c>
      <c r="E40" s="356">
        <v>30.146570320687836</v>
      </c>
      <c r="F40" s="356">
        <v>28.588535171989943</v>
      </c>
      <c r="G40" s="356">
        <v>31.774674164063612</v>
      </c>
      <c r="H40" s="364">
        <v>29.866372257545923</v>
      </c>
      <c r="I40" s="364">
        <v>31.53545739989146</v>
      </c>
      <c r="J40" s="364">
        <v>31.819598950750088</v>
      </c>
      <c r="K40" s="364">
        <v>32.905338612297861</v>
      </c>
      <c r="L40" s="364">
        <v>33.724494026962176</v>
      </c>
      <c r="M40" s="364">
        <v>37.702289235430428</v>
      </c>
      <c r="N40" s="364">
        <v>41.300029461955113</v>
      </c>
      <c r="O40" s="364">
        <v>43.712452765055609</v>
      </c>
      <c r="P40" s="364">
        <v>44.979550858138204</v>
      </c>
    </row>
    <row r="42" spans="4:29">
      <c r="R42" s="390"/>
      <c r="S42" s="390"/>
      <c r="T42" s="390"/>
      <c r="U42" s="390"/>
      <c r="V42" s="390"/>
      <c r="W42" s="390"/>
      <c r="X42" s="390"/>
      <c r="Y42" s="390"/>
      <c r="Z42" s="390"/>
      <c r="AA42" s="390"/>
      <c r="AB42" s="390"/>
      <c r="AC42" s="390"/>
    </row>
    <row r="43" spans="4:29">
      <c r="E43" s="390"/>
      <c r="F43" s="390"/>
      <c r="G43" s="390"/>
      <c r="H43" s="390"/>
      <c r="I43" s="390"/>
      <c r="J43" s="390"/>
      <c r="K43" s="390"/>
      <c r="L43" s="390"/>
      <c r="M43" s="390"/>
      <c r="N43" s="390"/>
      <c r="O43" s="390"/>
      <c r="P43" s="390"/>
      <c r="R43" s="390"/>
      <c r="S43" s="390"/>
      <c r="T43" s="390"/>
      <c r="U43" s="390"/>
      <c r="V43" s="390"/>
      <c r="W43" s="390"/>
      <c r="X43" s="390"/>
      <c r="Y43" s="390"/>
      <c r="Z43" s="390"/>
      <c r="AA43" s="390"/>
      <c r="AB43" s="390"/>
      <c r="AC43" s="390"/>
    </row>
    <row r="44" spans="4:29">
      <c r="R44" s="390"/>
      <c r="S44" s="390"/>
      <c r="T44" s="390"/>
      <c r="U44" s="390"/>
      <c r="V44" s="390"/>
      <c r="W44" s="390"/>
      <c r="X44" s="390"/>
      <c r="Y44" s="390"/>
      <c r="Z44" s="390"/>
      <c r="AA44" s="390"/>
      <c r="AB44" s="390"/>
      <c r="AC44" s="390"/>
    </row>
    <row r="45" spans="4:29">
      <c r="R45" s="390"/>
      <c r="S45" s="390"/>
      <c r="T45" s="390"/>
      <c r="U45" s="390"/>
      <c r="V45" s="390"/>
      <c r="W45" s="390"/>
      <c r="X45" s="390"/>
      <c r="Y45" s="390"/>
      <c r="Z45" s="390"/>
      <c r="AA45" s="390"/>
      <c r="AB45" s="390"/>
      <c r="AC45" s="390"/>
    </row>
    <row r="46" spans="4:29">
      <c r="R46" s="390"/>
      <c r="S46" s="390"/>
      <c r="T46" s="390"/>
      <c r="U46" s="390"/>
      <c r="V46" s="390"/>
      <c r="W46" s="390"/>
      <c r="X46" s="390"/>
      <c r="Y46" s="390"/>
      <c r="Z46" s="390"/>
      <c r="AA46" s="390"/>
      <c r="AB46" s="390"/>
      <c r="AC46" s="390"/>
    </row>
    <row r="47" spans="4:29">
      <c r="R47" s="390"/>
      <c r="S47" s="390"/>
      <c r="T47" s="390"/>
      <c r="U47" s="390"/>
      <c r="V47" s="390"/>
      <c r="W47" s="390"/>
      <c r="X47" s="390"/>
      <c r="Y47" s="390"/>
      <c r="Z47" s="390"/>
      <c r="AA47" s="390"/>
      <c r="AB47" s="390"/>
      <c r="AC47" s="390"/>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FM Database Apr. 2019</vt:lpstr>
      <vt:lpstr>Table of Contents</vt:lpstr>
      <vt:lpstr>Table 1.1.</vt:lpstr>
      <vt:lpstr>Table 1.2.</vt:lpstr>
      <vt:lpstr>Table 1.3.</vt:lpstr>
      <vt:lpstr>Table 1.4.</vt:lpstr>
      <vt:lpstr>Table 1.5.</vt:lpstr>
      <vt:lpstr>Figure 1.1.</vt:lpstr>
      <vt:lpstr>Figure 1.2.</vt:lpstr>
      <vt:lpstr>Figure 1.3.</vt:lpstr>
      <vt:lpstr>Figure 1.4.</vt:lpstr>
      <vt:lpstr>Figure 1.5.</vt:lpstr>
      <vt:lpstr>Figure 1.6.</vt:lpstr>
      <vt:lpstr>Figure 1.7.</vt:lpstr>
      <vt:lpstr>Figure 1.8.</vt:lpstr>
      <vt:lpstr>Figure 1.9.</vt:lpstr>
      <vt:lpstr>Figure 1.10.</vt:lpstr>
      <vt:lpstr>Figure 1.11.</vt:lpstr>
      <vt:lpstr>Figure 1.12.</vt:lpstr>
      <vt:lpstr>Figure 1.13.</vt:lpstr>
      <vt:lpstr>Figure 1.14.</vt:lpstr>
      <vt:lpstr>Figure 1.15.</vt:lpstr>
      <vt:lpstr>Figure 1.16.</vt:lpstr>
      <vt:lpstr>Figure 1.17.</vt:lpstr>
      <vt:lpstr>Figure 1.18.</vt:lpstr>
      <vt:lpstr>Figure 1.19.</vt:lpstr>
      <vt:lpstr>Figure 1.20.</vt:lpstr>
      <vt:lpstr>Figure 1.21.</vt:lpstr>
      <vt:lpstr>Figure 1.22.</vt:lpstr>
      <vt:lpstr>Figure 1.23.</vt:lpstr>
      <vt:lpstr>Figure 1.24.</vt:lpstr>
      <vt:lpstr>Figure 1.25.</vt:lpstr>
      <vt:lpstr>Figure 1.26.</vt:lpstr>
      <vt:lpstr>Figure 1.27.</vt:lpstr>
      <vt:lpstr>Figure 1.28.</vt:lpstr>
      <vt:lpstr>Figure 1.29.</vt:lpstr>
      <vt:lpstr>Figure 1.30.</vt:lpstr>
      <vt:lpstr>Figure 1.31.</vt:lpstr>
      <vt:lpstr>Figure 1.32.</vt:lpstr>
      <vt:lpstr>Box 1.1.1.</vt:lpstr>
      <vt:lpstr>Box Table 1.2.1.</vt:lpstr>
      <vt:lpstr>Box 1.2.1.</vt:lpstr>
      <vt:lpstr>Box 1.2.2.</vt:lpstr>
      <vt:lpstr>Figure 2.1.</vt:lpstr>
      <vt:lpstr>Figure 2.2.</vt:lpstr>
      <vt:lpstr>Figure 2.3.</vt:lpstr>
      <vt:lpstr>Figure 2.4.</vt:lpstr>
      <vt:lpstr>Figure 2.5.</vt:lpstr>
      <vt:lpstr>Figure 2.6.</vt:lpstr>
      <vt:lpstr>Figure 2.7.</vt:lpstr>
      <vt:lpstr>Figure 2.8.</vt:lpstr>
      <vt:lpstr>Figure 2.9.</vt:lpstr>
      <vt:lpstr>Figure 2.10.</vt:lpstr>
      <vt:lpstr>Figure 2.11.</vt:lpstr>
      <vt:lpstr>Figure 2.12.</vt:lpstr>
      <vt:lpstr>Figure 2.13.</vt:lpstr>
      <vt:lpstr>Figure 2.14.</vt:lpstr>
      <vt:lpstr>Figure 2.15.</vt:lpstr>
      <vt:lpstr>Figure 2.16.</vt:lpstr>
      <vt:lpstr>Figure 2.17.</vt:lpstr>
      <vt:lpstr>Figure 2.18.</vt:lpstr>
      <vt:lpstr>Table A1.</vt:lpstr>
      <vt:lpstr>Table A2.</vt:lpstr>
      <vt:lpstr>Table A3.</vt:lpstr>
      <vt:lpstr>Table A4.</vt:lpstr>
      <vt:lpstr>Table A5.</vt:lpstr>
      <vt:lpstr>Table A6.</vt:lpstr>
      <vt:lpstr>Table A7.</vt:lpstr>
      <vt:lpstr>Table A8.</vt:lpstr>
      <vt:lpstr>Table A9.</vt:lpstr>
      <vt:lpstr>Table A10.</vt:lpstr>
      <vt:lpstr>Table A11.</vt:lpstr>
      <vt:lpstr>Table A12.</vt:lpstr>
      <vt:lpstr>Table A13.</vt:lpstr>
      <vt:lpstr>Table A14.</vt:lpstr>
      <vt:lpstr>Table A15.</vt:lpstr>
      <vt:lpstr>Table A16.</vt:lpstr>
      <vt:lpstr>Table A17.</vt:lpstr>
      <vt:lpstr>Table A18.</vt:lpstr>
      <vt:lpstr>Table A19.</vt:lpstr>
      <vt:lpstr>Table A20.</vt:lpstr>
      <vt:lpstr>Table A21.</vt:lpstr>
      <vt:lpstr>Table A22.</vt:lpstr>
      <vt:lpstr>Table A23.</vt:lpstr>
      <vt:lpstr>Table A24.</vt:lpstr>
      <vt:lpstr>Table A25.</vt:lpstr>
      <vt:lpstr>Table B.</vt:lpstr>
      <vt:lpstr>Table C.</vt:lpstr>
      <vt:lpstr>Table D.</vt:lpstr>
    </vt:vector>
  </TitlesOfParts>
  <Company>International Monetary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ealt</dc:creator>
  <cp:lastModifiedBy>Xiang, Yuan</cp:lastModifiedBy>
  <dcterms:created xsi:type="dcterms:W3CDTF">2015-04-10T15:46:56Z</dcterms:created>
  <dcterms:modified xsi:type="dcterms:W3CDTF">2019-04-04T17:03:57Z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{38C32E39-1CF1-427E-976B-72C9668AA60E}</vt:lpwstr>
  </property>
  <property fmtid="{D5CDD505-2E9C-101B-9397-08002B2CF9AE}" pid="3" name="eDOCS AutoSave">
    <vt:lpwstr/>
  </property>
</Properties>
</file>