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conomia\Aulas\Métodos de análise Economica III - 2020\"/>
    </mc:Choice>
  </mc:AlternateContent>
  <bookViews>
    <workbookView xWindow="0" yWindow="0" windowWidth="20490" windowHeight="8940" activeTab="1"/>
  </bookViews>
  <sheets>
    <sheet name="CE342_A" sheetId="1" r:id="rId1"/>
    <sheet name="CE342_B" sheetId="2" r:id="rId2"/>
    <sheet name="CE342_C" sheetId="3" r:id="rId3"/>
  </sheets>
  <calcPr calcId="162913"/>
  <extLst>
    <ext uri="GoogleSheetsCustomDataVersion1">
      <go:sheetsCustomData xmlns:go="http://customooxmlschemas.google.com/" r:id="rId7" roundtripDataSignature="AMtx7micBIuX/wf4vt8SY0UEJ4Nxctqe8w=="/>
    </ext>
  </extLst>
</workbook>
</file>

<file path=xl/calcChain.xml><?xml version="1.0" encoding="utf-8"?>
<calcChain xmlns="http://schemas.openxmlformats.org/spreadsheetml/2006/main">
  <c r="N37" i="2" l="1"/>
  <c r="N38" i="2"/>
  <c r="I36" i="3"/>
  <c r="I35" i="3"/>
  <c r="F35" i="3"/>
  <c r="I34" i="3"/>
  <c r="F34" i="3"/>
  <c r="F33" i="3"/>
  <c r="I32" i="3"/>
  <c r="F32" i="3"/>
  <c r="C32" i="3"/>
  <c r="F31" i="3"/>
  <c r="I30" i="3"/>
  <c r="F30" i="3"/>
  <c r="C30" i="3"/>
  <c r="I29" i="3"/>
  <c r="F29" i="3"/>
  <c r="C27" i="3"/>
  <c r="C26" i="3"/>
  <c r="I25" i="3"/>
  <c r="F25" i="3"/>
  <c r="D25" i="3"/>
  <c r="C25" i="3"/>
  <c r="I24" i="3"/>
  <c r="F24" i="3"/>
  <c r="I23" i="3"/>
  <c r="F23" i="3"/>
  <c r="F22" i="3"/>
  <c r="I21" i="3"/>
  <c r="F21" i="3"/>
  <c r="I19" i="3"/>
  <c r="F18" i="3"/>
  <c r="C18" i="3"/>
  <c r="I16" i="3"/>
  <c r="I14" i="3"/>
  <c r="I12" i="3"/>
  <c r="I11" i="3"/>
  <c r="I10" i="3"/>
  <c r="I9" i="3"/>
  <c r="F9" i="3"/>
  <c r="F8" i="3"/>
  <c r="I5" i="3"/>
  <c r="I4" i="3"/>
  <c r="F4" i="3"/>
  <c r="F2" i="3"/>
  <c r="J38" i="2"/>
  <c r="G38" i="2"/>
  <c r="J37" i="2"/>
  <c r="G37" i="2"/>
  <c r="K35" i="2"/>
  <c r="K32" i="2"/>
  <c r="K37" i="2" s="1"/>
  <c r="K31" i="2"/>
  <c r="K38" i="2" s="1"/>
  <c r="K29" i="2"/>
  <c r="K28" i="2"/>
  <c r="K25" i="2"/>
  <c r="K24" i="2"/>
  <c r="K23" i="2"/>
  <c r="K21" i="2"/>
  <c r="K19" i="2"/>
  <c r="K18" i="2"/>
  <c r="K16" i="2"/>
  <c r="K14" i="2"/>
  <c r="K12" i="2"/>
  <c r="K10" i="2"/>
  <c r="K6" i="2"/>
  <c r="K4" i="2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rgb="FF000000"/>
            <rFont val="Calibri"/>
          </rPr>
          <t>======
ID#AAAAIxvn4Jo
    (2020-11-27 11:07:25)
A partir desse dia, a extensão deixou de marcar os minutos para todos. Temos apenas o número de checagem indicados. Então dividi o número de vezes que os alunos foram checados pelo quanto você foi checada (122). Então temos os dados em % de tempo de tela (considerando que a extensão funcionou bem)</t>
        </r>
      </text>
    </comment>
    <comment ref="I1" authorId="0" shapeId="0">
      <text>
        <r>
          <rPr>
            <sz val="11"/>
            <color rgb="FF000000"/>
            <rFont val="Calibri"/>
          </rPr>
          <t>======
ID#AAAAIxvn4Jk
    (2020-11-27 11:07:25)
Nesse dia, você foi checada 113 vezes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DZ9ZHvB/OIWgIytGoaoFRVtzww=="/>
    </ext>
  </extLst>
</comments>
</file>

<file path=xl/sharedStrings.xml><?xml version="1.0" encoding="utf-8"?>
<sst xmlns="http://schemas.openxmlformats.org/spreadsheetml/2006/main" count="589" uniqueCount="253">
  <si>
    <t>RA</t>
  </si>
  <si>
    <t>Nome</t>
  </si>
  <si>
    <t>19/10/2020
Extensão</t>
  </si>
  <si>
    <t>19/10/2020
Ana Rosa</t>
  </si>
  <si>
    <t>Resenha
Monetaristas</t>
  </si>
  <si>
    <t>26/10/2020
Extensão</t>
  </si>
  <si>
    <t>26/10/2020
Ana Rosa</t>
  </si>
  <si>
    <t>E-mail</t>
  </si>
  <si>
    <t xml:space="preserve">Ana Pasti Villalba                      </t>
  </si>
  <si>
    <t>Presente</t>
  </si>
  <si>
    <t>a212883@dac.unicamp.br</t>
  </si>
  <si>
    <t xml:space="preserve">Ana Paula Martins                       </t>
  </si>
  <si>
    <t>a212900@dac.unicamp.br</t>
  </si>
  <si>
    <t xml:space="preserve">André Apolinário Cardoso                </t>
  </si>
  <si>
    <t>a231302@dac.unicamp.br</t>
  </si>
  <si>
    <t xml:space="preserve">Artur Preciozo Figliolino               </t>
  </si>
  <si>
    <t>a231732@dac.unicamp.br</t>
  </si>
  <si>
    <t xml:space="preserve">Augusto Lima Alves                      </t>
  </si>
  <si>
    <t>a213360@dac.unicamp.br</t>
  </si>
  <si>
    <t xml:space="preserve">Beatriz Consolmagno De Marchi           </t>
  </si>
  <si>
    <t>b231898@dac.unicamp.br</t>
  </si>
  <si>
    <t xml:space="preserve">Bianca Senne Roma                       </t>
  </si>
  <si>
    <t>b213731@dac.unicamp.br</t>
  </si>
  <si>
    <t xml:space="preserve">Bruno Bueno De Lima                     </t>
  </si>
  <si>
    <t>b232395@dac.unicamp.br</t>
  </si>
  <si>
    <t xml:space="preserve">Carlos Henrique Araujo Viana            </t>
  </si>
  <si>
    <t>c232796@dac.unicamp.br</t>
  </si>
  <si>
    <t xml:space="preserve">Danielle Araujo Sousa                   </t>
  </si>
  <si>
    <t>d233335@dac.unicamp.br</t>
  </si>
  <si>
    <t xml:space="preserve">Eduardo Ranieri Guedes Pinto            </t>
  </si>
  <si>
    <t>e233747@dac.unicamp.br</t>
  </si>
  <si>
    <t xml:space="preserve">Fernanda Lima Santos                    </t>
  </si>
  <si>
    <t>f255207@dac.unicamp.br</t>
  </si>
  <si>
    <t xml:space="preserve">Gabriel Santana Rosmaninho              </t>
  </si>
  <si>
    <t>g216459@dac.unicamp.br</t>
  </si>
  <si>
    <t xml:space="preserve">Guilherme Garcia Gobbo                  </t>
  </si>
  <si>
    <t>g235951@dac.unicamp.br</t>
  </si>
  <si>
    <t xml:space="preserve">Gustavo Henrique Biondi                 </t>
  </si>
  <si>
    <t>g236276@dac.unicamp.br</t>
  </si>
  <si>
    <t xml:space="preserve">Isabela De Oliveira Garcia              </t>
  </si>
  <si>
    <t>i218090@dac.unicamp.br</t>
  </si>
  <si>
    <t xml:space="preserve">Isabella Rodrigues Soares               </t>
  </si>
  <si>
    <t>i255241@dac.unicamp.br</t>
  </si>
  <si>
    <t xml:space="preserve">João Pedro De Paula E Silva             </t>
  </si>
  <si>
    <t>j237618@dac.unicamp.br</t>
  </si>
  <si>
    <t xml:space="preserve">Joao Pedro Gabriel                      </t>
  </si>
  <si>
    <t>j199735@dac.unicamp.br</t>
  </si>
  <si>
    <t xml:space="preserve">João Vitor Santos Melo                  </t>
  </si>
  <si>
    <t>j218975@dac.unicamp.br</t>
  </si>
  <si>
    <t xml:space="preserve">Juliana Florentina Fernandes Leão       </t>
  </si>
  <si>
    <t>j238414@dac.unicamp.br</t>
  </si>
  <si>
    <t xml:space="preserve">Keivan De Castro Almeida G. De Souza    </t>
  </si>
  <si>
    <t>k219613@dac.unicamp.br</t>
  </si>
  <si>
    <t xml:space="preserve">Laura Maria Alves De Mattos             </t>
  </si>
  <si>
    <t>l219907@dac.unicamp.br</t>
  </si>
  <si>
    <t xml:space="preserve">Lavínia Dias De Oliveira Roman          </t>
  </si>
  <si>
    <t>l239052@dac.unicamp.br</t>
  </si>
  <si>
    <t xml:space="preserve">Leonardo Tredici De Souza               </t>
  </si>
  <si>
    <t>l220194@dac.unicamp.br</t>
  </si>
  <si>
    <t xml:space="preserve">Leonardo Vitor Da Silva                 </t>
  </si>
  <si>
    <t>l201326@dac.unicamp.br</t>
  </si>
  <si>
    <t xml:space="preserve">Leticia da Silva Cruz                   </t>
  </si>
  <si>
    <t>l156242@dac.unicamp.br</t>
  </si>
  <si>
    <t xml:space="preserve">Luis Felipe Avi                         </t>
  </si>
  <si>
    <t>l240317@dac.unicamp.br</t>
  </si>
  <si>
    <t xml:space="preserve">Luísa Mendes Amstalden                  </t>
  </si>
  <si>
    <t>l240409@dac.unicamp.br</t>
  </si>
  <si>
    <t xml:space="preserve">Marcos Baldez Lagoeiro Barroso          </t>
  </si>
  <si>
    <t>m221515@dac.unicamp.br</t>
  </si>
  <si>
    <t xml:space="preserve">Maria Júlia Faustino Da Silva           </t>
  </si>
  <si>
    <t>m255293@dac.unicamp.br</t>
  </si>
  <si>
    <t xml:space="preserve">Marina De Marco Santucci                </t>
  </si>
  <si>
    <t>m241430@dac.unicamp.br</t>
  </si>
  <si>
    <t xml:space="preserve">Matheus Oliveira Lima                   </t>
  </si>
  <si>
    <t>m222315@dac.unicamp.br</t>
  </si>
  <si>
    <t xml:space="preserve">Maycon Jefferson Teodoro Bosing         </t>
  </si>
  <si>
    <t>m184528@dac.unicamp.br</t>
  </si>
  <si>
    <t xml:space="preserve">Moises Aparecido Dos Santos Filho       </t>
  </si>
  <si>
    <t>m222615@dac.unicamp.br</t>
  </si>
  <si>
    <t xml:space="preserve">Samuel Henrique Rezende Bernardes       </t>
  </si>
  <si>
    <t>s186966@dac.unicamp.br</t>
  </si>
  <si>
    <t xml:space="preserve">Sofia Helena De Oliveira Nery           </t>
  </si>
  <si>
    <t>s244321@dac.unicamp.br</t>
  </si>
  <si>
    <t xml:space="preserve">Stefanno Felipe Bicudo                  </t>
  </si>
  <si>
    <t>s244379@dac.unicamp.br</t>
  </si>
  <si>
    <t xml:space="preserve">Tatiana Marchiori Keller                </t>
  </si>
  <si>
    <t>t187323@dac.unicamp.br</t>
  </si>
  <si>
    <t xml:space="preserve">Thiago Alexandre Ramos Dos Reis         </t>
  </si>
  <si>
    <t>t206194@dac.unicamp.br</t>
  </si>
  <si>
    <t xml:space="preserve">Victoria Silva Torres Santos            </t>
  </si>
  <si>
    <t>v245212@dac.unicamp.br</t>
  </si>
  <si>
    <t xml:space="preserve">Vinicius Santos Bering Da Silva         </t>
  </si>
  <si>
    <t>v206883@dac.unicamp.br</t>
  </si>
  <si>
    <t xml:space="preserve">Vinicius Venancio                       </t>
  </si>
  <si>
    <t>v245459@dac.unicamp.br</t>
  </si>
  <si>
    <t>Resenha Monetaristas</t>
  </si>
  <si>
    <t>Resenha Novos-Clássicos</t>
  </si>
  <si>
    <t>Atividade 1</t>
  </si>
  <si>
    <t>Resenha Novos keynesianos</t>
  </si>
  <si>
    <t>Email</t>
  </si>
  <si>
    <t xml:space="preserve">Alan Almeida Coelho                     </t>
  </si>
  <si>
    <t>Parcial</t>
  </si>
  <si>
    <t>a191976@dac.unicamp.br</t>
  </si>
  <si>
    <t xml:space="preserve">Ana Carolina Freitas Amaral             </t>
  </si>
  <si>
    <t>−</t>
  </si>
  <si>
    <t>a193806@dac.unicamp.br</t>
  </si>
  <si>
    <t xml:space="preserve">Angelo Laurencini Olimpieri Schutte     </t>
  </si>
  <si>
    <t>a231464@dac.unicamp.br</t>
  </si>
  <si>
    <t xml:space="preserve">Bárbara De Jesus Simões                 </t>
  </si>
  <si>
    <t>b213400@dac.unicamp.br</t>
  </si>
  <si>
    <t xml:space="preserve">Caroline Matias Rodrigues               </t>
  </si>
  <si>
    <t>c214452@dac.unicamp.br</t>
  </si>
  <si>
    <t xml:space="preserve">Gabriel Bicudo Griesi Fakhouri          </t>
  </si>
  <si>
    <t xml:space="preserve"> </t>
  </si>
  <si>
    <t>g216107@dac.unicamp.br</t>
  </si>
  <si>
    <t xml:space="preserve">Gabriel Neves Nascimento                </t>
  </si>
  <si>
    <t>g172328@dac.unicamp.br</t>
  </si>
  <si>
    <t xml:space="preserve">Gabriela Santana Martins                </t>
  </si>
  <si>
    <t>g172786@dac.unicamp.br</t>
  </si>
  <si>
    <t xml:space="preserve">João Vitor Dos Santos Souza             </t>
  </si>
  <si>
    <t>j237857@dac.unicamp.br</t>
  </si>
  <si>
    <t xml:space="preserve">João Vitor Silva E Souza                </t>
  </si>
  <si>
    <t>j237902@dac.unicamp.br</t>
  </si>
  <si>
    <t xml:space="preserve">Júlia Pereira Rangel De Gusmão          </t>
  </si>
  <si>
    <t>j200301@dac.unicamp.br</t>
  </si>
  <si>
    <t xml:space="preserve">Júlio Lopes                             </t>
  </si>
  <si>
    <t>j200484@dac.unicamp.br</t>
  </si>
  <si>
    <t xml:space="preserve">Laura Cristina De Oliveira Nascimento   </t>
  </si>
  <si>
    <t>l238955@dac.unicamp.br</t>
  </si>
  <si>
    <t xml:space="preserve">Leticia Fonseca Dos Santos              </t>
  </si>
  <si>
    <t>l239380@dac.unicamp.br</t>
  </si>
  <si>
    <t xml:space="preserve">Luana De Sousa Oliveira Costa           </t>
  </si>
  <si>
    <t>l239717@dac.unicamp.br</t>
  </si>
  <si>
    <t xml:space="preserve">Lucas da Costa Araujo                   </t>
  </si>
  <si>
    <t>l172657@dac.unicamp.br</t>
  </si>
  <si>
    <t xml:space="preserve">Lucas Da Silva Nascimento               </t>
  </si>
  <si>
    <t>l239887@dac.unicamp.br</t>
  </si>
  <si>
    <t xml:space="preserve">Lucas Freitas Santana Dos Santos        </t>
  </si>
  <si>
    <t>l239960@dac.unicamp.br</t>
  </si>
  <si>
    <t xml:space="preserve">Lucas Pozzebon Reis                     </t>
  </si>
  <si>
    <t>l220904@dac.unicamp.br</t>
  </si>
  <si>
    <t xml:space="preserve">Marcelo Martins Fiorelli                </t>
  </si>
  <si>
    <t>m240758@dac.unicamp.br</t>
  </si>
  <si>
    <t xml:space="preserve">Mateus Franco De Campos                 </t>
  </si>
  <si>
    <t>m203262@dac.unicamp.br</t>
  </si>
  <si>
    <t xml:space="preserve">Mayara Franceschi Cassolini             </t>
  </si>
  <si>
    <t>m241973@dac.unicamp.br</t>
  </si>
  <si>
    <t xml:space="preserve">Otavio Augusto Santos Franke            </t>
  </si>
  <si>
    <t>o118278@dac.unicamp.br</t>
  </si>
  <si>
    <t xml:space="preserve">Patrick Nunes Destro                    </t>
  </si>
  <si>
    <t>p223107@dac.unicamp.br</t>
  </si>
  <si>
    <t xml:space="preserve">Pedro De Oliveira Stella                </t>
  </si>
  <si>
    <t>p223255@dac.unicamp.br</t>
  </si>
  <si>
    <t xml:space="preserve">Pedro Luiz Adrião Portela De Oliveira   </t>
  </si>
  <si>
    <t>p243173@dac.unicamp.br</t>
  </si>
  <si>
    <t xml:space="preserve">Pedro Victor Forte Saraiva              </t>
  </si>
  <si>
    <t>p243274@dac.unicamp.br</t>
  </si>
  <si>
    <t xml:space="preserve">Rafael Francisco M B Santos             </t>
  </si>
  <si>
    <t>r243408@dac.unicamp.br</t>
  </si>
  <si>
    <t xml:space="preserve">Rafael Rienzo Lunetta                   </t>
  </si>
  <si>
    <t>r223717@dac.unicamp.br</t>
  </si>
  <si>
    <t xml:space="preserve">Raquel Sanches Viamonte                 </t>
  </si>
  <si>
    <t>r255325@dac.unicamp.br</t>
  </si>
  <si>
    <t xml:space="preserve">Raul Nunes Guimarães De Carvalho        </t>
  </si>
  <si>
    <t>r223916@dac.unicamp.br</t>
  </si>
  <si>
    <t xml:space="preserve">Suellen Moura Rodegher Frassetto        </t>
  </si>
  <si>
    <t>s224567@dac.unicamp.br</t>
  </si>
  <si>
    <t xml:space="preserve">Teófilo Ventura Mendes Neto             </t>
  </si>
  <si>
    <t>t206013@dac.unicamp.br</t>
  </si>
  <si>
    <t xml:space="preserve">Vanessa Barbosa De Oliveira             </t>
  </si>
  <si>
    <t>v225040@dac.unicamp.br</t>
  </si>
  <si>
    <t>Média total</t>
  </si>
  <si>
    <t>Média (entregues)</t>
  </si>
  <si>
    <t>Assistiu de 80% até 100% da aula</t>
  </si>
  <si>
    <t>Assistiu de 50% até 80% da aula</t>
  </si>
  <si>
    <t>Não assistiu a aula</t>
  </si>
  <si>
    <t>19/out Extensão</t>
  </si>
  <si>
    <t>19/out Ana Rosa</t>
  </si>
  <si>
    <t>26/out Extensão</t>
  </si>
  <si>
    <t>26/10 Ana Rosa</t>
  </si>
  <si>
    <t xml:space="preserve">Alice Pereira Dario                     </t>
  </si>
  <si>
    <t>f091108@dac.unicamp.br</t>
  </si>
  <si>
    <t xml:space="preserve">Beatriz Helena Toledo Pastre            </t>
  </si>
  <si>
    <t>l103034@dac.unicamp.br</t>
  </si>
  <si>
    <t xml:space="preserve">Breno Rivelino Fima Castro              </t>
  </si>
  <si>
    <t>p147614@dac.unicamp.br</t>
  </si>
  <si>
    <t xml:space="preserve">Caio Cimino De Almeida                  </t>
  </si>
  <si>
    <t>t158425@dac.unicamp.br</t>
  </si>
  <si>
    <t xml:space="preserve">Diego Tabacof Labriola                  </t>
  </si>
  <si>
    <t>m159866@dac.unicamp.br</t>
  </si>
  <si>
    <t xml:space="preserve">Felipe Barbosa De Souza                 </t>
  </si>
  <si>
    <t>l172577@dac.unicamp.br</t>
  </si>
  <si>
    <t xml:space="preserve">Felipe Eboli Sotorilli                  </t>
  </si>
  <si>
    <t>g174154@dac.unicamp.br</t>
  </si>
  <si>
    <t xml:space="preserve">Felipe Rubbo Aguilera                   </t>
  </si>
  <si>
    <t>r176104@dac.unicamp.br</t>
  </si>
  <si>
    <t xml:space="preserve">Gabriel Pereira                         </t>
  </si>
  <si>
    <t>v177964@dac.unicamp.br</t>
  </si>
  <si>
    <t xml:space="preserve">Gabriel Pereira Jovetta                 </t>
  </si>
  <si>
    <t>g197474@dac.unicamp.br</t>
  </si>
  <si>
    <t xml:space="preserve">Gabriel Pereira Santos                  </t>
  </si>
  <si>
    <t>Ausente</t>
  </si>
  <si>
    <t>g197724@dac.unicamp.br</t>
  </si>
  <si>
    <t xml:space="preserve">Gabriel Silva Gonçalves                 </t>
  </si>
  <si>
    <t>j199967@dac.unicamp.br</t>
  </si>
  <si>
    <t xml:space="preserve">Gabriela Santana Das Virgens            </t>
  </si>
  <si>
    <t>r205149@dac.unicamp.br</t>
  </si>
  <si>
    <t xml:space="preserve">Guilherme Yoshio Agata Domingues        </t>
  </si>
  <si>
    <t>r205151@dac.unicamp.br</t>
  </si>
  <si>
    <t xml:space="preserve">Gustavo José Lara Campos                </t>
  </si>
  <si>
    <t>v206806@dac.unicamp.br</t>
  </si>
  <si>
    <t xml:space="preserve">Joao Mateus Rodrigues Da Silva          </t>
  </si>
  <si>
    <t>b213549@dac.unicamp.br</t>
  </si>
  <si>
    <t xml:space="preserve">João Vitor Dos Santos Rodrigues         </t>
  </si>
  <si>
    <t>f215626@dac.unicamp.br</t>
  </si>
  <si>
    <t xml:space="preserve">Jonas Pereira Cintra                    </t>
  </si>
  <si>
    <t>g216397@dac.unicamp.br</t>
  </si>
  <si>
    <t xml:space="preserve">Leonardo Augusto de Oliveira Piovesan   </t>
  </si>
  <si>
    <t>g217350@dac.unicamp.br</t>
  </si>
  <si>
    <t xml:space="preserve">Lucas Azevedo Soares                    </t>
  </si>
  <si>
    <t>m221896@dac.unicamp.br</t>
  </si>
  <si>
    <t xml:space="preserve">Marcela Chenfel Dos Anjos               </t>
  </si>
  <si>
    <t>w225851@dac.unicamp.br</t>
  </si>
  <si>
    <t xml:space="preserve">Mariana Sayuri Silva Doi                </t>
  </si>
  <si>
    <t>a230645@dac.unicamp.br</t>
  </si>
  <si>
    <t xml:space="preserve">Maryana Beatriz Ventura De Carvalho     </t>
  </si>
  <si>
    <t>c232568@dac.unicamp.br</t>
  </si>
  <si>
    <t xml:space="preserve">Miguel Razera                           </t>
  </si>
  <si>
    <t>d233566@dac.unicamp.br</t>
  </si>
  <si>
    <t xml:space="preserve">Natalia Kimberlle Tavares Imperiano     </t>
  </si>
  <si>
    <t>f234311@dac.unicamp.br</t>
  </si>
  <si>
    <t xml:space="preserve">Pedro Augusto de Almeida Rosa           </t>
  </si>
  <si>
    <t>g234982@dac.unicamp.br</t>
  </si>
  <si>
    <t xml:space="preserve">Rafael da Silva Tomasella               </t>
  </si>
  <si>
    <t>g235042@dac.unicamp.br</t>
  </si>
  <si>
    <t xml:space="preserve">Raphaela Freitas Souza                  </t>
  </si>
  <si>
    <t>j237534@dac.unicamp.br</t>
  </si>
  <si>
    <t xml:space="preserve">Raphaela Prado Francisco                </t>
  </si>
  <si>
    <t>j237856@dac.unicamp.br</t>
  </si>
  <si>
    <t xml:space="preserve">Sanny Alves Dos Santos                  </t>
  </si>
  <si>
    <t>m242087@dac.unicamp.br</t>
  </si>
  <si>
    <t xml:space="preserve">Tales Alonso                            </t>
  </si>
  <si>
    <t>n242328@dac.unicamp.br</t>
  </si>
  <si>
    <t xml:space="preserve">Thaís Monello De Oliveira               </t>
  </si>
  <si>
    <t>s244207@dac.unicamp.br</t>
  </si>
  <si>
    <t xml:space="preserve">Victor Hugo Alves Duarte                </t>
  </si>
  <si>
    <t>v245099@dac.unicamp.br</t>
  </si>
  <si>
    <t xml:space="preserve">Victor Maia                             </t>
  </si>
  <si>
    <t>b257748@dac.unicamp.br</t>
  </si>
  <si>
    <t xml:space="preserve">Vinicius Jeronimo Capodalio             </t>
  </si>
  <si>
    <t>m257876@dac.unicamp.br</t>
  </si>
  <si>
    <t xml:space="preserve">William De Sousa Rabelo                 </t>
  </si>
  <si>
    <t>t257932@dac.unicamp.br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</si>
</sst>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m"/>
    <numFmt numFmtId="165" formatCode="0.0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0"/>
      <color rgb="FF000000"/>
      <name val="Arial"/>
    </font>
    <font>
      <sz val="10"/>
      <color theme="1"/>
      <name val="Arial"/>
    </font>
    <font>
      <sz val="1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/>
    <xf numFmtId="0" fontId="2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5" fontId="5" fillId="0" borderId="3" xfId="0" applyNumberFormat="1" applyFont="1" applyBorder="1" applyAlignment="1">
      <alignment wrapText="1"/>
    </xf>
    <xf numFmtId="165" fontId="6" fillId="0" borderId="0" xfId="0" applyNumberFormat="1" applyFont="1"/>
    <xf numFmtId="0" fontId="5" fillId="0" borderId="3" xfId="0" applyFont="1" applyBorder="1" applyAlignment="1">
      <alignment wrapText="1"/>
    </xf>
    <xf numFmtId="0" fontId="7" fillId="0" borderId="0" xfId="0" applyFont="1" applyAlignment="1">
      <alignment horizontal="right"/>
    </xf>
    <xf numFmtId="0" fontId="0" fillId="0" borderId="4" xfId="0" applyFont="1" applyBorder="1"/>
    <xf numFmtId="0" fontId="6" fillId="0" borderId="4" xfId="0" applyFont="1" applyBorder="1"/>
    <xf numFmtId="0" fontId="3" fillId="0" borderId="0" xfId="0" applyFont="1" applyAlignment="1">
      <alignment horizontal="right"/>
    </xf>
    <xf numFmtId="165" fontId="5" fillId="0" borderId="4" xfId="0" applyNumberFormat="1" applyFont="1" applyBorder="1" applyAlignment="1">
      <alignment wrapText="1"/>
    </xf>
    <xf numFmtId="0" fontId="6" fillId="0" borderId="5" xfId="0" applyFont="1" applyBorder="1"/>
    <xf numFmtId="0" fontId="4" fillId="0" borderId="4" xfId="0" applyFont="1" applyBorder="1"/>
    <xf numFmtId="0" fontId="5" fillId="0" borderId="4" xfId="0" applyFont="1" applyBorder="1" applyAlignment="1">
      <alignment wrapText="1"/>
    </xf>
    <xf numFmtId="0" fontId="4" fillId="0" borderId="6" xfId="0" applyFont="1" applyBorder="1"/>
    <xf numFmtId="0" fontId="0" fillId="0" borderId="5" xfId="0" applyFont="1" applyBorder="1"/>
    <xf numFmtId="165" fontId="6" fillId="0" borderId="6" xfId="0" applyNumberFormat="1" applyFont="1" applyBorder="1"/>
    <xf numFmtId="0" fontId="5" fillId="0" borderId="6" xfId="0" applyFont="1" applyBorder="1" applyAlignment="1">
      <alignment wrapText="1"/>
    </xf>
    <xf numFmtId="0" fontId="2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0" fontId="8" fillId="0" borderId="7" xfId="0" applyFont="1" applyBorder="1" applyAlignment="1">
      <alignment horizontal="center"/>
    </xf>
    <xf numFmtId="0" fontId="0" fillId="0" borderId="8" xfId="0" applyFont="1" applyBorder="1"/>
    <xf numFmtId="0" fontId="8" fillId="0" borderId="9" xfId="0" applyFont="1" applyBorder="1" applyAlignment="1">
      <alignment horizontal="center"/>
    </xf>
    <xf numFmtId="0" fontId="0" fillId="0" borderId="10" xfId="0" applyFont="1" applyBorder="1"/>
    <xf numFmtId="0" fontId="8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1" width="8.5703125" customWidth="1"/>
    <col min="2" max="2" width="35.5703125" customWidth="1"/>
    <col min="3" max="5" width="8.5703125" customWidth="1"/>
    <col min="6" max="7" width="11" customWidth="1"/>
    <col min="8" max="8" width="11.5703125" customWidth="1"/>
    <col min="9" max="9" width="8.5703125" customWidth="1"/>
    <col min="10" max="10" width="11" customWidth="1"/>
    <col min="11" max="20" width="8.5703125" customWidth="1"/>
    <col min="21" max="21" width="22.7109375" customWidth="1"/>
    <col min="22" max="26" width="8.5703125" customWidth="1"/>
  </cols>
  <sheetData>
    <row r="1" spans="1:21" ht="60" x14ac:dyDescent="0.25">
      <c r="A1" s="1" t="s">
        <v>0</v>
      </c>
      <c r="B1" s="1" t="s">
        <v>1</v>
      </c>
      <c r="C1" s="2">
        <v>44095</v>
      </c>
      <c r="D1" s="2">
        <v>44102</v>
      </c>
      <c r="E1" s="2">
        <v>44109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2">
        <v>44144</v>
      </c>
      <c r="L1" s="2">
        <v>44151</v>
      </c>
      <c r="M1" s="2">
        <v>44158</v>
      </c>
      <c r="N1" s="2">
        <v>44165</v>
      </c>
      <c r="O1" s="2">
        <v>44179</v>
      </c>
      <c r="P1" s="2">
        <v>44186</v>
      </c>
      <c r="Q1" s="2">
        <v>43834</v>
      </c>
      <c r="R1" s="2">
        <v>43841</v>
      </c>
      <c r="S1" s="2">
        <v>43848</v>
      </c>
      <c r="T1" s="2">
        <v>43855</v>
      </c>
      <c r="U1" s="1" t="s">
        <v>7</v>
      </c>
    </row>
    <row r="2" spans="1:21" x14ac:dyDescent="0.25">
      <c r="A2" s="1">
        <v>212883</v>
      </c>
      <c r="B2" s="4" t="s">
        <v>8</v>
      </c>
      <c r="C2" s="4"/>
      <c r="D2" s="4"/>
      <c r="E2" s="4"/>
      <c r="F2" s="4"/>
      <c r="G2" s="5"/>
      <c r="H2" s="5">
        <v>5</v>
      </c>
      <c r="I2" s="5"/>
      <c r="J2" s="4" t="s">
        <v>9</v>
      </c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10</v>
      </c>
    </row>
    <row r="3" spans="1:21" x14ac:dyDescent="0.25">
      <c r="A3" s="1">
        <v>212900</v>
      </c>
      <c r="B3" s="4" t="s">
        <v>11</v>
      </c>
      <c r="C3" s="4"/>
      <c r="D3" s="4"/>
      <c r="E3" s="4"/>
      <c r="F3" s="4">
        <v>0</v>
      </c>
      <c r="G3" s="4" t="s">
        <v>9</v>
      </c>
      <c r="H3" s="4">
        <v>5</v>
      </c>
      <c r="I3" s="4">
        <v>0</v>
      </c>
      <c r="J3" s="4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 t="s">
        <v>12</v>
      </c>
    </row>
    <row r="4" spans="1:21" x14ac:dyDescent="0.25">
      <c r="A4" s="1">
        <v>231302</v>
      </c>
      <c r="B4" s="4" t="s">
        <v>13</v>
      </c>
      <c r="C4" s="4"/>
      <c r="D4" s="4"/>
      <c r="E4" s="4"/>
      <c r="F4" s="4">
        <v>0</v>
      </c>
      <c r="G4" s="4"/>
      <c r="H4" s="4">
        <v>7</v>
      </c>
      <c r="I4" s="4"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 t="s">
        <v>14</v>
      </c>
    </row>
    <row r="5" spans="1:21" x14ac:dyDescent="0.25">
      <c r="A5" s="1">
        <v>231732</v>
      </c>
      <c r="B5" s="4" t="s">
        <v>15</v>
      </c>
      <c r="C5" s="4"/>
      <c r="D5" s="4"/>
      <c r="E5" s="4"/>
      <c r="F5" s="4">
        <v>0</v>
      </c>
      <c r="G5" s="4"/>
      <c r="H5" s="4">
        <v>0</v>
      </c>
      <c r="I5" s="4"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 t="s">
        <v>16</v>
      </c>
    </row>
    <row r="6" spans="1:21" x14ac:dyDescent="0.25">
      <c r="A6" s="1">
        <v>213360</v>
      </c>
      <c r="B6" s="4" t="s">
        <v>17</v>
      </c>
      <c r="C6" s="4"/>
      <c r="D6" s="4"/>
      <c r="E6" s="4"/>
      <c r="F6" s="4">
        <v>54.03</v>
      </c>
      <c r="G6" s="4" t="s">
        <v>9</v>
      </c>
      <c r="H6" s="4">
        <v>7</v>
      </c>
      <c r="I6" s="4"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18</v>
      </c>
    </row>
    <row r="7" spans="1:21" x14ac:dyDescent="0.25">
      <c r="A7" s="1">
        <v>231898</v>
      </c>
      <c r="B7" s="4" t="s">
        <v>19</v>
      </c>
      <c r="C7" s="4"/>
      <c r="D7" s="4"/>
      <c r="E7" s="4"/>
      <c r="F7" s="4">
        <v>1.61</v>
      </c>
      <c r="G7" s="4" t="s">
        <v>9</v>
      </c>
      <c r="H7" s="4">
        <v>7</v>
      </c>
      <c r="I7" s="4">
        <v>0</v>
      </c>
      <c r="J7" s="4" t="s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 t="s">
        <v>20</v>
      </c>
    </row>
    <row r="8" spans="1:21" x14ac:dyDescent="0.25">
      <c r="A8" s="1">
        <v>213731</v>
      </c>
      <c r="B8" s="4" t="s">
        <v>21</v>
      </c>
      <c r="C8" s="4"/>
      <c r="D8" s="4"/>
      <c r="E8" s="4"/>
      <c r="F8" s="4">
        <v>29.03</v>
      </c>
      <c r="G8" s="4" t="s">
        <v>9</v>
      </c>
      <c r="H8" s="4">
        <v>7</v>
      </c>
      <c r="I8" s="4">
        <v>62.64</v>
      </c>
      <c r="J8" s="4" t="s">
        <v>9</v>
      </c>
      <c r="K8" s="4"/>
      <c r="L8" s="4"/>
      <c r="M8" s="4"/>
      <c r="N8" s="4"/>
      <c r="O8" s="4"/>
      <c r="P8" s="4"/>
      <c r="Q8" s="4"/>
      <c r="R8" s="4"/>
      <c r="S8" s="4"/>
      <c r="T8" s="4"/>
      <c r="U8" s="4" t="s">
        <v>22</v>
      </c>
    </row>
    <row r="9" spans="1:21" x14ac:dyDescent="0.25">
      <c r="A9" s="1">
        <v>232395</v>
      </c>
      <c r="B9" s="4" t="s">
        <v>23</v>
      </c>
      <c r="C9" s="4"/>
      <c r="D9" s="4"/>
      <c r="E9" s="4"/>
      <c r="F9" s="4">
        <v>0</v>
      </c>
      <c r="G9" s="4"/>
      <c r="H9" s="4">
        <v>3</v>
      </c>
      <c r="I9" s="4"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 t="s">
        <v>24</v>
      </c>
    </row>
    <row r="10" spans="1:21" x14ac:dyDescent="0.25">
      <c r="A10" s="1">
        <v>232796</v>
      </c>
      <c r="B10" s="4" t="s">
        <v>25</v>
      </c>
      <c r="C10" s="4"/>
      <c r="D10" s="4"/>
      <c r="E10" s="4"/>
      <c r="F10" s="4">
        <v>4.84</v>
      </c>
      <c r="G10" s="4" t="s">
        <v>9</v>
      </c>
      <c r="H10" s="4">
        <v>7</v>
      </c>
      <c r="I10" s="4">
        <v>14.29</v>
      </c>
      <c r="J10" s="4" t="s">
        <v>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 t="s">
        <v>26</v>
      </c>
    </row>
    <row r="11" spans="1:21" x14ac:dyDescent="0.25">
      <c r="A11" s="1">
        <v>233335</v>
      </c>
      <c r="B11" s="4" t="s">
        <v>27</v>
      </c>
      <c r="C11" s="4"/>
      <c r="D11" s="4"/>
      <c r="E11" s="4"/>
      <c r="F11" s="4">
        <v>1.61</v>
      </c>
      <c r="G11" s="4" t="s">
        <v>9</v>
      </c>
      <c r="H11" s="4">
        <v>5</v>
      </c>
      <c r="I11" s="4">
        <v>0</v>
      </c>
      <c r="J11" s="4" t="s"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 t="s">
        <v>28</v>
      </c>
    </row>
    <row r="12" spans="1:21" x14ac:dyDescent="0.25">
      <c r="A12" s="1">
        <v>233747</v>
      </c>
      <c r="B12" s="4" t="s">
        <v>29</v>
      </c>
      <c r="C12" s="4"/>
      <c r="D12" s="4"/>
      <c r="E12" s="4"/>
      <c r="F12" s="4">
        <v>49.19</v>
      </c>
      <c r="G12" s="4" t="s">
        <v>9</v>
      </c>
      <c r="H12" s="4">
        <v>7</v>
      </c>
      <c r="I12" s="4">
        <v>19.78</v>
      </c>
      <c r="J12" s="4" t="s">
        <v>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 t="s">
        <v>30</v>
      </c>
    </row>
    <row r="13" spans="1:21" x14ac:dyDescent="0.25">
      <c r="A13" s="1">
        <v>255207</v>
      </c>
      <c r="B13" s="4" t="s">
        <v>31</v>
      </c>
      <c r="C13" s="4"/>
      <c r="D13" s="4"/>
      <c r="E13" s="4"/>
      <c r="F13" s="4"/>
      <c r="G13" s="4"/>
      <c r="H13" s="4">
        <v>5</v>
      </c>
      <c r="I13" s="4"/>
      <c r="J13" s="4" t="s">
        <v>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 t="s">
        <v>32</v>
      </c>
    </row>
    <row r="14" spans="1:21" x14ac:dyDescent="0.25">
      <c r="A14" s="1">
        <v>216459</v>
      </c>
      <c r="B14" s="4" t="s">
        <v>33</v>
      </c>
      <c r="C14" s="4"/>
      <c r="D14" s="4"/>
      <c r="E14" s="4"/>
      <c r="F14" s="4">
        <v>0</v>
      </c>
      <c r="G14" s="4"/>
      <c r="H14" s="4">
        <v>0</v>
      </c>
      <c r="I14" s="4">
        <v>0</v>
      </c>
      <c r="J14" s="4" t="s">
        <v>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 t="s">
        <v>34</v>
      </c>
    </row>
    <row r="15" spans="1:21" x14ac:dyDescent="0.25">
      <c r="A15" s="1">
        <v>235951</v>
      </c>
      <c r="B15" s="4" t="s">
        <v>35</v>
      </c>
      <c r="C15" s="4"/>
      <c r="D15" s="4"/>
      <c r="E15" s="4"/>
      <c r="F15" s="4">
        <v>2.42</v>
      </c>
      <c r="G15" s="4" t="s">
        <v>9</v>
      </c>
      <c r="H15" s="4">
        <v>3</v>
      </c>
      <c r="I15" s="4">
        <v>0</v>
      </c>
      <c r="J15" s="4" t="s">
        <v>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 t="s">
        <v>36</v>
      </c>
    </row>
    <row r="16" spans="1:21" x14ac:dyDescent="0.25">
      <c r="A16" s="1">
        <v>236276</v>
      </c>
      <c r="B16" s="4" t="s">
        <v>37</v>
      </c>
      <c r="C16" s="4"/>
      <c r="D16" s="4"/>
      <c r="E16" s="4"/>
      <c r="F16" s="4">
        <v>0</v>
      </c>
      <c r="G16" s="4"/>
      <c r="H16" s="4">
        <v>0</v>
      </c>
      <c r="I16" s="4">
        <v>1.1000000000000001</v>
      </c>
      <c r="J16" s="4" t="s">
        <v>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 t="s">
        <v>38</v>
      </c>
    </row>
    <row r="17" spans="1:21" x14ac:dyDescent="0.25">
      <c r="A17" s="1">
        <v>218090</v>
      </c>
      <c r="B17" s="4" t="s">
        <v>39</v>
      </c>
      <c r="C17" s="4"/>
      <c r="D17" s="4"/>
      <c r="E17" s="4"/>
      <c r="F17" s="4">
        <v>1.61</v>
      </c>
      <c r="G17" s="4" t="s">
        <v>9</v>
      </c>
      <c r="H17" s="4">
        <v>7</v>
      </c>
      <c r="I17" s="4">
        <v>0</v>
      </c>
      <c r="J17" s="4" t="s">
        <v>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 t="s">
        <v>40</v>
      </c>
    </row>
    <row r="18" spans="1:21" x14ac:dyDescent="0.25">
      <c r="A18" s="1">
        <v>255241</v>
      </c>
      <c r="B18" s="4" t="s">
        <v>41</v>
      </c>
      <c r="C18" s="4"/>
      <c r="D18" s="4"/>
      <c r="E18" s="4"/>
      <c r="F18" s="4">
        <v>0.81</v>
      </c>
      <c r="G18" s="4" t="s">
        <v>9</v>
      </c>
      <c r="H18" s="4">
        <v>5</v>
      </c>
      <c r="I18" s="4">
        <v>0</v>
      </c>
      <c r="J18" s="4" t="s">
        <v>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 t="s">
        <v>42</v>
      </c>
    </row>
    <row r="19" spans="1:21" x14ac:dyDescent="0.25">
      <c r="A19" s="1">
        <v>237618</v>
      </c>
      <c r="B19" s="4" t="s">
        <v>43</v>
      </c>
      <c r="C19" s="4"/>
      <c r="D19" s="4"/>
      <c r="E19" s="4"/>
      <c r="F19" s="4">
        <v>2.42</v>
      </c>
      <c r="G19" s="4" t="s">
        <v>9</v>
      </c>
      <c r="H19" s="4">
        <v>7</v>
      </c>
      <c r="I19" s="4">
        <v>0</v>
      </c>
      <c r="J19" s="4" t="s">
        <v>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 t="s">
        <v>44</v>
      </c>
    </row>
    <row r="20" spans="1:21" x14ac:dyDescent="0.25">
      <c r="A20" s="1">
        <v>199735</v>
      </c>
      <c r="B20" s="4" t="s">
        <v>45</v>
      </c>
      <c r="C20" s="4"/>
      <c r="D20" s="4"/>
      <c r="E20" s="4"/>
      <c r="F20" s="4">
        <v>11.29</v>
      </c>
      <c r="G20" s="4" t="s">
        <v>9</v>
      </c>
      <c r="H20" s="4">
        <v>5</v>
      </c>
      <c r="I20" s="4">
        <v>0</v>
      </c>
      <c r="J20" s="4" t="s">
        <v>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46</v>
      </c>
    </row>
    <row r="21" spans="1:21" ht="15.75" customHeight="1" x14ac:dyDescent="0.25">
      <c r="A21" s="1">
        <v>218975</v>
      </c>
      <c r="B21" s="4" t="s">
        <v>47</v>
      </c>
      <c r="C21" s="4"/>
      <c r="D21" s="4"/>
      <c r="E21" s="4"/>
      <c r="F21" s="4">
        <v>22.58</v>
      </c>
      <c r="G21" s="4" t="s">
        <v>9</v>
      </c>
      <c r="H21" s="4">
        <v>7</v>
      </c>
      <c r="I21" s="4">
        <v>8.7899999999999991</v>
      </c>
      <c r="J21" s="4" t="s">
        <v>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 t="s">
        <v>48</v>
      </c>
    </row>
    <row r="22" spans="1:21" ht="15.75" customHeight="1" x14ac:dyDescent="0.25">
      <c r="A22" s="1">
        <v>238414</v>
      </c>
      <c r="B22" s="4" t="s">
        <v>49</v>
      </c>
      <c r="C22" s="4"/>
      <c r="D22" s="4"/>
      <c r="E22" s="4"/>
      <c r="F22" s="4">
        <v>16.64</v>
      </c>
      <c r="G22" s="4" t="s">
        <v>9</v>
      </c>
      <c r="H22" s="4">
        <v>7</v>
      </c>
      <c r="I22" s="4">
        <v>40.659999999999997</v>
      </c>
      <c r="J22" s="4" t="s">
        <v>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50</v>
      </c>
    </row>
    <row r="23" spans="1:21" ht="15.75" customHeight="1" x14ac:dyDescent="0.25">
      <c r="A23" s="1">
        <v>219613</v>
      </c>
      <c r="B23" s="4" t="s">
        <v>51</v>
      </c>
      <c r="C23" s="4"/>
      <c r="D23" s="4"/>
      <c r="E23" s="4"/>
      <c r="F23" s="4">
        <v>6.45</v>
      </c>
      <c r="G23" s="4" t="s">
        <v>9</v>
      </c>
      <c r="H23" s="4">
        <v>5</v>
      </c>
      <c r="I23" s="4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 t="s">
        <v>52</v>
      </c>
    </row>
    <row r="24" spans="1:21" ht="15.75" customHeight="1" x14ac:dyDescent="0.25">
      <c r="A24" s="1">
        <v>219907</v>
      </c>
      <c r="B24" s="4" t="s">
        <v>53</v>
      </c>
      <c r="C24" s="4"/>
      <c r="D24" s="4"/>
      <c r="E24" s="4"/>
      <c r="F24" s="4">
        <v>2.42</v>
      </c>
      <c r="G24" s="4" t="s">
        <v>9</v>
      </c>
      <c r="H24" s="4">
        <v>10</v>
      </c>
      <c r="I24" s="4">
        <v>0</v>
      </c>
      <c r="J24" s="4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 t="s">
        <v>54</v>
      </c>
    </row>
    <row r="25" spans="1:21" ht="15.75" customHeight="1" x14ac:dyDescent="0.25">
      <c r="A25" s="1">
        <v>239052</v>
      </c>
      <c r="B25" s="4" t="s">
        <v>55</v>
      </c>
      <c r="C25" s="4"/>
      <c r="D25" s="4"/>
      <c r="E25" s="4"/>
      <c r="F25" s="4">
        <v>11.29</v>
      </c>
      <c r="G25" s="4" t="s">
        <v>9</v>
      </c>
      <c r="H25" s="4">
        <v>7</v>
      </c>
      <c r="I25" s="4">
        <v>0</v>
      </c>
      <c r="J25" s="4" t="s">
        <v>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 t="s">
        <v>56</v>
      </c>
    </row>
    <row r="26" spans="1:21" ht="15.75" customHeight="1" x14ac:dyDescent="0.25">
      <c r="A26" s="1">
        <v>220194</v>
      </c>
      <c r="B26" s="4" t="s">
        <v>57</v>
      </c>
      <c r="C26" s="4"/>
      <c r="D26" s="4"/>
      <c r="E26" s="4"/>
      <c r="F26" s="4">
        <v>0.81</v>
      </c>
      <c r="G26" s="4" t="s">
        <v>9</v>
      </c>
      <c r="H26" s="4">
        <v>7</v>
      </c>
      <c r="I26" s="4">
        <v>1.1000000000000001</v>
      </c>
      <c r="J26" s="4" t="s">
        <v>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 t="s">
        <v>58</v>
      </c>
    </row>
    <row r="27" spans="1:21" ht="15.75" customHeight="1" x14ac:dyDescent="0.25">
      <c r="A27" s="1">
        <v>201326</v>
      </c>
      <c r="B27" s="4" t="s">
        <v>59</v>
      </c>
      <c r="C27" s="4"/>
      <c r="D27" s="4"/>
      <c r="E27" s="4"/>
      <c r="F27" s="4">
        <v>75.81</v>
      </c>
      <c r="G27" s="4" t="s">
        <v>9</v>
      </c>
      <c r="H27" s="4">
        <v>5</v>
      </c>
      <c r="I27" s="4">
        <v>0</v>
      </c>
      <c r="J27" s="4" t="s">
        <v>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 t="s">
        <v>60</v>
      </c>
    </row>
    <row r="28" spans="1:21" ht="15.75" customHeight="1" x14ac:dyDescent="0.25">
      <c r="A28" s="1">
        <v>156242</v>
      </c>
      <c r="B28" s="4" t="s">
        <v>61</v>
      </c>
      <c r="C28" s="4"/>
      <c r="D28" s="4"/>
      <c r="E28" s="4"/>
      <c r="F28" s="4"/>
      <c r="G28" s="4"/>
      <c r="H28" s="4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 t="s">
        <v>62</v>
      </c>
    </row>
    <row r="29" spans="1:21" ht="15.75" customHeight="1" x14ac:dyDescent="0.25">
      <c r="A29" s="1">
        <v>240317</v>
      </c>
      <c r="B29" s="4" t="s">
        <v>63</v>
      </c>
      <c r="C29" s="4"/>
      <c r="D29" s="4"/>
      <c r="E29" s="4"/>
      <c r="F29" s="4"/>
      <c r="G29" s="4" t="s">
        <v>9</v>
      </c>
      <c r="H29" s="4">
        <v>3</v>
      </c>
      <c r="I29" s="4">
        <v>30.77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 t="s">
        <v>64</v>
      </c>
    </row>
    <row r="30" spans="1:21" ht="15.75" customHeight="1" x14ac:dyDescent="0.25">
      <c r="A30" s="1">
        <v>240409</v>
      </c>
      <c r="B30" s="4" t="s">
        <v>65</v>
      </c>
      <c r="C30" s="4"/>
      <c r="D30" s="4"/>
      <c r="E30" s="4"/>
      <c r="F30" s="4">
        <v>5.65</v>
      </c>
      <c r="G30" s="4" t="s">
        <v>9</v>
      </c>
      <c r="H30" s="4">
        <v>7</v>
      </c>
      <c r="I30" s="4">
        <v>0</v>
      </c>
      <c r="J30" s="4" t="s">
        <v>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 t="s">
        <v>66</v>
      </c>
    </row>
    <row r="31" spans="1:21" ht="15.75" customHeight="1" x14ac:dyDescent="0.25">
      <c r="A31" s="1">
        <v>221515</v>
      </c>
      <c r="B31" s="4" t="s">
        <v>67</v>
      </c>
      <c r="C31" s="4"/>
      <c r="D31" s="4"/>
      <c r="E31" s="4"/>
      <c r="F31" s="4">
        <v>0.81</v>
      </c>
      <c r="G31" s="4" t="s">
        <v>9</v>
      </c>
      <c r="H31" s="4">
        <v>5</v>
      </c>
      <c r="I31" s="4">
        <v>1.1000000000000001</v>
      </c>
      <c r="J31" s="4" t="s">
        <v>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 t="s">
        <v>68</v>
      </c>
    </row>
    <row r="32" spans="1:21" ht="15.75" customHeight="1" x14ac:dyDescent="0.25">
      <c r="A32" s="1">
        <v>255293</v>
      </c>
      <c r="B32" s="4" t="s">
        <v>69</v>
      </c>
      <c r="C32" s="4"/>
      <c r="D32" s="4"/>
      <c r="E32" s="4"/>
      <c r="F32" s="4"/>
      <c r="G32" s="4"/>
      <c r="H32" s="4">
        <v>3</v>
      </c>
      <c r="I32" s="4"/>
      <c r="J32" s="4" t="s">
        <v>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 t="s">
        <v>70</v>
      </c>
    </row>
    <row r="33" spans="1:21" ht="15.75" customHeight="1" x14ac:dyDescent="0.25">
      <c r="A33" s="1">
        <v>241430</v>
      </c>
      <c r="B33" s="4" t="s">
        <v>71</v>
      </c>
      <c r="C33" s="4"/>
      <c r="D33" s="4"/>
      <c r="E33" s="4"/>
      <c r="F33" s="4">
        <v>0</v>
      </c>
      <c r="G33" s="4" t="s">
        <v>9</v>
      </c>
      <c r="H33" s="4">
        <v>5</v>
      </c>
      <c r="I33" s="4">
        <v>74.73</v>
      </c>
      <c r="J33" s="4" t="s">
        <v>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 t="s">
        <v>72</v>
      </c>
    </row>
    <row r="34" spans="1:21" ht="15.75" customHeight="1" x14ac:dyDescent="0.25">
      <c r="A34" s="1">
        <v>222315</v>
      </c>
      <c r="B34" s="4" t="s">
        <v>73</v>
      </c>
      <c r="C34" s="4"/>
      <c r="D34" s="4"/>
      <c r="E34" s="4"/>
      <c r="F34" s="4">
        <v>0.81</v>
      </c>
      <c r="G34" s="4" t="s">
        <v>9</v>
      </c>
      <c r="H34" s="4">
        <v>5</v>
      </c>
      <c r="I34" s="4">
        <v>0</v>
      </c>
      <c r="J34" s="4" t="s">
        <v>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 t="s">
        <v>74</v>
      </c>
    </row>
    <row r="35" spans="1:21" ht="15.75" customHeight="1" x14ac:dyDescent="0.25">
      <c r="A35" s="1">
        <v>184528</v>
      </c>
      <c r="B35" s="4" t="s">
        <v>75</v>
      </c>
      <c r="C35" s="4"/>
      <c r="D35" s="4"/>
      <c r="E35" s="4"/>
      <c r="F35" s="4">
        <v>0</v>
      </c>
      <c r="G35" s="4" t="s">
        <v>9</v>
      </c>
      <c r="H35" s="4">
        <v>5</v>
      </c>
      <c r="I35" s="4">
        <v>71.430000000000007</v>
      </c>
      <c r="J35" s="4" t="s">
        <v>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 t="s">
        <v>76</v>
      </c>
    </row>
    <row r="36" spans="1:21" ht="15.75" customHeight="1" x14ac:dyDescent="0.25">
      <c r="A36" s="1">
        <v>222615</v>
      </c>
      <c r="B36" s="4" t="s">
        <v>77</v>
      </c>
      <c r="C36" s="4"/>
      <c r="D36" s="4"/>
      <c r="E36" s="4"/>
      <c r="F36" s="4">
        <v>0</v>
      </c>
      <c r="G36" s="4" t="s">
        <v>9</v>
      </c>
      <c r="H36" s="4">
        <v>7</v>
      </c>
      <c r="I36" s="4">
        <v>0</v>
      </c>
      <c r="J36" s="4" t="s">
        <v>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 t="s">
        <v>78</v>
      </c>
    </row>
    <row r="37" spans="1:21" ht="15.75" customHeight="1" x14ac:dyDescent="0.25">
      <c r="A37" s="1">
        <v>186966</v>
      </c>
      <c r="B37" s="4" t="s">
        <v>79</v>
      </c>
      <c r="C37" s="4"/>
      <c r="D37" s="4"/>
      <c r="E37" s="4"/>
      <c r="F37" s="4"/>
      <c r="G37" s="4"/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 t="s">
        <v>80</v>
      </c>
    </row>
    <row r="38" spans="1:21" ht="15.75" customHeight="1" x14ac:dyDescent="0.25">
      <c r="A38" s="1">
        <v>244321</v>
      </c>
      <c r="B38" s="4" t="s">
        <v>81</v>
      </c>
      <c r="C38" s="4"/>
      <c r="D38" s="4"/>
      <c r="E38" s="4"/>
      <c r="F38" s="4">
        <v>3.23</v>
      </c>
      <c r="G38" s="4" t="s">
        <v>9</v>
      </c>
      <c r="H38" s="4">
        <v>5</v>
      </c>
      <c r="I38" s="4">
        <v>0</v>
      </c>
      <c r="J38" s="4" t="s">
        <v>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 t="s">
        <v>82</v>
      </c>
    </row>
    <row r="39" spans="1:21" ht="15.75" customHeight="1" x14ac:dyDescent="0.25">
      <c r="A39" s="1">
        <v>244379</v>
      </c>
      <c r="B39" s="4" t="s">
        <v>83</v>
      </c>
      <c r="C39" s="4"/>
      <c r="D39" s="4"/>
      <c r="E39" s="4"/>
      <c r="F39" s="4">
        <v>1.61</v>
      </c>
      <c r="G39" s="4" t="s">
        <v>9</v>
      </c>
      <c r="H39" s="4">
        <v>5</v>
      </c>
      <c r="I39" s="4">
        <v>0</v>
      </c>
      <c r="J39" s="4" t="s">
        <v>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 t="s">
        <v>84</v>
      </c>
    </row>
    <row r="40" spans="1:21" ht="15.75" customHeight="1" x14ac:dyDescent="0.25">
      <c r="A40" s="1">
        <v>187323</v>
      </c>
      <c r="B40" s="4" t="s">
        <v>85</v>
      </c>
      <c r="C40" s="4"/>
      <c r="D40" s="4"/>
      <c r="E40" s="4"/>
      <c r="F40" s="4">
        <v>0</v>
      </c>
      <c r="G40" s="4"/>
      <c r="H40" s="4">
        <v>10</v>
      </c>
      <c r="I40" s="4">
        <v>0</v>
      </c>
      <c r="J40" s="4" t="s">
        <v>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 t="s">
        <v>86</v>
      </c>
    </row>
    <row r="41" spans="1:21" ht="15.75" customHeight="1" x14ac:dyDescent="0.25">
      <c r="A41" s="1">
        <v>206194</v>
      </c>
      <c r="B41" s="4" t="s">
        <v>87</v>
      </c>
      <c r="C41" s="4"/>
      <c r="D41" s="4"/>
      <c r="E41" s="4"/>
      <c r="F41" s="4">
        <v>46.77</v>
      </c>
      <c r="G41" s="4" t="s">
        <v>9</v>
      </c>
      <c r="H41" s="4">
        <v>5</v>
      </c>
      <c r="I41" s="4">
        <v>1.1000000000000001</v>
      </c>
      <c r="J41" s="4" t="s">
        <v>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 t="s">
        <v>88</v>
      </c>
    </row>
    <row r="42" spans="1:21" ht="15.75" customHeight="1" x14ac:dyDescent="0.25">
      <c r="A42" s="1">
        <v>245212</v>
      </c>
      <c r="B42" s="4" t="s">
        <v>89</v>
      </c>
      <c r="C42" s="4"/>
      <c r="D42" s="4"/>
      <c r="E42" s="4"/>
      <c r="F42" s="4"/>
      <c r="G42" s="4" t="s">
        <v>9</v>
      </c>
      <c r="H42" s="4">
        <v>10</v>
      </c>
      <c r="I42" s="4"/>
      <c r="J42" s="4" t="s">
        <v>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90</v>
      </c>
    </row>
    <row r="43" spans="1:21" ht="15.75" customHeight="1" x14ac:dyDescent="0.25">
      <c r="A43" s="1">
        <v>206883</v>
      </c>
      <c r="B43" s="4" t="s">
        <v>91</v>
      </c>
      <c r="C43" s="4"/>
      <c r="D43" s="4"/>
      <c r="E43" s="4"/>
      <c r="F43" s="4">
        <v>16.940000000000001</v>
      </c>
      <c r="G43" s="4" t="s">
        <v>9</v>
      </c>
      <c r="H43" s="4">
        <v>0</v>
      </c>
      <c r="I43" s="4">
        <v>0</v>
      </c>
      <c r="J43" s="4" t="s">
        <v>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 t="s">
        <v>92</v>
      </c>
    </row>
    <row r="44" spans="1:21" ht="15.75" customHeight="1" x14ac:dyDescent="0.25">
      <c r="A44" s="1">
        <v>245459</v>
      </c>
      <c r="B44" s="4" t="s">
        <v>93</v>
      </c>
      <c r="C44" s="4"/>
      <c r="D44" s="4"/>
      <c r="E44" s="4"/>
      <c r="F44" s="4">
        <v>4.84</v>
      </c>
      <c r="G44" s="4" t="s">
        <v>9</v>
      </c>
      <c r="H44" s="4">
        <v>7</v>
      </c>
      <c r="I44" s="4">
        <v>1.1000000000000001</v>
      </c>
      <c r="J44" s="4" t="s">
        <v>9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 t="s">
        <v>94</v>
      </c>
    </row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18" zoomScale="60" zoomScaleNormal="60" workbookViewId="0">
      <selection activeCell="R30" sqref="R30"/>
    </sheetView>
  </sheetViews>
  <sheetFormatPr defaultColWidth="14.42578125" defaultRowHeight="15" customHeight="1" x14ac:dyDescent="0.25"/>
  <cols>
    <col min="1" max="1" width="8.5703125" customWidth="1"/>
    <col min="2" max="2" width="34" customWidth="1"/>
    <col min="3" max="6" width="8.7109375" customWidth="1"/>
    <col min="7" max="7" width="13.5703125" customWidth="1"/>
    <col min="8" max="9" width="8.7109375" customWidth="1"/>
    <col min="10" max="11" width="10.42578125" customWidth="1"/>
    <col min="12" max="13" width="8.7109375" customWidth="1"/>
    <col min="14" max="14" width="12.28515625" customWidth="1"/>
    <col min="15" max="21" width="8.7109375" customWidth="1"/>
    <col min="22" max="26" width="8.5703125" customWidth="1"/>
  </cols>
  <sheetData>
    <row r="1" spans="1:26" ht="45" x14ac:dyDescent="0.25">
      <c r="A1" s="6" t="s">
        <v>0</v>
      </c>
      <c r="B1" s="6" t="s">
        <v>1</v>
      </c>
      <c r="C1" s="7">
        <v>44095</v>
      </c>
      <c r="D1" s="7">
        <v>44102</v>
      </c>
      <c r="E1" s="7">
        <v>44109</v>
      </c>
      <c r="F1" s="7">
        <v>44123</v>
      </c>
      <c r="G1" s="8" t="s">
        <v>95</v>
      </c>
      <c r="H1" s="7">
        <v>44130</v>
      </c>
      <c r="I1" s="7">
        <v>44144</v>
      </c>
      <c r="J1" s="9" t="s">
        <v>96</v>
      </c>
      <c r="K1" s="9" t="s">
        <v>97</v>
      </c>
      <c r="L1" s="7">
        <v>44151</v>
      </c>
      <c r="M1" s="7">
        <v>44158</v>
      </c>
      <c r="N1" s="8" t="s">
        <v>98</v>
      </c>
      <c r="O1" s="7">
        <v>44165</v>
      </c>
      <c r="P1" s="7">
        <v>44179</v>
      </c>
      <c r="Q1" s="7">
        <v>44186</v>
      </c>
      <c r="R1" s="7">
        <v>43834</v>
      </c>
      <c r="S1" s="7">
        <v>43841</v>
      </c>
      <c r="T1" s="7">
        <v>43848</v>
      </c>
      <c r="U1" s="7">
        <v>43855</v>
      </c>
      <c r="V1" s="6" t="s">
        <v>99</v>
      </c>
      <c r="W1" s="6"/>
      <c r="X1" s="6"/>
      <c r="Y1" s="6"/>
      <c r="Z1" s="6"/>
    </row>
    <row r="2" spans="1:26" x14ac:dyDescent="0.25">
      <c r="A2" s="10">
        <v>191976</v>
      </c>
      <c r="B2" s="11" t="s">
        <v>100</v>
      </c>
      <c r="D2" s="11" t="s">
        <v>9</v>
      </c>
      <c r="E2" s="11" t="s">
        <v>9</v>
      </c>
      <c r="F2" s="11" t="s">
        <v>101</v>
      </c>
      <c r="G2" s="12">
        <v>7</v>
      </c>
      <c r="H2" s="11" t="s">
        <v>9</v>
      </c>
      <c r="J2" s="11">
        <v>7</v>
      </c>
      <c r="K2" s="13">
        <v>0</v>
      </c>
      <c r="N2" s="14">
        <v>8.5</v>
      </c>
      <c r="V2" s="11" t="s">
        <v>102</v>
      </c>
    </row>
    <row r="3" spans="1:26" x14ac:dyDescent="0.25">
      <c r="A3" s="10">
        <v>193806</v>
      </c>
      <c r="B3" s="15" t="s">
        <v>103</v>
      </c>
      <c r="C3" s="15"/>
      <c r="D3" s="15"/>
      <c r="E3" s="15" t="s">
        <v>101</v>
      </c>
      <c r="F3" s="15" t="s">
        <v>9</v>
      </c>
      <c r="G3" s="16">
        <v>0</v>
      </c>
      <c r="H3" s="15" t="s">
        <v>9</v>
      </c>
      <c r="I3" s="15"/>
      <c r="J3" s="15">
        <v>0</v>
      </c>
      <c r="K3" s="15">
        <v>0</v>
      </c>
      <c r="L3" s="15" t="s">
        <v>104</v>
      </c>
      <c r="M3" s="15" t="s">
        <v>104</v>
      </c>
      <c r="N3" s="16" t="s">
        <v>104</v>
      </c>
      <c r="O3" s="15" t="s">
        <v>104</v>
      </c>
      <c r="P3" s="15" t="s">
        <v>104</v>
      </c>
      <c r="Q3" s="15" t="s">
        <v>104</v>
      </c>
      <c r="R3" s="15" t="s">
        <v>104</v>
      </c>
      <c r="S3" s="15" t="s">
        <v>104</v>
      </c>
      <c r="T3" s="15" t="s">
        <v>104</v>
      </c>
      <c r="U3" s="15" t="s">
        <v>104</v>
      </c>
      <c r="V3" s="11" t="s">
        <v>105</v>
      </c>
    </row>
    <row r="4" spans="1:26" x14ac:dyDescent="0.25">
      <c r="A4" s="10">
        <v>231464</v>
      </c>
      <c r="B4" s="11" t="s">
        <v>106</v>
      </c>
      <c r="D4" s="11" t="s">
        <v>9</v>
      </c>
      <c r="E4" s="11" t="s">
        <v>9</v>
      </c>
      <c r="F4" s="11" t="s">
        <v>9</v>
      </c>
      <c r="G4" s="12">
        <v>9.5</v>
      </c>
      <c r="H4" s="11" t="s">
        <v>9</v>
      </c>
      <c r="I4" s="11" t="s">
        <v>9</v>
      </c>
      <c r="J4" s="11">
        <v>8</v>
      </c>
      <c r="K4" s="17">
        <f>(10+10+8.5)/3</f>
        <v>9.5</v>
      </c>
      <c r="L4" s="11" t="s">
        <v>9</v>
      </c>
      <c r="M4" s="11" t="s">
        <v>9</v>
      </c>
      <c r="N4" s="14">
        <v>10</v>
      </c>
      <c r="V4" s="11" t="s">
        <v>107</v>
      </c>
    </row>
    <row r="5" spans="1:26" x14ac:dyDescent="0.25">
      <c r="A5" s="10">
        <v>213400</v>
      </c>
      <c r="B5" s="15" t="s">
        <v>108</v>
      </c>
      <c r="C5" s="15"/>
      <c r="D5" s="15" t="s">
        <v>101</v>
      </c>
      <c r="E5" s="15" t="s">
        <v>9</v>
      </c>
      <c r="F5" s="15" t="s">
        <v>9</v>
      </c>
      <c r="G5" s="16">
        <v>0</v>
      </c>
      <c r="H5" s="15"/>
      <c r="I5" s="15"/>
      <c r="J5" s="15">
        <v>0</v>
      </c>
      <c r="K5" s="15">
        <v>0</v>
      </c>
      <c r="L5" s="15" t="s">
        <v>104</v>
      </c>
      <c r="M5" s="15" t="s">
        <v>104</v>
      </c>
      <c r="N5" s="16" t="s">
        <v>104</v>
      </c>
      <c r="O5" s="15" t="s">
        <v>104</v>
      </c>
      <c r="P5" s="15" t="s">
        <v>104</v>
      </c>
      <c r="Q5" s="15" t="s">
        <v>104</v>
      </c>
      <c r="R5" s="15" t="s">
        <v>104</v>
      </c>
      <c r="S5" s="15" t="s">
        <v>104</v>
      </c>
      <c r="T5" s="15" t="s">
        <v>104</v>
      </c>
      <c r="U5" s="15" t="s">
        <v>104</v>
      </c>
      <c r="V5" s="11" t="s">
        <v>109</v>
      </c>
    </row>
    <row r="6" spans="1:26" x14ac:dyDescent="0.25">
      <c r="A6" s="10">
        <v>214452</v>
      </c>
      <c r="B6" s="11" t="s">
        <v>110</v>
      </c>
      <c r="D6" s="11" t="s">
        <v>9</v>
      </c>
      <c r="E6" s="11" t="s">
        <v>9</v>
      </c>
      <c r="F6" s="11" t="s">
        <v>9</v>
      </c>
      <c r="G6" s="12">
        <v>8</v>
      </c>
      <c r="H6" s="11" t="s">
        <v>9</v>
      </c>
      <c r="I6" s="11" t="s">
        <v>101</v>
      </c>
      <c r="J6" s="11">
        <v>7.5</v>
      </c>
      <c r="K6" s="18">
        <f>(10+10+5)/3</f>
        <v>8.3333333333333339</v>
      </c>
      <c r="L6" s="11" t="s">
        <v>9</v>
      </c>
      <c r="M6" s="11" t="s">
        <v>9</v>
      </c>
      <c r="N6" s="14">
        <v>9</v>
      </c>
      <c r="V6" s="11" t="s">
        <v>111</v>
      </c>
    </row>
    <row r="7" spans="1:26" x14ac:dyDescent="0.25">
      <c r="A7" s="10">
        <v>216107</v>
      </c>
      <c r="B7" s="11" t="s">
        <v>112</v>
      </c>
      <c r="G7" s="12">
        <v>0</v>
      </c>
      <c r="H7" s="11" t="s">
        <v>113</v>
      </c>
      <c r="I7" s="11" t="s">
        <v>101</v>
      </c>
      <c r="J7" s="11">
        <v>7</v>
      </c>
      <c r="K7" s="19">
        <v>0</v>
      </c>
      <c r="N7" s="20">
        <v>5</v>
      </c>
      <c r="V7" s="11" t="s">
        <v>114</v>
      </c>
    </row>
    <row r="8" spans="1:26" x14ac:dyDescent="0.25">
      <c r="A8" s="10">
        <v>172328</v>
      </c>
      <c r="B8" s="15" t="s">
        <v>115</v>
      </c>
      <c r="C8" s="15"/>
      <c r="D8" s="15"/>
      <c r="E8" s="15" t="s">
        <v>101</v>
      </c>
      <c r="F8" s="15" t="s">
        <v>9</v>
      </c>
      <c r="G8" s="16">
        <v>0</v>
      </c>
      <c r="H8" s="15" t="s">
        <v>9</v>
      </c>
      <c r="I8" s="15"/>
      <c r="J8" s="15">
        <v>0</v>
      </c>
      <c r="K8" s="15">
        <v>0</v>
      </c>
      <c r="L8" s="15" t="s">
        <v>104</v>
      </c>
      <c r="M8" s="15" t="s">
        <v>104</v>
      </c>
      <c r="N8" s="16" t="s">
        <v>104</v>
      </c>
      <c r="O8" s="15" t="s">
        <v>104</v>
      </c>
      <c r="P8" s="15" t="s">
        <v>104</v>
      </c>
      <c r="Q8" s="15" t="s">
        <v>104</v>
      </c>
      <c r="R8" s="15" t="s">
        <v>104</v>
      </c>
      <c r="S8" s="15" t="s">
        <v>104</v>
      </c>
      <c r="T8" s="15" t="s">
        <v>104</v>
      </c>
      <c r="U8" s="15" t="s">
        <v>104</v>
      </c>
      <c r="V8" s="11" t="s">
        <v>116</v>
      </c>
    </row>
    <row r="9" spans="1:26" x14ac:dyDescent="0.25">
      <c r="A9" s="10">
        <v>172786</v>
      </c>
      <c r="B9" s="11" t="s">
        <v>117</v>
      </c>
      <c r="E9" s="11" t="s">
        <v>101</v>
      </c>
      <c r="F9" s="11" t="s">
        <v>9</v>
      </c>
      <c r="G9" s="12">
        <v>0</v>
      </c>
      <c r="H9" s="11" t="s">
        <v>9</v>
      </c>
      <c r="J9" s="11">
        <v>0</v>
      </c>
      <c r="K9" s="21">
        <v>0</v>
      </c>
      <c r="L9" s="11" t="s">
        <v>9</v>
      </c>
      <c r="M9" s="11" t="s">
        <v>9</v>
      </c>
      <c r="N9" s="14">
        <v>0</v>
      </c>
      <c r="V9" s="11" t="s">
        <v>118</v>
      </c>
    </row>
    <row r="10" spans="1:26" x14ac:dyDescent="0.25">
      <c r="A10" s="10">
        <v>237857</v>
      </c>
      <c r="B10" s="11" t="s">
        <v>119</v>
      </c>
      <c r="D10" s="11" t="s">
        <v>9</v>
      </c>
      <c r="E10" s="11" t="s">
        <v>9</v>
      </c>
      <c r="F10" s="11" t="s">
        <v>9</v>
      </c>
      <c r="G10" s="12">
        <v>7.5</v>
      </c>
      <c r="H10" s="11" t="s">
        <v>9</v>
      </c>
      <c r="I10" s="11" t="s">
        <v>9</v>
      </c>
      <c r="J10" s="11">
        <v>7.5</v>
      </c>
      <c r="K10" s="17">
        <f>(10+10+8.5)/3</f>
        <v>9.5</v>
      </c>
      <c r="L10" s="11" t="s">
        <v>9</v>
      </c>
      <c r="N10" s="14">
        <v>0</v>
      </c>
      <c r="V10" s="11" t="s">
        <v>120</v>
      </c>
    </row>
    <row r="11" spans="1:26" x14ac:dyDescent="0.25">
      <c r="A11" s="10">
        <v>237902</v>
      </c>
      <c r="B11" s="11" t="s">
        <v>121</v>
      </c>
      <c r="D11" s="11" t="s">
        <v>9</v>
      </c>
      <c r="E11" s="11" t="s">
        <v>9</v>
      </c>
      <c r="F11" s="11" t="s">
        <v>9</v>
      </c>
      <c r="G11" s="12">
        <v>0</v>
      </c>
      <c r="H11" s="11" t="s">
        <v>9</v>
      </c>
      <c r="I11" s="11" t="s">
        <v>9</v>
      </c>
      <c r="J11" s="11">
        <v>0</v>
      </c>
      <c r="K11" s="22">
        <v>10</v>
      </c>
      <c r="L11" s="11" t="s">
        <v>9</v>
      </c>
      <c r="M11" s="11" t="s">
        <v>101</v>
      </c>
      <c r="N11" s="23">
        <v>5</v>
      </c>
      <c r="V11" s="11" t="s">
        <v>122</v>
      </c>
    </row>
    <row r="12" spans="1:26" x14ac:dyDescent="0.25">
      <c r="A12" s="10">
        <v>200301</v>
      </c>
      <c r="B12" s="11" t="s">
        <v>123</v>
      </c>
      <c r="D12" s="11" t="s">
        <v>9</v>
      </c>
      <c r="E12" s="11" t="s">
        <v>9</v>
      </c>
      <c r="F12" s="11" t="s">
        <v>9</v>
      </c>
      <c r="G12" s="12">
        <v>9</v>
      </c>
      <c r="H12" s="11" t="s">
        <v>9</v>
      </c>
      <c r="I12" s="11" t="s">
        <v>9</v>
      </c>
      <c r="J12" s="11">
        <v>8.5</v>
      </c>
      <c r="K12" s="24">
        <f>(10+0+0)/3</f>
        <v>3.3333333333333335</v>
      </c>
      <c r="L12" s="11" t="s">
        <v>9</v>
      </c>
      <c r="M12" s="11" t="s">
        <v>9</v>
      </c>
      <c r="N12" s="14">
        <v>0</v>
      </c>
      <c r="V12" s="11" t="s">
        <v>124</v>
      </c>
    </row>
    <row r="13" spans="1:26" x14ac:dyDescent="0.25">
      <c r="A13" s="10">
        <v>200484</v>
      </c>
      <c r="B13" s="11" t="s">
        <v>125</v>
      </c>
      <c r="D13" s="11" t="s">
        <v>101</v>
      </c>
      <c r="E13" s="11" t="s">
        <v>9</v>
      </c>
      <c r="F13" s="11" t="s">
        <v>9</v>
      </c>
      <c r="G13" s="12">
        <v>10</v>
      </c>
      <c r="H13" s="11" t="s">
        <v>9</v>
      </c>
      <c r="I13" s="11" t="s">
        <v>9</v>
      </c>
      <c r="J13" s="11">
        <v>9</v>
      </c>
      <c r="K13" s="25">
        <v>10</v>
      </c>
      <c r="L13" s="11" t="s">
        <v>9</v>
      </c>
      <c r="N13" s="14">
        <v>8</v>
      </c>
      <c r="V13" s="11" t="s">
        <v>126</v>
      </c>
    </row>
    <row r="14" spans="1:26" x14ac:dyDescent="0.25">
      <c r="A14" s="10">
        <v>238955</v>
      </c>
      <c r="B14" s="11" t="s">
        <v>127</v>
      </c>
      <c r="E14" s="11" t="s">
        <v>9</v>
      </c>
      <c r="G14" s="12">
        <v>8.5</v>
      </c>
      <c r="H14" s="11" t="s">
        <v>9</v>
      </c>
      <c r="I14" s="11" t="s">
        <v>9</v>
      </c>
      <c r="J14" s="11">
        <v>9</v>
      </c>
      <c r="K14" s="17">
        <f>(10+10+8.5)/3</f>
        <v>9.5</v>
      </c>
      <c r="L14" s="11" t="s">
        <v>9</v>
      </c>
      <c r="M14" s="11" t="s">
        <v>9</v>
      </c>
      <c r="N14" s="14">
        <v>9</v>
      </c>
      <c r="V14" s="11" t="s">
        <v>128</v>
      </c>
    </row>
    <row r="15" spans="1:26" x14ac:dyDescent="0.25">
      <c r="A15" s="10">
        <v>239380</v>
      </c>
      <c r="B15" s="15" t="s">
        <v>129</v>
      </c>
      <c r="C15" s="15"/>
      <c r="D15" s="15" t="s">
        <v>9</v>
      </c>
      <c r="E15" s="15" t="s">
        <v>9</v>
      </c>
      <c r="F15" s="15"/>
      <c r="G15" s="16">
        <v>0</v>
      </c>
      <c r="H15" s="15" t="s">
        <v>9</v>
      </c>
      <c r="I15" s="15"/>
      <c r="J15" s="15">
        <v>0</v>
      </c>
      <c r="K15" s="26">
        <v>0</v>
      </c>
      <c r="L15" s="15" t="s">
        <v>104</v>
      </c>
      <c r="M15" s="15" t="s">
        <v>104</v>
      </c>
      <c r="N15" s="16" t="s">
        <v>104</v>
      </c>
      <c r="O15" s="15" t="s">
        <v>104</v>
      </c>
      <c r="P15" s="15" t="s">
        <v>104</v>
      </c>
      <c r="Q15" s="15" t="s">
        <v>104</v>
      </c>
      <c r="R15" s="15" t="s">
        <v>104</v>
      </c>
      <c r="S15" s="15" t="s">
        <v>104</v>
      </c>
      <c r="T15" s="15" t="s">
        <v>104</v>
      </c>
      <c r="U15" s="15" t="s">
        <v>104</v>
      </c>
      <c r="V15" s="11" t="s">
        <v>130</v>
      </c>
    </row>
    <row r="16" spans="1:26" x14ac:dyDescent="0.25">
      <c r="A16" s="10">
        <v>239717</v>
      </c>
      <c r="B16" s="11" t="s">
        <v>131</v>
      </c>
      <c r="D16" s="11" t="s">
        <v>9</v>
      </c>
      <c r="E16" s="11" t="s">
        <v>9</v>
      </c>
      <c r="F16" s="11" t="s">
        <v>9</v>
      </c>
      <c r="G16" s="12">
        <v>8.5</v>
      </c>
      <c r="H16" s="11" t="s">
        <v>9</v>
      </c>
      <c r="I16" s="11" t="s">
        <v>9</v>
      </c>
      <c r="J16" s="11">
        <v>8</v>
      </c>
      <c r="K16" s="17">
        <f>(10+10+8.5)/3</f>
        <v>9.5</v>
      </c>
      <c r="L16" s="11" t="s">
        <v>9</v>
      </c>
      <c r="N16" s="14">
        <v>8.5</v>
      </c>
      <c r="V16" s="11" t="s">
        <v>132</v>
      </c>
    </row>
    <row r="17" spans="1:22" x14ac:dyDescent="0.25">
      <c r="A17" s="10">
        <v>172657</v>
      </c>
      <c r="B17" s="11" t="s">
        <v>133</v>
      </c>
      <c r="D17" s="11" t="s">
        <v>9</v>
      </c>
      <c r="G17" s="12">
        <v>8</v>
      </c>
      <c r="J17" s="11">
        <v>0</v>
      </c>
      <c r="K17" s="21">
        <v>0</v>
      </c>
      <c r="N17" s="14">
        <v>0</v>
      </c>
      <c r="V17" s="11" t="s">
        <v>134</v>
      </c>
    </row>
    <row r="18" spans="1:22" x14ac:dyDescent="0.25">
      <c r="A18" s="10">
        <v>239887</v>
      </c>
      <c r="B18" s="11" t="s">
        <v>135</v>
      </c>
      <c r="E18" s="11" t="s">
        <v>9</v>
      </c>
      <c r="G18" s="12">
        <v>7</v>
      </c>
      <c r="I18" s="11" t="s">
        <v>9</v>
      </c>
      <c r="J18" s="11">
        <v>8</v>
      </c>
      <c r="K18" s="17">
        <f t="shared" ref="K18:K19" si="0">(10+10+8.5)/3</f>
        <v>9.5</v>
      </c>
      <c r="L18" s="11" t="s">
        <v>9</v>
      </c>
      <c r="M18" s="11" t="s">
        <v>9</v>
      </c>
      <c r="N18" s="14">
        <v>0</v>
      </c>
      <c r="V18" s="11" t="s">
        <v>136</v>
      </c>
    </row>
    <row r="19" spans="1:22" x14ac:dyDescent="0.25">
      <c r="A19" s="10">
        <v>239960</v>
      </c>
      <c r="B19" s="11" t="s">
        <v>137</v>
      </c>
      <c r="D19" s="11" t="s">
        <v>9</v>
      </c>
      <c r="F19" s="11" t="s">
        <v>9</v>
      </c>
      <c r="G19" s="12">
        <v>7</v>
      </c>
      <c r="J19" s="11">
        <v>6</v>
      </c>
      <c r="K19" s="17">
        <f t="shared" si="0"/>
        <v>9.5</v>
      </c>
      <c r="N19" s="14">
        <v>0</v>
      </c>
      <c r="V19" s="11" t="s">
        <v>138</v>
      </c>
    </row>
    <row r="20" spans="1:22" x14ac:dyDescent="0.25">
      <c r="A20" s="10">
        <v>220904</v>
      </c>
      <c r="B20" s="11" t="s">
        <v>139</v>
      </c>
      <c r="D20" s="11" t="s">
        <v>9</v>
      </c>
      <c r="E20" s="11" t="s">
        <v>9</v>
      </c>
      <c r="G20" s="12">
        <v>8</v>
      </c>
      <c r="H20" s="11" t="s">
        <v>9</v>
      </c>
      <c r="I20" s="11" t="s">
        <v>9</v>
      </c>
      <c r="J20" s="11">
        <v>9.5</v>
      </c>
      <c r="K20" s="27">
        <v>10</v>
      </c>
      <c r="L20" s="11" t="s">
        <v>9</v>
      </c>
      <c r="M20" s="11" t="s">
        <v>9</v>
      </c>
      <c r="N20" s="14">
        <v>0</v>
      </c>
      <c r="V20" s="11" t="s">
        <v>140</v>
      </c>
    </row>
    <row r="21" spans="1:22" ht="15.75" customHeight="1" x14ac:dyDescent="0.25">
      <c r="A21" s="10">
        <v>240758</v>
      </c>
      <c r="B21" s="11" t="s">
        <v>141</v>
      </c>
      <c r="D21" s="11" t="s">
        <v>9</v>
      </c>
      <c r="E21" s="11" t="s">
        <v>101</v>
      </c>
      <c r="G21" s="12">
        <v>7.5</v>
      </c>
      <c r="H21" s="11" t="s">
        <v>9</v>
      </c>
      <c r="I21" s="11" t="s">
        <v>9</v>
      </c>
      <c r="J21" s="11">
        <v>0</v>
      </c>
      <c r="K21" s="17">
        <f>(10+10+8.5)/3</f>
        <v>9.5</v>
      </c>
      <c r="L21" s="11" t="s">
        <v>9</v>
      </c>
      <c r="M21" s="11" t="s">
        <v>9</v>
      </c>
      <c r="N21" s="14">
        <v>7.5</v>
      </c>
      <c r="V21" s="11" t="s">
        <v>142</v>
      </c>
    </row>
    <row r="22" spans="1:22" ht="15.75" customHeight="1" x14ac:dyDescent="0.25">
      <c r="A22" s="10">
        <v>203262</v>
      </c>
      <c r="B22" s="11" t="s">
        <v>143</v>
      </c>
      <c r="D22" s="11" t="s">
        <v>101</v>
      </c>
      <c r="E22" s="11" t="s">
        <v>9</v>
      </c>
      <c r="F22" s="11" t="s">
        <v>9</v>
      </c>
      <c r="G22" s="12">
        <v>7.5</v>
      </c>
      <c r="H22" s="11" t="s">
        <v>9</v>
      </c>
      <c r="J22" s="11">
        <v>6.5</v>
      </c>
      <c r="K22" s="21">
        <v>0</v>
      </c>
      <c r="N22" s="14">
        <v>0</v>
      </c>
      <c r="V22" s="11" t="s">
        <v>144</v>
      </c>
    </row>
    <row r="23" spans="1:22" ht="15.75" customHeight="1" x14ac:dyDescent="0.25">
      <c r="A23" s="10">
        <v>241973</v>
      </c>
      <c r="B23" s="11" t="s">
        <v>145</v>
      </c>
      <c r="D23" s="11" t="s">
        <v>101</v>
      </c>
      <c r="E23" s="11" t="s">
        <v>9</v>
      </c>
      <c r="F23" s="11" t="s">
        <v>9</v>
      </c>
      <c r="G23" s="12">
        <v>10</v>
      </c>
      <c r="H23" s="11" t="s">
        <v>9</v>
      </c>
      <c r="I23" s="11" t="s">
        <v>101</v>
      </c>
      <c r="J23" s="11">
        <v>9</v>
      </c>
      <c r="K23" s="17">
        <f>(10+10+8.5)/3</f>
        <v>9.5</v>
      </c>
      <c r="L23" s="11" t="s">
        <v>9</v>
      </c>
      <c r="N23" s="14">
        <v>0</v>
      </c>
      <c r="V23" s="11" t="s">
        <v>146</v>
      </c>
    </row>
    <row r="24" spans="1:22" ht="15.75" customHeight="1" x14ac:dyDescent="0.25">
      <c r="A24" s="10">
        <v>118278</v>
      </c>
      <c r="B24" s="11" t="s">
        <v>147</v>
      </c>
      <c r="D24" s="11" t="s">
        <v>9</v>
      </c>
      <c r="E24" s="11" t="s">
        <v>101</v>
      </c>
      <c r="F24" s="11" t="s">
        <v>9</v>
      </c>
      <c r="G24" s="12">
        <v>6</v>
      </c>
      <c r="H24" s="11" t="s">
        <v>9</v>
      </c>
      <c r="I24" s="11" t="s">
        <v>9</v>
      </c>
      <c r="J24" s="11">
        <v>6.5</v>
      </c>
      <c r="K24" s="24">
        <f>(0+10+0)/3</f>
        <v>3.3333333333333335</v>
      </c>
      <c r="M24" s="11" t="s">
        <v>9</v>
      </c>
      <c r="N24" s="23">
        <v>6.5</v>
      </c>
      <c r="V24" s="11" t="s">
        <v>148</v>
      </c>
    </row>
    <row r="25" spans="1:22" ht="15.75" customHeight="1" x14ac:dyDescent="0.25">
      <c r="A25" s="10">
        <v>223107</v>
      </c>
      <c r="B25" s="11" t="s">
        <v>149</v>
      </c>
      <c r="D25" s="11" t="s">
        <v>101</v>
      </c>
      <c r="E25" s="11" t="s">
        <v>9</v>
      </c>
      <c r="F25" s="11" t="s">
        <v>9</v>
      </c>
      <c r="G25" s="12">
        <v>8</v>
      </c>
      <c r="H25" s="11" t="s">
        <v>9</v>
      </c>
      <c r="I25" s="11" t="s">
        <v>9</v>
      </c>
      <c r="J25" s="11">
        <v>8.5</v>
      </c>
      <c r="K25" s="17">
        <f>(10+10+8.5)/3</f>
        <v>9.5</v>
      </c>
      <c r="L25" s="11" t="s">
        <v>9</v>
      </c>
      <c r="M25" s="11" t="s">
        <v>9</v>
      </c>
      <c r="N25" s="14">
        <v>0</v>
      </c>
      <c r="V25" s="11" t="s">
        <v>150</v>
      </c>
    </row>
    <row r="26" spans="1:22" ht="15.75" customHeight="1" x14ac:dyDescent="0.25">
      <c r="A26" s="10">
        <v>223255</v>
      </c>
      <c r="B26" s="15" t="s">
        <v>151</v>
      </c>
      <c r="C26" s="15"/>
      <c r="D26" s="15" t="s">
        <v>9</v>
      </c>
      <c r="E26" s="15" t="s">
        <v>9</v>
      </c>
      <c r="F26" s="15"/>
      <c r="G26" s="16">
        <v>0</v>
      </c>
      <c r="H26" s="15"/>
      <c r="I26" s="15"/>
      <c r="J26" s="15">
        <v>0</v>
      </c>
      <c r="K26" s="28">
        <v>0</v>
      </c>
      <c r="L26" s="15" t="s">
        <v>104</v>
      </c>
      <c r="M26" s="15" t="s">
        <v>104</v>
      </c>
      <c r="N26" s="16" t="s">
        <v>104</v>
      </c>
      <c r="O26" s="15" t="s">
        <v>104</v>
      </c>
      <c r="P26" s="15" t="s">
        <v>104</v>
      </c>
      <c r="Q26" s="15" t="s">
        <v>104</v>
      </c>
      <c r="R26" s="15" t="s">
        <v>104</v>
      </c>
      <c r="S26" s="15" t="s">
        <v>104</v>
      </c>
      <c r="T26" s="15" t="s">
        <v>104</v>
      </c>
      <c r="U26" s="15" t="s">
        <v>104</v>
      </c>
      <c r="V26" s="11" t="s">
        <v>152</v>
      </c>
    </row>
    <row r="27" spans="1:22" ht="15.75" customHeight="1" x14ac:dyDescent="0.25">
      <c r="A27" s="10">
        <v>243173</v>
      </c>
      <c r="B27" s="11" t="s">
        <v>153</v>
      </c>
      <c r="D27" s="11" t="s">
        <v>9</v>
      </c>
      <c r="E27" s="11" t="s">
        <v>9</v>
      </c>
      <c r="G27" s="12">
        <v>0</v>
      </c>
      <c r="J27" s="11">
        <v>0</v>
      </c>
      <c r="K27" s="21">
        <v>0</v>
      </c>
      <c r="N27" s="23">
        <v>7.5</v>
      </c>
      <c r="V27" s="11" t="s">
        <v>154</v>
      </c>
    </row>
    <row r="28" spans="1:22" ht="15.75" customHeight="1" x14ac:dyDescent="0.25">
      <c r="A28" s="10">
        <v>243274</v>
      </c>
      <c r="B28" s="11" t="s">
        <v>155</v>
      </c>
      <c r="E28" s="11" t="s">
        <v>9</v>
      </c>
      <c r="F28" s="11" t="s">
        <v>9</v>
      </c>
      <c r="G28" s="12">
        <v>10</v>
      </c>
      <c r="H28" s="11" t="s">
        <v>9</v>
      </c>
      <c r="I28" s="11" t="s">
        <v>9</v>
      </c>
      <c r="J28" s="11">
        <v>7.5</v>
      </c>
      <c r="K28" s="17">
        <f t="shared" ref="K28:K29" si="1">(10+10+8.5)/3</f>
        <v>9.5</v>
      </c>
      <c r="L28" s="11" t="s">
        <v>9</v>
      </c>
      <c r="N28" s="23">
        <v>8.5</v>
      </c>
      <c r="V28" s="11" t="s">
        <v>156</v>
      </c>
    </row>
    <row r="29" spans="1:22" ht="15.75" customHeight="1" x14ac:dyDescent="0.25">
      <c r="A29" s="10">
        <v>243408</v>
      </c>
      <c r="B29" s="11" t="s">
        <v>157</v>
      </c>
      <c r="D29" s="11" t="s">
        <v>9</v>
      </c>
      <c r="E29" s="11" t="s">
        <v>9</v>
      </c>
      <c r="F29" s="11" t="s">
        <v>9</v>
      </c>
      <c r="G29" s="12">
        <v>8</v>
      </c>
      <c r="H29" s="11" t="s">
        <v>9</v>
      </c>
      <c r="I29" s="11" t="s">
        <v>9</v>
      </c>
      <c r="J29" s="11">
        <v>7.5</v>
      </c>
      <c r="K29" s="17">
        <f t="shared" si="1"/>
        <v>9.5</v>
      </c>
      <c r="L29" s="11" t="s">
        <v>9</v>
      </c>
      <c r="M29" s="11" t="s">
        <v>9</v>
      </c>
      <c r="N29" s="23">
        <v>8.5</v>
      </c>
      <c r="V29" s="11" t="s">
        <v>158</v>
      </c>
    </row>
    <row r="30" spans="1:22" ht="15.75" customHeight="1" x14ac:dyDescent="0.25">
      <c r="A30" s="10">
        <v>223717</v>
      </c>
      <c r="B30" s="11" t="s">
        <v>159</v>
      </c>
      <c r="D30" s="11" t="s">
        <v>9</v>
      </c>
      <c r="F30" s="11" t="s">
        <v>9</v>
      </c>
      <c r="G30" s="12">
        <v>7.5</v>
      </c>
      <c r="H30" s="11" t="s">
        <v>9</v>
      </c>
      <c r="J30" s="11">
        <v>0</v>
      </c>
      <c r="K30" s="29">
        <v>0</v>
      </c>
      <c r="N30" s="14">
        <v>0</v>
      </c>
      <c r="V30" s="11" t="s">
        <v>160</v>
      </c>
    </row>
    <row r="31" spans="1:22" ht="15.75" customHeight="1" x14ac:dyDescent="0.25">
      <c r="A31" s="10">
        <v>255325</v>
      </c>
      <c r="B31" s="11" t="s">
        <v>161</v>
      </c>
      <c r="D31" s="11" t="s">
        <v>9</v>
      </c>
      <c r="E31" s="11" t="s">
        <v>9</v>
      </c>
      <c r="F31" s="11" t="s">
        <v>9</v>
      </c>
      <c r="G31" s="12">
        <v>8</v>
      </c>
      <c r="H31" s="11" t="s">
        <v>9</v>
      </c>
      <c r="I31" s="11" t="s">
        <v>9</v>
      </c>
      <c r="J31" s="11">
        <v>8.5</v>
      </c>
      <c r="K31" s="30">
        <f t="shared" ref="K31:K32" si="2">(10+0+0)/3</f>
        <v>3.3333333333333335</v>
      </c>
      <c r="L31" s="11" t="s">
        <v>9</v>
      </c>
      <c r="N31" s="14">
        <v>0</v>
      </c>
      <c r="V31" s="11" t="s">
        <v>162</v>
      </c>
    </row>
    <row r="32" spans="1:22" ht="15.75" customHeight="1" x14ac:dyDescent="0.25">
      <c r="A32" s="10">
        <v>223916</v>
      </c>
      <c r="B32" s="11" t="s">
        <v>163</v>
      </c>
      <c r="D32" s="11" t="s">
        <v>9</v>
      </c>
      <c r="F32" s="11" t="s">
        <v>9</v>
      </c>
      <c r="G32" s="12">
        <v>9</v>
      </c>
      <c r="I32" s="11" t="s">
        <v>101</v>
      </c>
      <c r="J32" s="11">
        <v>0</v>
      </c>
      <c r="K32" s="30">
        <f t="shared" si="2"/>
        <v>3.3333333333333335</v>
      </c>
      <c r="N32" s="23">
        <v>9.5</v>
      </c>
      <c r="V32" s="11" t="s">
        <v>164</v>
      </c>
    </row>
    <row r="33" spans="1:22" ht="15.75" customHeight="1" x14ac:dyDescent="0.25">
      <c r="A33" s="10">
        <v>224567</v>
      </c>
      <c r="B33" s="11" t="s">
        <v>165</v>
      </c>
      <c r="D33" s="11" t="s">
        <v>9</v>
      </c>
      <c r="E33" s="11" t="s">
        <v>9</v>
      </c>
      <c r="F33" s="11" t="s">
        <v>9</v>
      </c>
      <c r="G33" s="12">
        <v>9.5</v>
      </c>
      <c r="H33" s="11" t="s">
        <v>9</v>
      </c>
      <c r="I33" s="11" t="s">
        <v>9</v>
      </c>
      <c r="J33" s="11">
        <v>8.5</v>
      </c>
      <c r="K33" s="31">
        <v>10</v>
      </c>
      <c r="M33" s="11" t="s">
        <v>101</v>
      </c>
      <c r="N33" s="23">
        <v>8.5</v>
      </c>
      <c r="V33" s="11" t="s">
        <v>166</v>
      </c>
    </row>
    <row r="34" spans="1:22" ht="15.75" customHeight="1" x14ac:dyDescent="0.25">
      <c r="A34" s="10">
        <v>206013</v>
      </c>
      <c r="B34" s="11" t="s">
        <v>167</v>
      </c>
      <c r="D34" s="11" t="s">
        <v>9</v>
      </c>
      <c r="E34" s="11" t="s">
        <v>9</v>
      </c>
      <c r="F34" s="11" t="s">
        <v>9</v>
      </c>
      <c r="G34" s="12">
        <v>8</v>
      </c>
      <c r="H34" s="11" t="s">
        <v>9</v>
      </c>
      <c r="J34" s="11">
        <v>8</v>
      </c>
      <c r="K34" s="29">
        <v>0</v>
      </c>
      <c r="M34" s="11" t="s">
        <v>9</v>
      </c>
      <c r="N34" s="23">
        <v>8.5</v>
      </c>
      <c r="V34" s="11" t="s">
        <v>168</v>
      </c>
    </row>
    <row r="35" spans="1:22" ht="15.75" customHeight="1" x14ac:dyDescent="0.25">
      <c r="A35" s="10">
        <v>225040</v>
      </c>
      <c r="B35" s="11" t="s">
        <v>169</v>
      </c>
      <c r="D35" s="11" t="s">
        <v>9</v>
      </c>
      <c r="F35" s="11" t="s">
        <v>9</v>
      </c>
      <c r="G35" s="12">
        <v>8</v>
      </c>
      <c r="I35" s="11" t="s">
        <v>101</v>
      </c>
      <c r="J35" s="11">
        <v>9</v>
      </c>
      <c r="K35" s="17">
        <f>(10+10+8.5)/3</f>
        <v>9.5</v>
      </c>
      <c r="M35" s="11" t="s">
        <v>101</v>
      </c>
      <c r="N35" s="23">
        <v>6</v>
      </c>
      <c r="V35" s="11" t="s">
        <v>170</v>
      </c>
    </row>
    <row r="36" spans="1:22" ht="15.75" customHeight="1" x14ac:dyDescent="0.25">
      <c r="A36" s="10"/>
      <c r="G36" s="12"/>
      <c r="N36" s="32"/>
    </row>
    <row r="37" spans="1:22" ht="15.75" customHeight="1" x14ac:dyDescent="0.25">
      <c r="A37" s="10"/>
      <c r="E37" s="44" t="s">
        <v>171</v>
      </c>
      <c r="F37" s="45"/>
      <c r="G37" s="33">
        <f>SUM(G34+G33+G32+G31+G30+G28+G27+G24+G23+G22+G21+G20+G19+G18+G17+G15+G13+G12+G11+G10+G9+G6+G35+G29+G25+G16+G14+G8+G7+G4+G2)/31</f>
        <v>6.612903225806452</v>
      </c>
      <c r="H37" s="44" t="s">
        <v>171</v>
      </c>
      <c r="I37" s="45"/>
      <c r="J37" s="34">
        <f t="shared" ref="J37:K37" si="3">SUM(J34+J33+J32+J31+J30+J28+J27+J24+J23+J22+J21+J20+J19+J18+J17+J15+J13+J12+J11+J10+J9+J6+J35+J29+J25+J16+J14+J8+J7+J4+J2)/31</f>
        <v>5.629032258064516</v>
      </c>
      <c r="K37" s="34">
        <f t="shared" si="3"/>
        <v>5.6666666666666661</v>
      </c>
      <c r="L37" s="44" t="s">
        <v>171</v>
      </c>
      <c r="M37" s="45"/>
      <c r="N37" s="47">
        <f>(N35+N34+N33+N32+N31+N30+N29+N28+N27+N25+N24+N23+N22+N21+N20+N19+N18+N17+N16+N14+N12+N13+N11+N10+N9+N7+N6+N4+N2)/29</f>
        <v>4.6206896551724137</v>
      </c>
    </row>
    <row r="38" spans="1:22" ht="15.75" customHeight="1" x14ac:dyDescent="0.25">
      <c r="A38" s="10"/>
      <c r="E38" s="44" t="s">
        <v>172</v>
      </c>
      <c r="F38" s="45"/>
      <c r="G38" s="12">
        <f>(G35+G34+G33+G32+G31+G30+G29+G28+G25+G24+G23+G22+G21+G20+G19+G18+G17+G16+G14+G13+G12+G10+G6+G4+G2)/25</f>
        <v>8.1999999999999993</v>
      </c>
      <c r="H38" s="44" t="s">
        <v>172</v>
      </c>
      <c r="I38" s="45"/>
      <c r="J38" s="34">
        <f>SUM(J35+J34+J33+J32+J31+J29+J28+J25+J24+J23+J22+J21+J20+J19+J18+J16+J14+J13+J12+J11+J10+J7+J6+J4+J27)/26</f>
        <v>6.4423076923076925</v>
      </c>
      <c r="K38" s="34">
        <f>SUM(K35+K33+K32+K31+K29+K28+K27+K25+K24+K23+K21+K20+K19+K18+K16+K14+K13+K12+K11+K10+K7+K6+K4)/22</f>
        <v>7.9848484848484853</v>
      </c>
      <c r="L38" s="44" t="s">
        <v>172</v>
      </c>
      <c r="M38" s="45"/>
      <c r="N38" s="46">
        <f>(N35+N34+N33+N32+N29+N28+N27+N24+N21+N16+N14+N13+N11+N7+N6+N4+N2)/19</f>
        <v>7.0526315789473681</v>
      </c>
    </row>
    <row r="39" spans="1:22" ht="15.75" customHeight="1" x14ac:dyDescent="0.25">
      <c r="A39" s="10"/>
      <c r="G39" s="12"/>
      <c r="N39" s="32"/>
    </row>
    <row r="40" spans="1:22" ht="15.75" customHeight="1" x14ac:dyDescent="0.25">
      <c r="A40" s="10"/>
      <c r="G40" s="12"/>
      <c r="N40" s="32"/>
    </row>
    <row r="41" spans="1:22" ht="15.75" customHeight="1" x14ac:dyDescent="0.25">
      <c r="A41" s="10"/>
      <c r="G41" s="12"/>
      <c r="N41" s="32"/>
    </row>
    <row r="42" spans="1:22" ht="15.75" customHeight="1" x14ac:dyDescent="0.25">
      <c r="A42" s="10"/>
      <c r="G42" s="12"/>
      <c r="N42" s="32"/>
    </row>
    <row r="43" spans="1:22" ht="15.75" customHeight="1" x14ac:dyDescent="0.25">
      <c r="A43" s="10"/>
      <c r="B43" s="35" t="s">
        <v>173</v>
      </c>
      <c r="C43" s="36" t="s">
        <v>9</v>
      </c>
      <c r="G43" s="12"/>
      <c r="N43" s="32"/>
    </row>
    <row r="44" spans="1:22" ht="15.75" customHeight="1" x14ac:dyDescent="0.25">
      <c r="A44" s="10"/>
      <c r="B44" s="37" t="s">
        <v>174</v>
      </c>
      <c r="C44" s="38" t="s">
        <v>101</v>
      </c>
      <c r="G44" s="12"/>
      <c r="N44" s="32"/>
    </row>
    <row r="45" spans="1:22" ht="15.75" customHeight="1" x14ac:dyDescent="0.25">
      <c r="A45" s="10"/>
      <c r="B45" s="39" t="s">
        <v>175</v>
      </c>
      <c r="C45" s="40"/>
      <c r="G45" s="12"/>
      <c r="N45" s="32"/>
    </row>
    <row r="46" spans="1:22" ht="15.75" customHeight="1" x14ac:dyDescent="0.25">
      <c r="A46" s="10"/>
      <c r="G46" s="12"/>
      <c r="N46" s="32"/>
    </row>
    <row r="47" spans="1:22" ht="15.75" customHeight="1" x14ac:dyDescent="0.25">
      <c r="A47" s="10"/>
      <c r="G47" s="12"/>
      <c r="N47" s="32"/>
    </row>
    <row r="48" spans="1:22" ht="15.75" customHeight="1" x14ac:dyDescent="0.25">
      <c r="A48" s="10"/>
      <c r="G48" s="12"/>
      <c r="N48" s="32"/>
    </row>
    <row r="49" spans="1:14" ht="15.75" customHeight="1" x14ac:dyDescent="0.25">
      <c r="A49" s="10"/>
      <c r="G49" s="12"/>
      <c r="N49" s="32"/>
    </row>
    <row r="50" spans="1:14" ht="15.75" customHeight="1" x14ac:dyDescent="0.25">
      <c r="A50" s="10"/>
      <c r="G50" s="12"/>
      <c r="N50" s="32"/>
    </row>
    <row r="51" spans="1:14" ht="15.75" customHeight="1" x14ac:dyDescent="0.25">
      <c r="A51" s="10"/>
      <c r="G51" s="12"/>
      <c r="N51" s="32"/>
    </row>
    <row r="52" spans="1:14" ht="15.75" customHeight="1" x14ac:dyDescent="0.25">
      <c r="A52" s="10"/>
      <c r="G52" s="12"/>
      <c r="N52" s="32"/>
    </row>
    <row r="53" spans="1:14" ht="15.75" customHeight="1" x14ac:dyDescent="0.25">
      <c r="A53" s="10"/>
      <c r="G53" s="12"/>
      <c r="N53" s="32"/>
    </row>
    <row r="54" spans="1:14" ht="15.75" customHeight="1" x14ac:dyDescent="0.25">
      <c r="A54" s="10"/>
      <c r="G54" s="12"/>
      <c r="N54" s="32"/>
    </row>
    <row r="55" spans="1:14" ht="15.75" customHeight="1" x14ac:dyDescent="0.25">
      <c r="A55" s="10"/>
      <c r="G55" s="12"/>
      <c r="N55" s="32"/>
    </row>
    <row r="56" spans="1:14" ht="15.75" customHeight="1" x14ac:dyDescent="0.25">
      <c r="A56" s="10"/>
      <c r="G56" s="12"/>
      <c r="N56" s="32"/>
    </row>
    <row r="57" spans="1:14" ht="15.75" customHeight="1" x14ac:dyDescent="0.25">
      <c r="A57" s="10"/>
      <c r="G57" s="12"/>
      <c r="N57" s="32"/>
    </row>
    <row r="58" spans="1:14" ht="15.75" customHeight="1" x14ac:dyDescent="0.25">
      <c r="A58" s="10"/>
      <c r="G58" s="12"/>
      <c r="N58" s="32"/>
    </row>
    <row r="59" spans="1:14" ht="15.75" customHeight="1" x14ac:dyDescent="0.25">
      <c r="A59" s="10"/>
      <c r="G59" s="12"/>
      <c r="N59" s="32"/>
    </row>
    <row r="60" spans="1:14" ht="15.75" customHeight="1" x14ac:dyDescent="0.25">
      <c r="A60" s="10"/>
      <c r="G60" s="12"/>
      <c r="N60" s="32"/>
    </row>
    <row r="61" spans="1:14" ht="15.75" customHeight="1" x14ac:dyDescent="0.25">
      <c r="A61" s="10"/>
      <c r="G61" s="12"/>
      <c r="N61" s="32"/>
    </row>
    <row r="62" spans="1:14" ht="15.75" customHeight="1" x14ac:dyDescent="0.25">
      <c r="A62" s="10"/>
      <c r="G62" s="12"/>
      <c r="N62" s="32"/>
    </row>
    <row r="63" spans="1:14" ht="15.75" customHeight="1" x14ac:dyDescent="0.25">
      <c r="A63" s="10"/>
      <c r="G63" s="12"/>
      <c r="N63" s="32"/>
    </row>
    <row r="64" spans="1:14" ht="15.75" customHeight="1" x14ac:dyDescent="0.25">
      <c r="A64" s="10"/>
      <c r="G64" s="12"/>
      <c r="N64" s="32"/>
    </row>
    <row r="65" spans="1:14" ht="15.75" customHeight="1" x14ac:dyDescent="0.25">
      <c r="A65" s="10"/>
      <c r="G65" s="12"/>
      <c r="N65" s="32"/>
    </row>
    <row r="66" spans="1:14" ht="15.75" customHeight="1" x14ac:dyDescent="0.25">
      <c r="A66" s="10"/>
      <c r="G66" s="12"/>
      <c r="N66" s="32"/>
    </row>
    <row r="67" spans="1:14" ht="15.75" customHeight="1" x14ac:dyDescent="0.25">
      <c r="A67" s="10"/>
      <c r="G67" s="12"/>
      <c r="N67" s="32"/>
    </row>
    <row r="68" spans="1:14" ht="15.75" customHeight="1" x14ac:dyDescent="0.25">
      <c r="A68" s="10"/>
      <c r="G68" s="12"/>
      <c r="N68" s="32"/>
    </row>
    <row r="69" spans="1:14" ht="15.75" customHeight="1" x14ac:dyDescent="0.25">
      <c r="A69" s="10"/>
      <c r="G69" s="12"/>
      <c r="N69" s="32"/>
    </row>
    <row r="70" spans="1:14" ht="15.75" customHeight="1" x14ac:dyDescent="0.25">
      <c r="A70" s="10"/>
      <c r="G70" s="12"/>
      <c r="N70" s="32"/>
    </row>
    <row r="71" spans="1:14" ht="15.75" customHeight="1" x14ac:dyDescent="0.25">
      <c r="A71" s="10"/>
      <c r="G71" s="12"/>
      <c r="N71" s="32"/>
    </row>
    <row r="72" spans="1:14" ht="15.75" customHeight="1" x14ac:dyDescent="0.25">
      <c r="A72" s="10"/>
      <c r="G72" s="12"/>
      <c r="N72" s="32"/>
    </row>
    <row r="73" spans="1:14" ht="15.75" customHeight="1" x14ac:dyDescent="0.25">
      <c r="A73" s="10"/>
      <c r="G73" s="12"/>
      <c r="N73" s="32"/>
    </row>
    <row r="74" spans="1:14" ht="15.75" customHeight="1" x14ac:dyDescent="0.25">
      <c r="A74" s="10"/>
      <c r="G74" s="12"/>
      <c r="N74" s="32"/>
    </row>
    <row r="75" spans="1:14" ht="15.75" customHeight="1" x14ac:dyDescent="0.25">
      <c r="A75" s="10"/>
      <c r="G75" s="12"/>
      <c r="N75" s="32"/>
    </row>
    <row r="76" spans="1:14" ht="15.75" customHeight="1" x14ac:dyDescent="0.25">
      <c r="A76" s="10"/>
      <c r="G76" s="12"/>
      <c r="N76" s="32"/>
    </row>
    <row r="77" spans="1:14" ht="15.75" customHeight="1" x14ac:dyDescent="0.25">
      <c r="A77" s="10"/>
      <c r="G77" s="12"/>
      <c r="N77" s="32"/>
    </row>
    <row r="78" spans="1:14" ht="15.75" customHeight="1" x14ac:dyDescent="0.25">
      <c r="A78" s="10"/>
      <c r="G78" s="12"/>
      <c r="N78" s="32"/>
    </row>
    <row r="79" spans="1:14" ht="15.75" customHeight="1" x14ac:dyDescent="0.25">
      <c r="A79" s="10"/>
      <c r="G79" s="12"/>
      <c r="N79" s="32"/>
    </row>
    <row r="80" spans="1:14" ht="15.75" customHeight="1" x14ac:dyDescent="0.25">
      <c r="A80" s="10"/>
      <c r="G80" s="12"/>
      <c r="N80" s="32"/>
    </row>
    <row r="81" spans="1:14" ht="15.75" customHeight="1" x14ac:dyDescent="0.25">
      <c r="A81" s="10"/>
      <c r="G81" s="12"/>
      <c r="N81" s="32"/>
    </row>
    <row r="82" spans="1:14" ht="15.75" customHeight="1" x14ac:dyDescent="0.25">
      <c r="A82" s="10"/>
      <c r="G82" s="12"/>
      <c r="N82" s="32"/>
    </row>
    <row r="83" spans="1:14" ht="15.75" customHeight="1" x14ac:dyDescent="0.25">
      <c r="A83" s="10"/>
      <c r="G83" s="12"/>
      <c r="N83" s="32"/>
    </row>
    <row r="84" spans="1:14" ht="15.75" customHeight="1" x14ac:dyDescent="0.25">
      <c r="A84" s="10"/>
      <c r="G84" s="12"/>
      <c r="N84" s="32"/>
    </row>
    <row r="85" spans="1:14" ht="15.75" customHeight="1" x14ac:dyDescent="0.25">
      <c r="A85" s="10"/>
      <c r="G85" s="12"/>
      <c r="N85" s="32"/>
    </row>
    <row r="86" spans="1:14" ht="15.75" customHeight="1" x14ac:dyDescent="0.25">
      <c r="A86" s="10"/>
      <c r="G86" s="12"/>
      <c r="N86" s="32"/>
    </row>
    <row r="87" spans="1:14" ht="15.75" customHeight="1" x14ac:dyDescent="0.25">
      <c r="A87" s="10"/>
      <c r="G87" s="12"/>
      <c r="N87" s="32"/>
    </row>
    <row r="88" spans="1:14" ht="15.75" customHeight="1" x14ac:dyDescent="0.25">
      <c r="A88" s="10"/>
      <c r="G88" s="12"/>
      <c r="N88" s="32"/>
    </row>
    <row r="89" spans="1:14" ht="15.75" customHeight="1" x14ac:dyDescent="0.25">
      <c r="A89" s="10"/>
      <c r="G89" s="12"/>
      <c r="N89" s="32"/>
    </row>
    <row r="90" spans="1:14" ht="15.75" customHeight="1" x14ac:dyDescent="0.25">
      <c r="A90" s="10"/>
      <c r="G90" s="12"/>
      <c r="N90" s="32"/>
    </row>
    <row r="91" spans="1:14" ht="15.75" customHeight="1" x14ac:dyDescent="0.25">
      <c r="A91" s="10"/>
      <c r="G91" s="12"/>
      <c r="N91" s="32"/>
    </row>
    <row r="92" spans="1:14" ht="15.75" customHeight="1" x14ac:dyDescent="0.25">
      <c r="A92" s="10"/>
      <c r="G92" s="12"/>
      <c r="N92" s="32"/>
    </row>
    <row r="93" spans="1:14" ht="15.75" customHeight="1" x14ac:dyDescent="0.25">
      <c r="A93" s="10"/>
      <c r="G93" s="12"/>
      <c r="N93" s="32"/>
    </row>
    <row r="94" spans="1:14" ht="15.75" customHeight="1" x14ac:dyDescent="0.25">
      <c r="A94" s="10"/>
      <c r="G94" s="12"/>
      <c r="N94" s="32"/>
    </row>
    <row r="95" spans="1:14" ht="15.75" customHeight="1" x14ac:dyDescent="0.25">
      <c r="A95" s="10"/>
      <c r="G95" s="12"/>
      <c r="N95" s="32"/>
    </row>
    <row r="96" spans="1:14" ht="15.75" customHeight="1" x14ac:dyDescent="0.25">
      <c r="A96" s="10"/>
      <c r="G96" s="12"/>
      <c r="N96" s="32"/>
    </row>
    <row r="97" spans="1:14" ht="15.75" customHeight="1" x14ac:dyDescent="0.25">
      <c r="A97" s="10"/>
      <c r="G97" s="12"/>
      <c r="N97" s="32"/>
    </row>
    <row r="98" spans="1:14" ht="15.75" customHeight="1" x14ac:dyDescent="0.25">
      <c r="A98" s="10"/>
      <c r="G98" s="12"/>
      <c r="N98" s="32"/>
    </row>
    <row r="99" spans="1:14" ht="15.75" customHeight="1" x14ac:dyDescent="0.25">
      <c r="A99" s="10"/>
      <c r="G99" s="12"/>
      <c r="N99" s="32"/>
    </row>
    <row r="100" spans="1:14" ht="15.75" customHeight="1" x14ac:dyDescent="0.25">
      <c r="A100" s="10"/>
      <c r="G100" s="12"/>
      <c r="N100" s="32"/>
    </row>
    <row r="101" spans="1:14" ht="15.75" customHeight="1" x14ac:dyDescent="0.25">
      <c r="A101" s="10"/>
      <c r="G101" s="12"/>
      <c r="N101" s="32"/>
    </row>
    <row r="102" spans="1:14" ht="15.75" customHeight="1" x14ac:dyDescent="0.25">
      <c r="A102" s="10"/>
      <c r="G102" s="12"/>
      <c r="N102" s="32"/>
    </row>
    <row r="103" spans="1:14" ht="15.75" customHeight="1" x14ac:dyDescent="0.25">
      <c r="A103" s="10"/>
      <c r="G103" s="12"/>
      <c r="N103" s="32"/>
    </row>
    <row r="104" spans="1:14" ht="15.75" customHeight="1" x14ac:dyDescent="0.25">
      <c r="A104" s="10"/>
      <c r="G104" s="12"/>
      <c r="N104" s="32"/>
    </row>
    <row r="105" spans="1:14" ht="15.75" customHeight="1" x14ac:dyDescent="0.25">
      <c r="A105" s="10"/>
      <c r="G105" s="12"/>
      <c r="N105" s="32"/>
    </row>
    <row r="106" spans="1:14" ht="15.75" customHeight="1" x14ac:dyDescent="0.25">
      <c r="A106" s="10"/>
      <c r="G106" s="12"/>
      <c r="N106" s="32"/>
    </row>
    <row r="107" spans="1:14" ht="15.75" customHeight="1" x14ac:dyDescent="0.25">
      <c r="A107" s="10"/>
      <c r="G107" s="12"/>
      <c r="N107" s="32"/>
    </row>
    <row r="108" spans="1:14" ht="15.75" customHeight="1" x14ac:dyDescent="0.25">
      <c r="A108" s="10"/>
      <c r="G108" s="12"/>
      <c r="N108" s="32"/>
    </row>
    <row r="109" spans="1:14" ht="15.75" customHeight="1" x14ac:dyDescent="0.25">
      <c r="A109" s="10"/>
      <c r="G109" s="12"/>
      <c r="N109" s="32"/>
    </row>
    <row r="110" spans="1:14" ht="15.75" customHeight="1" x14ac:dyDescent="0.25">
      <c r="A110" s="10"/>
      <c r="G110" s="12"/>
      <c r="N110" s="32"/>
    </row>
    <row r="111" spans="1:14" ht="15.75" customHeight="1" x14ac:dyDescent="0.25">
      <c r="A111" s="10"/>
      <c r="G111" s="12"/>
      <c r="N111" s="32"/>
    </row>
    <row r="112" spans="1:14" ht="15.75" customHeight="1" x14ac:dyDescent="0.25">
      <c r="A112" s="10"/>
      <c r="G112" s="12"/>
      <c r="N112" s="32"/>
    </row>
    <row r="113" spans="1:14" ht="15.75" customHeight="1" x14ac:dyDescent="0.25">
      <c r="A113" s="10"/>
      <c r="G113" s="12"/>
      <c r="N113" s="32"/>
    </row>
    <row r="114" spans="1:14" ht="15.75" customHeight="1" x14ac:dyDescent="0.25">
      <c r="A114" s="10"/>
      <c r="G114" s="12"/>
      <c r="N114" s="32"/>
    </row>
    <row r="115" spans="1:14" ht="15.75" customHeight="1" x14ac:dyDescent="0.25">
      <c r="A115" s="10"/>
      <c r="G115" s="12"/>
      <c r="N115" s="32"/>
    </row>
    <row r="116" spans="1:14" ht="15.75" customHeight="1" x14ac:dyDescent="0.25">
      <c r="A116" s="10"/>
      <c r="G116" s="12"/>
      <c r="N116" s="32"/>
    </row>
    <row r="117" spans="1:14" ht="15.75" customHeight="1" x14ac:dyDescent="0.25">
      <c r="A117" s="10"/>
      <c r="G117" s="12"/>
      <c r="N117" s="32"/>
    </row>
    <row r="118" spans="1:14" ht="15.75" customHeight="1" x14ac:dyDescent="0.25">
      <c r="A118" s="10"/>
      <c r="G118" s="12"/>
      <c r="N118" s="32"/>
    </row>
    <row r="119" spans="1:14" ht="15.75" customHeight="1" x14ac:dyDescent="0.25">
      <c r="A119" s="10"/>
      <c r="G119" s="12"/>
      <c r="N119" s="32"/>
    </row>
    <row r="120" spans="1:14" ht="15.75" customHeight="1" x14ac:dyDescent="0.25">
      <c r="A120" s="10"/>
      <c r="G120" s="12"/>
      <c r="N120" s="32"/>
    </row>
    <row r="121" spans="1:14" ht="15.75" customHeight="1" x14ac:dyDescent="0.25">
      <c r="A121" s="10"/>
      <c r="G121" s="12"/>
      <c r="N121" s="32"/>
    </row>
    <row r="122" spans="1:14" ht="15.75" customHeight="1" x14ac:dyDescent="0.25">
      <c r="A122" s="10"/>
      <c r="G122" s="12"/>
      <c r="N122" s="32"/>
    </row>
    <row r="123" spans="1:14" ht="15.75" customHeight="1" x14ac:dyDescent="0.25">
      <c r="A123" s="10"/>
      <c r="G123" s="12"/>
      <c r="N123" s="32"/>
    </row>
    <row r="124" spans="1:14" ht="15.75" customHeight="1" x14ac:dyDescent="0.25">
      <c r="A124" s="10"/>
      <c r="G124" s="12"/>
      <c r="N124" s="32"/>
    </row>
    <row r="125" spans="1:14" ht="15.75" customHeight="1" x14ac:dyDescent="0.25">
      <c r="A125" s="10"/>
      <c r="G125" s="12"/>
      <c r="N125" s="32"/>
    </row>
    <row r="126" spans="1:14" ht="15.75" customHeight="1" x14ac:dyDescent="0.25">
      <c r="A126" s="10"/>
      <c r="G126" s="12"/>
      <c r="N126" s="32"/>
    </row>
    <row r="127" spans="1:14" ht="15.75" customHeight="1" x14ac:dyDescent="0.25">
      <c r="A127" s="10"/>
      <c r="G127" s="12"/>
      <c r="N127" s="32"/>
    </row>
    <row r="128" spans="1:14" ht="15.75" customHeight="1" x14ac:dyDescent="0.25">
      <c r="A128" s="10"/>
      <c r="G128" s="12"/>
      <c r="N128" s="32"/>
    </row>
    <row r="129" spans="1:14" ht="15.75" customHeight="1" x14ac:dyDescent="0.25">
      <c r="A129" s="10"/>
      <c r="G129" s="12"/>
      <c r="N129" s="32"/>
    </row>
    <row r="130" spans="1:14" ht="15.75" customHeight="1" x14ac:dyDescent="0.25">
      <c r="A130" s="10"/>
      <c r="G130" s="12"/>
      <c r="N130" s="32"/>
    </row>
    <row r="131" spans="1:14" ht="15.75" customHeight="1" x14ac:dyDescent="0.25">
      <c r="A131" s="10"/>
      <c r="G131" s="12"/>
      <c r="N131" s="32"/>
    </row>
    <row r="132" spans="1:14" ht="15.75" customHeight="1" x14ac:dyDescent="0.25">
      <c r="A132" s="10"/>
      <c r="G132" s="12"/>
      <c r="N132" s="32"/>
    </row>
    <row r="133" spans="1:14" ht="15.75" customHeight="1" x14ac:dyDescent="0.25">
      <c r="A133" s="10"/>
      <c r="G133" s="12"/>
      <c r="N133" s="32"/>
    </row>
    <row r="134" spans="1:14" ht="15.75" customHeight="1" x14ac:dyDescent="0.25">
      <c r="A134" s="10"/>
      <c r="G134" s="12"/>
      <c r="N134" s="32"/>
    </row>
    <row r="135" spans="1:14" ht="15.75" customHeight="1" x14ac:dyDescent="0.25">
      <c r="A135" s="10"/>
      <c r="G135" s="12"/>
      <c r="N135" s="32"/>
    </row>
    <row r="136" spans="1:14" ht="15.75" customHeight="1" x14ac:dyDescent="0.25">
      <c r="A136" s="10"/>
      <c r="G136" s="12"/>
      <c r="N136" s="32"/>
    </row>
    <row r="137" spans="1:14" ht="15.75" customHeight="1" x14ac:dyDescent="0.25">
      <c r="A137" s="10"/>
      <c r="G137" s="12"/>
      <c r="N137" s="32"/>
    </row>
    <row r="138" spans="1:14" ht="15.75" customHeight="1" x14ac:dyDescent="0.25">
      <c r="A138" s="10"/>
      <c r="G138" s="12"/>
      <c r="N138" s="32"/>
    </row>
    <row r="139" spans="1:14" ht="15.75" customHeight="1" x14ac:dyDescent="0.25">
      <c r="A139" s="10"/>
      <c r="G139" s="12"/>
      <c r="N139" s="32"/>
    </row>
    <row r="140" spans="1:14" ht="15.75" customHeight="1" x14ac:dyDescent="0.25">
      <c r="A140" s="10"/>
      <c r="G140" s="12"/>
      <c r="N140" s="32"/>
    </row>
    <row r="141" spans="1:14" ht="15.75" customHeight="1" x14ac:dyDescent="0.25">
      <c r="A141" s="10"/>
      <c r="G141" s="12"/>
      <c r="N141" s="32"/>
    </row>
    <row r="142" spans="1:14" ht="15.75" customHeight="1" x14ac:dyDescent="0.25">
      <c r="A142" s="10"/>
      <c r="G142" s="12"/>
      <c r="N142" s="32"/>
    </row>
    <row r="143" spans="1:14" ht="15.75" customHeight="1" x14ac:dyDescent="0.25">
      <c r="A143" s="10"/>
      <c r="G143" s="12"/>
      <c r="N143" s="32"/>
    </row>
    <row r="144" spans="1:14" ht="15.75" customHeight="1" x14ac:dyDescent="0.25">
      <c r="A144" s="10"/>
      <c r="G144" s="12"/>
      <c r="N144" s="32"/>
    </row>
    <row r="145" spans="1:14" ht="15.75" customHeight="1" x14ac:dyDescent="0.25">
      <c r="A145" s="10"/>
      <c r="G145" s="12"/>
      <c r="N145" s="32"/>
    </row>
    <row r="146" spans="1:14" ht="15.75" customHeight="1" x14ac:dyDescent="0.25">
      <c r="A146" s="10"/>
      <c r="G146" s="12"/>
      <c r="N146" s="32"/>
    </row>
    <row r="147" spans="1:14" ht="15.75" customHeight="1" x14ac:dyDescent="0.25">
      <c r="A147" s="10"/>
      <c r="G147" s="12"/>
      <c r="N147" s="32"/>
    </row>
    <row r="148" spans="1:14" ht="15.75" customHeight="1" x14ac:dyDescent="0.25">
      <c r="A148" s="10"/>
      <c r="G148" s="12"/>
      <c r="N148" s="32"/>
    </row>
    <row r="149" spans="1:14" ht="15.75" customHeight="1" x14ac:dyDescent="0.25">
      <c r="A149" s="10"/>
      <c r="G149" s="12"/>
      <c r="N149" s="32"/>
    </row>
    <row r="150" spans="1:14" ht="15.75" customHeight="1" x14ac:dyDescent="0.25">
      <c r="A150" s="10"/>
      <c r="G150" s="12"/>
      <c r="N150" s="32"/>
    </row>
    <row r="151" spans="1:14" ht="15.75" customHeight="1" x14ac:dyDescent="0.25">
      <c r="A151" s="10"/>
      <c r="G151" s="12"/>
      <c r="N151" s="32"/>
    </row>
    <row r="152" spans="1:14" ht="15.75" customHeight="1" x14ac:dyDescent="0.25">
      <c r="A152" s="10"/>
      <c r="G152" s="12"/>
      <c r="N152" s="32"/>
    </row>
    <row r="153" spans="1:14" ht="15.75" customHeight="1" x14ac:dyDescent="0.25">
      <c r="A153" s="10"/>
      <c r="G153" s="12"/>
      <c r="N153" s="32"/>
    </row>
    <row r="154" spans="1:14" ht="15.75" customHeight="1" x14ac:dyDescent="0.25">
      <c r="A154" s="10"/>
      <c r="G154" s="12"/>
      <c r="N154" s="32"/>
    </row>
    <row r="155" spans="1:14" ht="15.75" customHeight="1" x14ac:dyDescent="0.25">
      <c r="A155" s="10"/>
      <c r="G155" s="12"/>
      <c r="N155" s="32"/>
    </row>
    <row r="156" spans="1:14" ht="15.75" customHeight="1" x14ac:dyDescent="0.25">
      <c r="A156" s="10"/>
      <c r="G156" s="12"/>
      <c r="N156" s="32"/>
    </row>
    <row r="157" spans="1:14" ht="15.75" customHeight="1" x14ac:dyDescent="0.25">
      <c r="A157" s="10"/>
      <c r="G157" s="12"/>
      <c r="N157" s="32"/>
    </row>
    <row r="158" spans="1:14" ht="15.75" customHeight="1" x14ac:dyDescent="0.25">
      <c r="A158" s="10"/>
      <c r="G158" s="12"/>
      <c r="N158" s="32"/>
    </row>
    <row r="159" spans="1:14" ht="15.75" customHeight="1" x14ac:dyDescent="0.25">
      <c r="A159" s="10"/>
      <c r="G159" s="12"/>
      <c r="N159" s="32"/>
    </row>
    <row r="160" spans="1:14" ht="15.75" customHeight="1" x14ac:dyDescent="0.25">
      <c r="A160" s="10"/>
      <c r="G160" s="12"/>
      <c r="N160" s="32"/>
    </row>
    <row r="161" spans="1:14" ht="15.75" customHeight="1" x14ac:dyDescent="0.25">
      <c r="A161" s="10"/>
      <c r="G161" s="12"/>
      <c r="N161" s="32"/>
    </row>
    <row r="162" spans="1:14" ht="15.75" customHeight="1" x14ac:dyDescent="0.25">
      <c r="A162" s="10"/>
      <c r="G162" s="12"/>
      <c r="N162" s="32"/>
    </row>
    <row r="163" spans="1:14" ht="15.75" customHeight="1" x14ac:dyDescent="0.25">
      <c r="A163" s="10"/>
      <c r="G163" s="12"/>
      <c r="N163" s="32"/>
    </row>
    <row r="164" spans="1:14" ht="15.75" customHeight="1" x14ac:dyDescent="0.25">
      <c r="A164" s="10"/>
      <c r="G164" s="12"/>
      <c r="N164" s="32"/>
    </row>
    <row r="165" spans="1:14" ht="15.75" customHeight="1" x14ac:dyDescent="0.25">
      <c r="A165" s="10"/>
      <c r="G165" s="12"/>
      <c r="N165" s="32"/>
    </row>
    <row r="166" spans="1:14" ht="15.75" customHeight="1" x14ac:dyDescent="0.25">
      <c r="A166" s="10"/>
      <c r="G166" s="12"/>
      <c r="N166" s="32"/>
    </row>
    <row r="167" spans="1:14" ht="15.75" customHeight="1" x14ac:dyDescent="0.25">
      <c r="A167" s="10"/>
      <c r="G167" s="12"/>
      <c r="N167" s="32"/>
    </row>
    <row r="168" spans="1:14" ht="15.75" customHeight="1" x14ac:dyDescent="0.25">
      <c r="A168" s="10"/>
      <c r="G168" s="12"/>
      <c r="N168" s="32"/>
    </row>
    <row r="169" spans="1:14" ht="15.75" customHeight="1" x14ac:dyDescent="0.25">
      <c r="A169" s="10"/>
      <c r="G169" s="12"/>
      <c r="N169" s="32"/>
    </row>
    <row r="170" spans="1:14" ht="15.75" customHeight="1" x14ac:dyDescent="0.25">
      <c r="A170" s="10"/>
      <c r="G170" s="12"/>
      <c r="N170" s="32"/>
    </row>
    <row r="171" spans="1:14" ht="15.75" customHeight="1" x14ac:dyDescent="0.25">
      <c r="A171" s="10"/>
      <c r="G171" s="12"/>
      <c r="N171" s="32"/>
    </row>
    <row r="172" spans="1:14" ht="15.75" customHeight="1" x14ac:dyDescent="0.25">
      <c r="A172" s="10"/>
      <c r="G172" s="12"/>
      <c r="N172" s="32"/>
    </row>
    <row r="173" spans="1:14" ht="15.75" customHeight="1" x14ac:dyDescent="0.25">
      <c r="A173" s="10"/>
      <c r="G173" s="12"/>
      <c r="N173" s="32"/>
    </row>
    <row r="174" spans="1:14" ht="15.75" customHeight="1" x14ac:dyDescent="0.25">
      <c r="A174" s="10"/>
      <c r="G174" s="12"/>
      <c r="N174" s="32"/>
    </row>
    <row r="175" spans="1:14" ht="15.75" customHeight="1" x14ac:dyDescent="0.25">
      <c r="A175" s="10"/>
      <c r="G175" s="12"/>
      <c r="N175" s="32"/>
    </row>
    <row r="176" spans="1:14" ht="15.75" customHeight="1" x14ac:dyDescent="0.25">
      <c r="A176" s="10"/>
      <c r="G176" s="12"/>
      <c r="N176" s="32"/>
    </row>
    <row r="177" spans="1:14" ht="15.75" customHeight="1" x14ac:dyDescent="0.25">
      <c r="A177" s="10"/>
      <c r="G177" s="12"/>
      <c r="N177" s="32"/>
    </row>
    <row r="178" spans="1:14" ht="15.75" customHeight="1" x14ac:dyDescent="0.25">
      <c r="A178" s="10"/>
      <c r="G178" s="12"/>
      <c r="N178" s="32"/>
    </row>
    <row r="179" spans="1:14" ht="15.75" customHeight="1" x14ac:dyDescent="0.25">
      <c r="A179" s="10"/>
      <c r="G179" s="12"/>
      <c r="N179" s="32"/>
    </row>
    <row r="180" spans="1:14" ht="15.75" customHeight="1" x14ac:dyDescent="0.25">
      <c r="A180" s="10"/>
      <c r="G180" s="12"/>
      <c r="N180" s="32"/>
    </row>
    <row r="181" spans="1:14" ht="15.75" customHeight="1" x14ac:dyDescent="0.25">
      <c r="A181" s="10"/>
      <c r="G181" s="12"/>
      <c r="N181" s="32"/>
    </row>
    <row r="182" spans="1:14" ht="15.75" customHeight="1" x14ac:dyDescent="0.25">
      <c r="A182" s="10"/>
      <c r="G182" s="12"/>
      <c r="N182" s="32"/>
    </row>
    <row r="183" spans="1:14" ht="15.75" customHeight="1" x14ac:dyDescent="0.25">
      <c r="A183" s="10"/>
      <c r="G183" s="12"/>
      <c r="N183" s="32"/>
    </row>
    <row r="184" spans="1:14" ht="15.75" customHeight="1" x14ac:dyDescent="0.25">
      <c r="A184" s="10"/>
      <c r="G184" s="12"/>
      <c r="N184" s="32"/>
    </row>
    <row r="185" spans="1:14" ht="15.75" customHeight="1" x14ac:dyDescent="0.25">
      <c r="A185" s="10"/>
      <c r="G185" s="12"/>
      <c r="N185" s="32"/>
    </row>
    <row r="186" spans="1:14" ht="15.75" customHeight="1" x14ac:dyDescent="0.25">
      <c r="A186" s="10"/>
      <c r="G186" s="12"/>
      <c r="N186" s="32"/>
    </row>
    <row r="187" spans="1:14" ht="15.75" customHeight="1" x14ac:dyDescent="0.25">
      <c r="A187" s="10"/>
      <c r="G187" s="12"/>
      <c r="N187" s="32"/>
    </row>
    <row r="188" spans="1:14" ht="15.75" customHeight="1" x14ac:dyDescent="0.25">
      <c r="A188" s="10"/>
      <c r="G188" s="12"/>
      <c r="N188" s="32"/>
    </row>
    <row r="189" spans="1:14" ht="15.75" customHeight="1" x14ac:dyDescent="0.25">
      <c r="A189" s="10"/>
      <c r="G189" s="12"/>
      <c r="N189" s="32"/>
    </row>
    <row r="190" spans="1:14" ht="15.75" customHeight="1" x14ac:dyDescent="0.25">
      <c r="A190" s="10"/>
      <c r="G190" s="12"/>
      <c r="N190" s="32"/>
    </row>
    <row r="191" spans="1:14" ht="15.75" customHeight="1" x14ac:dyDescent="0.25">
      <c r="A191" s="10"/>
      <c r="G191" s="12"/>
      <c r="N191" s="32"/>
    </row>
    <row r="192" spans="1:14" ht="15.75" customHeight="1" x14ac:dyDescent="0.25">
      <c r="A192" s="10"/>
      <c r="G192" s="12"/>
      <c r="N192" s="32"/>
    </row>
    <row r="193" spans="1:14" ht="15.75" customHeight="1" x14ac:dyDescent="0.25">
      <c r="A193" s="10"/>
      <c r="G193" s="12"/>
      <c r="N193" s="32"/>
    </row>
    <row r="194" spans="1:14" ht="15.75" customHeight="1" x14ac:dyDescent="0.25">
      <c r="A194" s="10"/>
      <c r="G194" s="12"/>
      <c r="N194" s="32"/>
    </row>
    <row r="195" spans="1:14" ht="15.75" customHeight="1" x14ac:dyDescent="0.25">
      <c r="A195" s="10"/>
      <c r="G195" s="12"/>
      <c r="N195" s="32"/>
    </row>
    <row r="196" spans="1:14" ht="15.75" customHeight="1" x14ac:dyDescent="0.25">
      <c r="A196" s="10"/>
      <c r="G196" s="12"/>
      <c r="N196" s="32"/>
    </row>
    <row r="197" spans="1:14" ht="15.75" customHeight="1" x14ac:dyDescent="0.25">
      <c r="A197" s="10"/>
      <c r="G197" s="12"/>
      <c r="N197" s="32"/>
    </row>
    <row r="198" spans="1:14" ht="15.75" customHeight="1" x14ac:dyDescent="0.25">
      <c r="A198" s="10"/>
      <c r="G198" s="12"/>
      <c r="N198" s="32"/>
    </row>
    <row r="199" spans="1:14" ht="15.75" customHeight="1" x14ac:dyDescent="0.25">
      <c r="A199" s="10"/>
      <c r="G199" s="12"/>
      <c r="N199" s="32"/>
    </row>
    <row r="200" spans="1:14" ht="15.75" customHeight="1" x14ac:dyDescent="0.25">
      <c r="A200" s="10"/>
      <c r="G200" s="12"/>
      <c r="N200" s="32"/>
    </row>
    <row r="201" spans="1:14" ht="15.75" customHeight="1" x14ac:dyDescent="0.25">
      <c r="A201" s="10"/>
      <c r="G201" s="12"/>
      <c r="N201" s="32"/>
    </row>
    <row r="202" spans="1:14" ht="15.75" customHeight="1" x14ac:dyDescent="0.25">
      <c r="A202" s="10"/>
      <c r="G202" s="12"/>
      <c r="N202" s="32"/>
    </row>
    <row r="203" spans="1:14" ht="15.75" customHeight="1" x14ac:dyDescent="0.25">
      <c r="A203" s="10"/>
      <c r="G203" s="12"/>
      <c r="N203" s="32"/>
    </row>
    <row r="204" spans="1:14" ht="15.75" customHeight="1" x14ac:dyDescent="0.25">
      <c r="A204" s="10"/>
      <c r="G204" s="12"/>
      <c r="N204" s="32"/>
    </row>
    <row r="205" spans="1:14" ht="15.75" customHeight="1" x14ac:dyDescent="0.25">
      <c r="A205" s="10"/>
      <c r="G205" s="12"/>
      <c r="N205" s="32"/>
    </row>
    <row r="206" spans="1:14" ht="15.75" customHeight="1" x14ac:dyDescent="0.25">
      <c r="A206" s="10"/>
      <c r="G206" s="12"/>
      <c r="N206" s="32"/>
    </row>
    <row r="207" spans="1:14" ht="15.75" customHeight="1" x14ac:dyDescent="0.25">
      <c r="A207" s="10"/>
      <c r="G207" s="12"/>
      <c r="N207" s="32"/>
    </row>
    <row r="208" spans="1:14" ht="15.75" customHeight="1" x14ac:dyDescent="0.25">
      <c r="A208" s="10"/>
      <c r="G208" s="12"/>
      <c r="N208" s="32"/>
    </row>
    <row r="209" spans="1:14" ht="15.75" customHeight="1" x14ac:dyDescent="0.25">
      <c r="A209" s="10"/>
      <c r="G209" s="12"/>
      <c r="N209" s="32"/>
    </row>
    <row r="210" spans="1:14" ht="15.75" customHeight="1" x14ac:dyDescent="0.25">
      <c r="A210" s="10"/>
      <c r="G210" s="12"/>
      <c r="N210" s="32"/>
    </row>
    <row r="211" spans="1:14" ht="15.75" customHeight="1" x14ac:dyDescent="0.25">
      <c r="A211" s="10"/>
      <c r="G211" s="12"/>
      <c r="N211" s="32"/>
    </row>
    <row r="212" spans="1:14" ht="15.75" customHeight="1" x14ac:dyDescent="0.25">
      <c r="A212" s="10"/>
      <c r="G212" s="12"/>
      <c r="N212" s="32"/>
    </row>
    <row r="213" spans="1:14" ht="15.75" customHeight="1" x14ac:dyDescent="0.25">
      <c r="A213" s="10"/>
      <c r="G213" s="12"/>
      <c r="N213" s="32"/>
    </row>
    <row r="214" spans="1:14" ht="15.75" customHeight="1" x14ac:dyDescent="0.25">
      <c r="A214" s="10"/>
      <c r="G214" s="12"/>
      <c r="N214" s="32"/>
    </row>
    <row r="215" spans="1:14" ht="15.75" customHeight="1" x14ac:dyDescent="0.25">
      <c r="A215" s="10"/>
      <c r="G215" s="12"/>
      <c r="N215" s="32"/>
    </row>
    <row r="216" spans="1:14" ht="15.75" customHeight="1" x14ac:dyDescent="0.25">
      <c r="A216" s="10"/>
      <c r="G216" s="12"/>
      <c r="N216" s="32"/>
    </row>
    <row r="217" spans="1:14" ht="15.75" customHeight="1" x14ac:dyDescent="0.25">
      <c r="A217" s="10"/>
      <c r="G217" s="12"/>
      <c r="N217" s="32"/>
    </row>
    <row r="218" spans="1:14" ht="15.75" customHeight="1" x14ac:dyDescent="0.25">
      <c r="A218" s="10"/>
      <c r="G218" s="12"/>
      <c r="N218" s="32"/>
    </row>
    <row r="219" spans="1:14" ht="15.75" customHeight="1" x14ac:dyDescent="0.25">
      <c r="A219" s="10"/>
      <c r="G219" s="12"/>
      <c r="N219" s="32"/>
    </row>
    <row r="220" spans="1:14" ht="15.75" customHeight="1" x14ac:dyDescent="0.25">
      <c r="A220" s="10"/>
      <c r="G220" s="12"/>
      <c r="N220" s="32"/>
    </row>
    <row r="221" spans="1:14" ht="15.75" customHeight="1" x14ac:dyDescent="0.25">
      <c r="A221" s="10"/>
      <c r="G221" s="12"/>
      <c r="N221" s="32"/>
    </row>
    <row r="222" spans="1:14" ht="15.75" customHeight="1" x14ac:dyDescent="0.25">
      <c r="A222" s="10"/>
      <c r="G222" s="12"/>
      <c r="N222" s="32"/>
    </row>
    <row r="223" spans="1:14" ht="15.75" customHeight="1" x14ac:dyDescent="0.25">
      <c r="A223" s="10"/>
      <c r="G223" s="12"/>
      <c r="N223" s="32"/>
    </row>
    <row r="224" spans="1:14" ht="15.75" customHeight="1" x14ac:dyDescent="0.25">
      <c r="A224" s="10"/>
      <c r="G224" s="12"/>
      <c r="N224" s="32"/>
    </row>
    <row r="225" spans="1:14" ht="15.75" customHeight="1" x14ac:dyDescent="0.25">
      <c r="A225" s="10"/>
      <c r="G225" s="12"/>
      <c r="N225" s="32"/>
    </row>
    <row r="226" spans="1:14" ht="15.75" customHeight="1" x14ac:dyDescent="0.25">
      <c r="A226" s="10"/>
      <c r="G226" s="12"/>
      <c r="N226" s="32"/>
    </row>
    <row r="227" spans="1:14" ht="15.75" customHeight="1" x14ac:dyDescent="0.25">
      <c r="A227" s="10"/>
      <c r="G227" s="12"/>
      <c r="N227" s="32"/>
    </row>
    <row r="228" spans="1:14" ht="15.75" customHeight="1" x14ac:dyDescent="0.25">
      <c r="A228" s="10"/>
      <c r="G228" s="12"/>
      <c r="N228" s="32"/>
    </row>
    <row r="229" spans="1:14" ht="15.75" customHeight="1" x14ac:dyDescent="0.25">
      <c r="A229" s="10"/>
      <c r="G229" s="12"/>
      <c r="N229" s="32"/>
    </row>
    <row r="230" spans="1:14" ht="15.75" customHeight="1" x14ac:dyDescent="0.25">
      <c r="A230" s="10"/>
      <c r="G230" s="12"/>
      <c r="N230" s="32"/>
    </row>
    <row r="231" spans="1:14" ht="15.75" customHeight="1" x14ac:dyDescent="0.25">
      <c r="A231" s="10"/>
      <c r="G231" s="12"/>
      <c r="N231" s="32"/>
    </row>
    <row r="232" spans="1:14" ht="15.75" customHeight="1" x14ac:dyDescent="0.25">
      <c r="A232" s="10"/>
      <c r="G232" s="12"/>
      <c r="N232" s="32"/>
    </row>
    <row r="233" spans="1:14" ht="15.75" customHeight="1" x14ac:dyDescent="0.25">
      <c r="A233" s="10"/>
      <c r="G233" s="12"/>
      <c r="N233" s="32"/>
    </row>
    <row r="234" spans="1:14" ht="15.75" customHeight="1" x14ac:dyDescent="0.25">
      <c r="A234" s="10"/>
      <c r="G234" s="12"/>
      <c r="N234" s="32"/>
    </row>
    <row r="235" spans="1:14" ht="15.75" customHeight="1" x14ac:dyDescent="0.25">
      <c r="A235" s="10"/>
      <c r="G235" s="12"/>
      <c r="N235" s="32"/>
    </row>
    <row r="236" spans="1:14" ht="15.75" customHeight="1" x14ac:dyDescent="0.25">
      <c r="A236" s="10"/>
      <c r="G236" s="12"/>
      <c r="N236" s="32"/>
    </row>
    <row r="237" spans="1:14" ht="15.75" customHeight="1" x14ac:dyDescent="0.25">
      <c r="A237" s="10"/>
      <c r="G237" s="12"/>
      <c r="N237" s="32"/>
    </row>
    <row r="238" spans="1:14" ht="15.75" customHeight="1" x14ac:dyDescent="0.25">
      <c r="A238" s="10"/>
      <c r="G238" s="12"/>
      <c r="N238" s="32"/>
    </row>
    <row r="239" spans="1:14" ht="15.75" customHeight="1" x14ac:dyDescent="0.25">
      <c r="A239" s="10"/>
      <c r="G239" s="12"/>
      <c r="N239" s="32"/>
    </row>
    <row r="240" spans="1:14" ht="15.75" customHeight="1" x14ac:dyDescent="0.25">
      <c r="A240" s="10"/>
      <c r="G240" s="12"/>
      <c r="N240" s="32"/>
    </row>
    <row r="241" spans="1:14" ht="15.75" customHeight="1" x14ac:dyDescent="0.25">
      <c r="A241" s="10"/>
      <c r="G241" s="12"/>
      <c r="N241" s="32"/>
    </row>
    <row r="242" spans="1:14" ht="15.75" customHeight="1" x14ac:dyDescent="0.25">
      <c r="A242" s="10"/>
      <c r="G242" s="12"/>
      <c r="N242" s="32"/>
    </row>
    <row r="243" spans="1:14" ht="15.75" customHeight="1" x14ac:dyDescent="0.25">
      <c r="A243" s="10"/>
      <c r="G243" s="12"/>
      <c r="N243" s="32"/>
    </row>
    <row r="244" spans="1:14" ht="15.75" customHeight="1" x14ac:dyDescent="0.25">
      <c r="A244" s="10"/>
      <c r="G244" s="12"/>
      <c r="N244" s="32"/>
    </row>
    <row r="245" spans="1:14" ht="15.75" customHeight="1" x14ac:dyDescent="0.25">
      <c r="A245" s="10"/>
      <c r="G245" s="12"/>
      <c r="N245" s="32"/>
    </row>
    <row r="246" spans="1:14" ht="15.75" customHeight="1" x14ac:dyDescent="0.25">
      <c r="A246" s="10"/>
      <c r="G246" s="12"/>
      <c r="N246" s="32"/>
    </row>
    <row r="247" spans="1:14" ht="15.75" customHeight="1" x14ac:dyDescent="0.25">
      <c r="A247" s="10"/>
      <c r="G247" s="12"/>
      <c r="N247" s="32"/>
    </row>
    <row r="248" spans="1:14" ht="15.75" customHeight="1" x14ac:dyDescent="0.25">
      <c r="A248" s="10"/>
      <c r="G248" s="12"/>
      <c r="N248" s="32"/>
    </row>
    <row r="249" spans="1:14" ht="15.75" customHeight="1" x14ac:dyDescent="0.25">
      <c r="A249" s="10"/>
      <c r="G249" s="12"/>
      <c r="N249" s="32"/>
    </row>
    <row r="250" spans="1:14" ht="15.75" customHeight="1" x14ac:dyDescent="0.25">
      <c r="A250" s="10"/>
      <c r="G250" s="12"/>
      <c r="N250" s="32"/>
    </row>
    <row r="251" spans="1:14" ht="15.75" customHeight="1" x14ac:dyDescent="0.25">
      <c r="A251" s="10"/>
      <c r="G251" s="12"/>
      <c r="N251" s="32"/>
    </row>
    <row r="252" spans="1:14" ht="15.75" customHeight="1" x14ac:dyDescent="0.25">
      <c r="A252" s="10"/>
      <c r="G252" s="12"/>
      <c r="N252" s="32"/>
    </row>
    <row r="253" spans="1:14" ht="15.75" customHeight="1" x14ac:dyDescent="0.25">
      <c r="A253" s="10"/>
      <c r="G253" s="12"/>
      <c r="N253" s="32"/>
    </row>
    <row r="254" spans="1:14" ht="15.75" customHeight="1" x14ac:dyDescent="0.25">
      <c r="A254" s="10"/>
      <c r="G254" s="12"/>
      <c r="N254" s="32"/>
    </row>
    <row r="255" spans="1:14" ht="15.75" customHeight="1" x14ac:dyDescent="0.25">
      <c r="A255" s="10"/>
      <c r="G255" s="12"/>
      <c r="N255" s="32"/>
    </row>
    <row r="256" spans="1:14" ht="15.75" customHeight="1" x14ac:dyDescent="0.25">
      <c r="A256" s="10"/>
      <c r="G256" s="12"/>
      <c r="N256" s="32"/>
    </row>
    <row r="257" spans="1:14" ht="15.75" customHeight="1" x14ac:dyDescent="0.25">
      <c r="A257" s="10"/>
      <c r="G257" s="12"/>
      <c r="N257" s="32"/>
    </row>
    <row r="258" spans="1:14" ht="15.75" customHeight="1" x14ac:dyDescent="0.25">
      <c r="A258" s="10"/>
      <c r="G258" s="12"/>
      <c r="N258" s="32"/>
    </row>
    <row r="259" spans="1:14" ht="15.75" customHeight="1" x14ac:dyDescent="0.25">
      <c r="A259" s="10"/>
      <c r="G259" s="12"/>
      <c r="N259" s="32"/>
    </row>
    <row r="260" spans="1:14" ht="15.75" customHeight="1" x14ac:dyDescent="0.25">
      <c r="A260" s="10"/>
      <c r="G260" s="12"/>
      <c r="N260" s="32"/>
    </row>
    <row r="261" spans="1:14" ht="15.75" customHeight="1" x14ac:dyDescent="0.25">
      <c r="A261" s="10"/>
      <c r="G261" s="12"/>
      <c r="N261" s="32"/>
    </row>
    <row r="262" spans="1:14" ht="15.75" customHeight="1" x14ac:dyDescent="0.25">
      <c r="A262" s="10"/>
      <c r="G262" s="12"/>
      <c r="N262" s="32"/>
    </row>
    <row r="263" spans="1:14" ht="15.75" customHeight="1" x14ac:dyDescent="0.25">
      <c r="A263" s="10"/>
      <c r="G263" s="12"/>
      <c r="N263" s="32"/>
    </row>
    <row r="264" spans="1:14" ht="15.75" customHeight="1" x14ac:dyDescent="0.25">
      <c r="A264" s="10"/>
      <c r="G264" s="12"/>
      <c r="N264" s="32"/>
    </row>
    <row r="265" spans="1:14" ht="15.75" customHeight="1" x14ac:dyDescent="0.25">
      <c r="A265" s="10"/>
      <c r="G265" s="12"/>
      <c r="N265" s="32"/>
    </row>
    <row r="266" spans="1:14" ht="15.75" customHeight="1" x14ac:dyDescent="0.25">
      <c r="A266" s="10"/>
      <c r="G266" s="12"/>
      <c r="N266" s="32"/>
    </row>
    <row r="267" spans="1:14" ht="15.75" customHeight="1" x14ac:dyDescent="0.25">
      <c r="A267" s="10"/>
      <c r="G267" s="12"/>
      <c r="N267" s="32"/>
    </row>
    <row r="268" spans="1:14" ht="15.75" customHeight="1" x14ac:dyDescent="0.25">
      <c r="A268" s="10"/>
      <c r="G268" s="12"/>
      <c r="N268" s="32"/>
    </row>
    <row r="269" spans="1:14" ht="15.75" customHeight="1" x14ac:dyDescent="0.25">
      <c r="A269" s="10"/>
      <c r="G269" s="12"/>
      <c r="N269" s="32"/>
    </row>
    <row r="270" spans="1:14" ht="15.75" customHeight="1" x14ac:dyDescent="0.25">
      <c r="A270" s="10"/>
      <c r="G270" s="12"/>
      <c r="N270" s="32"/>
    </row>
    <row r="271" spans="1:14" ht="15.75" customHeight="1" x14ac:dyDescent="0.25">
      <c r="A271" s="10"/>
      <c r="G271" s="12"/>
      <c r="N271" s="32"/>
    </row>
    <row r="272" spans="1:14" ht="15.75" customHeight="1" x14ac:dyDescent="0.25">
      <c r="A272" s="10"/>
      <c r="G272" s="12"/>
      <c r="N272" s="32"/>
    </row>
    <row r="273" spans="1:14" ht="15.75" customHeight="1" x14ac:dyDescent="0.25">
      <c r="A273" s="10"/>
      <c r="G273" s="12"/>
      <c r="N273" s="32"/>
    </row>
    <row r="274" spans="1:14" ht="15.75" customHeight="1" x14ac:dyDescent="0.25">
      <c r="A274" s="10"/>
      <c r="G274" s="12"/>
      <c r="N274" s="32"/>
    </row>
    <row r="275" spans="1:14" ht="15.75" customHeight="1" x14ac:dyDescent="0.25">
      <c r="A275" s="10"/>
      <c r="G275" s="12"/>
      <c r="N275" s="32"/>
    </row>
    <row r="276" spans="1:14" ht="15.75" customHeight="1" x14ac:dyDescent="0.25">
      <c r="A276" s="10"/>
      <c r="G276" s="12"/>
      <c r="N276" s="32"/>
    </row>
    <row r="277" spans="1:14" ht="15.75" customHeight="1" x14ac:dyDescent="0.25">
      <c r="A277" s="10"/>
      <c r="G277" s="12"/>
      <c r="N277" s="32"/>
    </row>
    <row r="278" spans="1:14" ht="15.75" customHeight="1" x14ac:dyDescent="0.25">
      <c r="A278" s="10"/>
      <c r="G278" s="12"/>
      <c r="N278" s="32"/>
    </row>
    <row r="279" spans="1:14" ht="15.75" customHeight="1" x14ac:dyDescent="0.25">
      <c r="A279" s="10"/>
      <c r="G279" s="12"/>
      <c r="N279" s="32"/>
    </row>
    <row r="280" spans="1:14" ht="15.75" customHeight="1" x14ac:dyDescent="0.25">
      <c r="A280" s="10"/>
      <c r="G280" s="12"/>
      <c r="N280" s="32"/>
    </row>
    <row r="281" spans="1:14" ht="15.75" customHeight="1" x14ac:dyDescent="0.25">
      <c r="A281" s="10"/>
      <c r="G281" s="12"/>
      <c r="N281" s="32"/>
    </row>
    <row r="282" spans="1:14" ht="15.75" customHeight="1" x14ac:dyDescent="0.25">
      <c r="A282" s="10"/>
      <c r="G282" s="12"/>
      <c r="N282" s="32"/>
    </row>
    <row r="283" spans="1:14" ht="15.75" customHeight="1" x14ac:dyDescent="0.25">
      <c r="A283" s="10"/>
      <c r="G283" s="12"/>
      <c r="N283" s="32"/>
    </row>
    <row r="284" spans="1:14" ht="15.75" customHeight="1" x14ac:dyDescent="0.25">
      <c r="A284" s="10"/>
      <c r="G284" s="12"/>
      <c r="N284" s="32"/>
    </row>
    <row r="285" spans="1:14" ht="15.75" customHeight="1" x14ac:dyDescent="0.25">
      <c r="A285" s="10"/>
      <c r="G285" s="12"/>
      <c r="N285" s="32"/>
    </row>
    <row r="286" spans="1:14" ht="15.75" customHeight="1" x14ac:dyDescent="0.25">
      <c r="A286" s="10"/>
      <c r="G286" s="12"/>
      <c r="N286" s="32"/>
    </row>
    <row r="287" spans="1:14" ht="15.75" customHeight="1" x14ac:dyDescent="0.25">
      <c r="A287" s="10"/>
      <c r="G287" s="12"/>
      <c r="N287" s="32"/>
    </row>
    <row r="288" spans="1:14" ht="15.75" customHeight="1" x14ac:dyDescent="0.25">
      <c r="A288" s="10"/>
      <c r="G288" s="12"/>
      <c r="N288" s="32"/>
    </row>
    <row r="289" spans="1:14" ht="15.75" customHeight="1" x14ac:dyDescent="0.25">
      <c r="A289" s="10"/>
      <c r="G289" s="12"/>
      <c r="N289" s="32"/>
    </row>
    <row r="290" spans="1:14" ht="15.75" customHeight="1" x14ac:dyDescent="0.25">
      <c r="A290" s="10"/>
      <c r="G290" s="12"/>
      <c r="N290" s="32"/>
    </row>
    <row r="291" spans="1:14" ht="15.75" customHeight="1" x14ac:dyDescent="0.25">
      <c r="A291" s="10"/>
      <c r="G291" s="12"/>
      <c r="N291" s="32"/>
    </row>
    <row r="292" spans="1:14" ht="15.75" customHeight="1" x14ac:dyDescent="0.25">
      <c r="A292" s="10"/>
      <c r="G292" s="12"/>
      <c r="N292" s="32"/>
    </row>
    <row r="293" spans="1:14" ht="15.75" customHeight="1" x14ac:dyDescent="0.25">
      <c r="A293" s="10"/>
      <c r="G293" s="12"/>
      <c r="N293" s="32"/>
    </row>
    <row r="294" spans="1:14" ht="15.75" customHeight="1" x14ac:dyDescent="0.25">
      <c r="A294" s="10"/>
      <c r="G294" s="12"/>
      <c r="N294" s="32"/>
    </row>
    <row r="295" spans="1:14" ht="15.75" customHeight="1" x14ac:dyDescent="0.25">
      <c r="A295" s="10"/>
      <c r="G295" s="12"/>
      <c r="N295" s="32"/>
    </row>
    <row r="296" spans="1:14" ht="15.75" customHeight="1" x14ac:dyDescent="0.25">
      <c r="A296" s="10"/>
      <c r="G296" s="12"/>
      <c r="N296" s="32"/>
    </row>
    <row r="297" spans="1:14" ht="15.75" customHeight="1" x14ac:dyDescent="0.25">
      <c r="A297" s="10"/>
      <c r="G297" s="12"/>
      <c r="N297" s="32"/>
    </row>
    <row r="298" spans="1:14" ht="15.75" customHeight="1" x14ac:dyDescent="0.25">
      <c r="A298" s="10"/>
      <c r="G298" s="12"/>
      <c r="N298" s="32"/>
    </row>
    <row r="299" spans="1:14" ht="15.75" customHeight="1" x14ac:dyDescent="0.25">
      <c r="A299" s="10"/>
      <c r="G299" s="12"/>
      <c r="N299" s="32"/>
    </row>
    <row r="300" spans="1:14" ht="15.75" customHeight="1" x14ac:dyDescent="0.25">
      <c r="A300" s="10"/>
      <c r="G300" s="12"/>
      <c r="N300" s="32"/>
    </row>
    <row r="301" spans="1:14" ht="15.75" customHeight="1" x14ac:dyDescent="0.25">
      <c r="A301" s="10"/>
      <c r="G301" s="12"/>
      <c r="N301" s="32"/>
    </row>
    <row r="302" spans="1:14" ht="15.75" customHeight="1" x14ac:dyDescent="0.25">
      <c r="A302" s="10"/>
      <c r="G302" s="12"/>
      <c r="N302" s="32"/>
    </row>
    <row r="303" spans="1:14" ht="15.75" customHeight="1" x14ac:dyDescent="0.25">
      <c r="A303" s="10"/>
      <c r="G303" s="12"/>
      <c r="N303" s="32"/>
    </row>
    <row r="304" spans="1:14" ht="15.75" customHeight="1" x14ac:dyDescent="0.25">
      <c r="A304" s="10"/>
      <c r="G304" s="12"/>
      <c r="N304" s="32"/>
    </row>
    <row r="305" spans="1:14" ht="15.75" customHeight="1" x14ac:dyDescent="0.25">
      <c r="A305" s="10"/>
      <c r="G305" s="12"/>
      <c r="N305" s="32"/>
    </row>
    <row r="306" spans="1:14" ht="15.75" customHeight="1" x14ac:dyDescent="0.25">
      <c r="A306" s="10"/>
      <c r="G306" s="12"/>
      <c r="N306" s="32"/>
    </row>
    <row r="307" spans="1:14" ht="15.75" customHeight="1" x14ac:dyDescent="0.25">
      <c r="A307" s="10"/>
      <c r="G307" s="12"/>
      <c r="N307" s="32"/>
    </row>
    <row r="308" spans="1:14" ht="15.75" customHeight="1" x14ac:dyDescent="0.25">
      <c r="A308" s="10"/>
      <c r="G308" s="12"/>
      <c r="N308" s="32"/>
    </row>
    <row r="309" spans="1:14" ht="15.75" customHeight="1" x14ac:dyDescent="0.25">
      <c r="A309" s="10"/>
      <c r="G309" s="12"/>
      <c r="N309" s="32"/>
    </row>
    <row r="310" spans="1:14" ht="15.75" customHeight="1" x14ac:dyDescent="0.25">
      <c r="A310" s="10"/>
      <c r="G310" s="12"/>
      <c r="N310" s="32"/>
    </row>
    <row r="311" spans="1:14" ht="15.75" customHeight="1" x14ac:dyDescent="0.25">
      <c r="A311" s="10"/>
      <c r="G311" s="12"/>
      <c r="N311" s="32"/>
    </row>
    <row r="312" spans="1:14" ht="15.75" customHeight="1" x14ac:dyDescent="0.25">
      <c r="A312" s="10"/>
      <c r="G312" s="12"/>
      <c r="N312" s="32"/>
    </row>
    <row r="313" spans="1:14" ht="15.75" customHeight="1" x14ac:dyDescent="0.25">
      <c r="A313" s="10"/>
      <c r="G313" s="12"/>
      <c r="N313" s="32"/>
    </row>
    <row r="314" spans="1:14" ht="15.75" customHeight="1" x14ac:dyDescent="0.25">
      <c r="A314" s="10"/>
      <c r="G314" s="12"/>
      <c r="N314" s="32"/>
    </row>
    <row r="315" spans="1:14" ht="15.75" customHeight="1" x14ac:dyDescent="0.25">
      <c r="A315" s="10"/>
      <c r="G315" s="12"/>
      <c r="N315" s="32"/>
    </row>
    <row r="316" spans="1:14" ht="15.75" customHeight="1" x14ac:dyDescent="0.25">
      <c r="A316" s="10"/>
      <c r="G316" s="12"/>
      <c r="N316" s="32"/>
    </row>
    <row r="317" spans="1:14" ht="15.75" customHeight="1" x14ac:dyDescent="0.25">
      <c r="A317" s="10"/>
      <c r="G317" s="12"/>
      <c r="N317" s="32"/>
    </row>
    <row r="318" spans="1:14" ht="15.75" customHeight="1" x14ac:dyDescent="0.25">
      <c r="A318" s="10"/>
      <c r="G318" s="12"/>
      <c r="N318" s="32"/>
    </row>
    <row r="319" spans="1:14" ht="15.75" customHeight="1" x14ac:dyDescent="0.25">
      <c r="A319" s="10"/>
      <c r="G319" s="12"/>
      <c r="N319" s="32"/>
    </row>
    <row r="320" spans="1:14" ht="15.75" customHeight="1" x14ac:dyDescent="0.25">
      <c r="A320" s="10"/>
      <c r="G320" s="12"/>
      <c r="N320" s="32"/>
    </row>
    <row r="321" spans="1:14" ht="15.75" customHeight="1" x14ac:dyDescent="0.25">
      <c r="A321" s="10"/>
      <c r="G321" s="12"/>
      <c r="N321" s="32"/>
    </row>
    <row r="322" spans="1:14" ht="15.75" customHeight="1" x14ac:dyDescent="0.25">
      <c r="A322" s="10"/>
      <c r="G322" s="12"/>
      <c r="N322" s="32"/>
    </row>
    <row r="323" spans="1:14" ht="15.75" customHeight="1" x14ac:dyDescent="0.25">
      <c r="A323" s="10"/>
      <c r="G323" s="12"/>
      <c r="N323" s="32"/>
    </row>
    <row r="324" spans="1:14" ht="15.75" customHeight="1" x14ac:dyDescent="0.25">
      <c r="A324" s="10"/>
      <c r="G324" s="12"/>
      <c r="N324" s="32"/>
    </row>
    <row r="325" spans="1:14" ht="15.75" customHeight="1" x14ac:dyDescent="0.25">
      <c r="A325" s="10"/>
      <c r="G325" s="12"/>
      <c r="N325" s="32"/>
    </row>
    <row r="326" spans="1:14" ht="15.75" customHeight="1" x14ac:dyDescent="0.25">
      <c r="A326" s="10"/>
      <c r="G326" s="12"/>
      <c r="N326" s="32"/>
    </row>
    <row r="327" spans="1:14" ht="15.75" customHeight="1" x14ac:dyDescent="0.25">
      <c r="A327" s="10"/>
      <c r="G327" s="12"/>
      <c r="N327" s="32"/>
    </row>
    <row r="328" spans="1:14" ht="15.75" customHeight="1" x14ac:dyDescent="0.25">
      <c r="A328" s="10"/>
      <c r="G328" s="12"/>
      <c r="N328" s="32"/>
    </row>
    <row r="329" spans="1:14" ht="15.75" customHeight="1" x14ac:dyDescent="0.25">
      <c r="A329" s="10"/>
      <c r="G329" s="12"/>
      <c r="N329" s="32"/>
    </row>
    <row r="330" spans="1:14" ht="15.75" customHeight="1" x14ac:dyDescent="0.25">
      <c r="A330" s="10"/>
      <c r="G330" s="12"/>
      <c r="N330" s="32"/>
    </row>
    <row r="331" spans="1:14" ht="15.75" customHeight="1" x14ac:dyDescent="0.25">
      <c r="A331" s="10"/>
      <c r="G331" s="12"/>
      <c r="N331" s="32"/>
    </row>
    <row r="332" spans="1:14" ht="15.75" customHeight="1" x14ac:dyDescent="0.25">
      <c r="A332" s="10"/>
      <c r="G332" s="12"/>
      <c r="N332" s="32"/>
    </row>
    <row r="333" spans="1:14" ht="15.75" customHeight="1" x14ac:dyDescent="0.25">
      <c r="A333" s="10"/>
      <c r="G333" s="12"/>
      <c r="N333" s="32"/>
    </row>
    <row r="334" spans="1:14" ht="15.75" customHeight="1" x14ac:dyDescent="0.25">
      <c r="A334" s="10"/>
      <c r="G334" s="12"/>
      <c r="N334" s="32"/>
    </row>
    <row r="335" spans="1:14" ht="15.75" customHeight="1" x14ac:dyDescent="0.25">
      <c r="A335" s="10"/>
      <c r="G335" s="12"/>
      <c r="N335" s="32"/>
    </row>
    <row r="336" spans="1:14" ht="15.75" customHeight="1" x14ac:dyDescent="0.25">
      <c r="A336" s="10"/>
      <c r="G336" s="12"/>
      <c r="N336" s="32"/>
    </row>
    <row r="337" spans="1:14" ht="15.75" customHeight="1" x14ac:dyDescent="0.25">
      <c r="A337" s="10"/>
      <c r="G337" s="12"/>
      <c r="N337" s="32"/>
    </row>
    <row r="338" spans="1:14" ht="15.75" customHeight="1" x14ac:dyDescent="0.25">
      <c r="A338" s="10"/>
      <c r="G338" s="12"/>
      <c r="N338" s="32"/>
    </row>
    <row r="339" spans="1:14" ht="15.75" customHeight="1" x14ac:dyDescent="0.25">
      <c r="A339" s="10"/>
      <c r="G339" s="12"/>
      <c r="N339" s="32"/>
    </row>
    <row r="340" spans="1:14" ht="15.75" customHeight="1" x14ac:dyDescent="0.25">
      <c r="A340" s="10"/>
      <c r="G340" s="12"/>
      <c r="N340" s="32"/>
    </row>
    <row r="341" spans="1:14" ht="15.75" customHeight="1" x14ac:dyDescent="0.25">
      <c r="A341" s="10"/>
      <c r="G341" s="12"/>
      <c r="N341" s="32"/>
    </row>
    <row r="342" spans="1:14" ht="15.75" customHeight="1" x14ac:dyDescent="0.25">
      <c r="A342" s="10"/>
      <c r="G342" s="12"/>
      <c r="N342" s="32"/>
    </row>
    <row r="343" spans="1:14" ht="15.75" customHeight="1" x14ac:dyDescent="0.25">
      <c r="A343" s="10"/>
      <c r="G343" s="12"/>
      <c r="N343" s="32"/>
    </row>
    <row r="344" spans="1:14" ht="15.75" customHeight="1" x14ac:dyDescent="0.25">
      <c r="A344" s="10"/>
      <c r="G344" s="12"/>
      <c r="N344" s="32"/>
    </row>
    <row r="345" spans="1:14" ht="15.75" customHeight="1" x14ac:dyDescent="0.25">
      <c r="A345" s="10"/>
      <c r="G345" s="12"/>
      <c r="N345" s="32"/>
    </row>
    <row r="346" spans="1:14" ht="15.75" customHeight="1" x14ac:dyDescent="0.25">
      <c r="A346" s="10"/>
      <c r="G346" s="12"/>
      <c r="N346" s="32"/>
    </row>
    <row r="347" spans="1:14" ht="15.75" customHeight="1" x14ac:dyDescent="0.25">
      <c r="A347" s="10"/>
      <c r="G347" s="12"/>
      <c r="N347" s="32"/>
    </row>
    <row r="348" spans="1:14" ht="15.75" customHeight="1" x14ac:dyDescent="0.25">
      <c r="A348" s="10"/>
      <c r="G348" s="12"/>
      <c r="N348" s="32"/>
    </row>
    <row r="349" spans="1:14" ht="15.75" customHeight="1" x14ac:dyDescent="0.25">
      <c r="A349" s="10"/>
      <c r="G349" s="12"/>
      <c r="N349" s="32"/>
    </row>
    <row r="350" spans="1:14" ht="15.75" customHeight="1" x14ac:dyDescent="0.25">
      <c r="A350" s="10"/>
      <c r="G350" s="12"/>
      <c r="N350" s="32"/>
    </row>
    <row r="351" spans="1:14" ht="15.75" customHeight="1" x14ac:dyDescent="0.25">
      <c r="A351" s="10"/>
      <c r="G351" s="12"/>
      <c r="N351" s="32"/>
    </row>
    <row r="352" spans="1:14" ht="15.75" customHeight="1" x14ac:dyDescent="0.25">
      <c r="A352" s="10"/>
      <c r="G352" s="12"/>
      <c r="N352" s="32"/>
    </row>
    <row r="353" spans="1:14" ht="15.75" customHeight="1" x14ac:dyDescent="0.25">
      <c r="A353" s="10"/>
      <c r="G353" s="12"/>
      <c r="N353" s="32"/>
    </row>
    <row r="354" spans="1:14" ht="15.75" customHeight="1" x14ac:dyDescent="0.25">
      <c r="A354" s="10"/>
      <c r="G354" s="12"/>
      <c r="N354" s="32"/>
    </row>
    <row r="355" spans="1:14" ht="15.75" customHeight="1" x14ac:dyDescent="0.25">
      <c r="A355" s="10"/>
      <c r="G355" s="12"/>
      <c r="N355" s="32"/>
    </row>
    <row r="356" spans="1:14" ht="15.75" customHeight="1" x14ac:dyDescent="0.25">
      <c r="A356" s="10"/>
      <c r="G356" s="12"/>
      <c r="N356" s="32"/>
    </row>
    <row r="357" spans="1:14" ht="15.75" customHeight="1" x14ac:dyDescent="0.25">
      <c r="A357" s="10"/>
      <c r="G357" s="12"/>
      <c r="N357" s="32"/>
    </row>
    <row r="358" spans="1:14" ht="15.75" customHeight="1" x14ac:dyDescent="0.25">
      <c r="A358" s="10"/>
      <c r="G358" s="12"/>
      <c r="N358" s="32"/>
    </row>
    <row r="359" spans="1:14" ht="15.75" customHeight="1" x14ac:dyDescent="0.25">
      <c r="A359" s="10"/>
      <c r="G359" s="12"/>
      <c r="N359" s="32"/>
    </row>
    <row r="360" spans="1:14" ht="15.75" customHeight="1" x14ac:dyDescent="0.25">
      <c r="A360" s="10"/>
      <c r="G360" s="12"/>
      <c r="N360" s="32"/>
    </row>
    <row r="361" spans="1:14" ht="15.75" customHeight="1" x14ac:dyDescent="0.25">
      <c r="A361" s="10"/>
      <c r="G361" s="12"/>
      <c r="N361" s="32"/>
    </row>
    <row r="362" spans="1:14" ht="15.75" customHeight="1" x14ac:dyDescent="0.25">
      <c r="A362" s="10"/>
      <c r="G362" s="12"/>
      <c r="N362" s="32"/>
    </row>
    <row r="363" spans="1:14" ht="15.75" customHeight="1" x14ac:dyDescent="0.25">
      <c r="A363" s="10"/>
      <c r="G363" s="12"/>
      <c r="N363" s="32"/>
    </row>
    <row r="364" spans="1:14" ht="15.75" customHeight="1" x14ac:dyDescent="0.25">
      <c r="A364" s="10"/>
      <c r="G364" s="12"/>
      <c r="N364" s="32"/>
    </row>
    <row r="365" spans="1:14" ht="15.75" customHeight="1" x14ac:dyDescent="0.25">
      <c r="A365" s="10"/>
      <c r="G365" s="12"/>
      <c r="N365" s="32"/>
    </row>
    <row r="366" spans="1:14" ht="15.75" customHeight="1" x14ac:dyDescent="0.25">
      <c r="A366" s="10"/>
      <c r="G366" s="12"/>
      <c r="N366" s="32"/>
    </row>
    <row r="367" spans="1:14" ht="15.75" customHeight="1" x14ac:dyDescent="0.25">
      <c r="A367" s="10"/>
      <c r="G367" s="12"/>
      <c r="N367" s="32"/>
    </row>
    <row r="368" spans="1:14" ht="15.75" customHeight="1" x14ac:dyDescent="0.25">
      <c r="A368" s="10"/>
      <c r="G368" s="12"/>
      <c r="N368" s="32"/>
    </row>
    <row r="369" spans="1:14" ht="15.75" customHeight="1" x14ac:dyDescent="0.25">
      <c r="A369" s="10"/>
      <c r="G369" s="12"/>
      <c r="N369" s="32"/>
    </row>
    <row r="370" spans="1:14" ht="15.75" customHeight="1" x14ac:dyDescent="0.25">
      <c r="A370" s="10"/>
      <c r="G370" s="12"/>
      <c r="N370" s="32"/>
    </row>
    <row r="371" spans="1:14" ht="15.75" customHeight="1" x14ac:dyDescent="0.25">
      <c r="A371" s="10"/>
      <c r="G371" s="12"/>
      <c r="N371" s="32"/>
    </row>
    <row r="372" spans="1:14" ht="15.75" customHeight="1" x14ac:dyDescent="0.25">
      <c r="A372" s="10"/>
      <c r="G372" s="12"/>
      <c r="N372" s="32"/>
    </row>
    <row r="373" spans="1:14" ht="15.75" customHeight="1" x14ac:dyDescent="0.25">
      <c r="A373" s="10"/>
      <c r="G373" s="12"/>
      <c r="N373" s="32"/>
    </row>
    <row r="374" spans="1:14" ht="15.75" customHeight="1" x14ac:dyDescent="0.25">
      <c r="A374" s="10"/>
      <c r="G374" s="12"/>
      <c r="N374" s="32"/>
    </row>
    <row r="375" spans="1:14" ht="15.75" customHeight="1" x14ac:dyDescent="0.25">
      <c r="A375" s="10"/>
      <c r="G375" s="12"/>
      <c r="N375" s="32"/>
    </row>
    <row r="376" spans="1:14" ht="15.75" customHeight="1" x14ac:dyDescent="0.25">
      <c r="A376" s="10"/>
      <c r="G376" s="12"/>
      <c r="N376" s="32"/>
    </row>
    <row r="377" spans="1:14" ht="15.75" customHeight="1" x14ac:dyDescent="0.25">
      <c r="A377" s="10"/>
      <c r="G377" s="12"/>
      <c r="N377" s="32"/>
    </row>
    <row r="378" spans="1:14" ht="15.75" customHeight="1" x14ac:dyDescent="0.25">
      <c r="A378" s="10"/>
      <c r="G378" s="12"/>
      <c r="N378" s="32"/>
    </row>
    <row r="379" spans="1:14" ht="15.75" customHeight="1" x14ac:dyDescent="0.25">
      <c r="A379" s="10"/>
      <c r="G379" s="12"/>
      <c r="N379" s="32"/>
    </row>
    <row r="380" spans="1:14" ht="15.75" customHeight="1" x14ac:dyDescent="0.25">
      <c r="A380" s="10"/>
      <c r="G380" s="12"/>
      <c r="N380" s="32"/>
    </row>
    <row r="381" spans="1:14" ht="15.75" customHeight="1" x14ac:dyDescent="0.25">
      <c r="A381" s="10"/>
      <c r="G381" s="12"/>
      <c r="N381" s="32"/>
    </row>
    <row r="382" spans="1:14" ht="15.75" customHeight="1" x14ac:dyDescent="0.25">
      <c r="A382" s="10"/>
      <c r="G382" s="12"/>
      <c r="N382" s="32"/>
    </row>
    <row r="383" spans="1:14" ht="15.75" customHeight="1" x14ac:dyDescent="0.25">
      <c r="A383" s="10"/>
      <c r="G383" s="12"/>
      <c r="N383" s="32"/>
    </row>
    <row r="384" spans="1:14" ht="15.75" customHeight="1" x14ac:dyDescent="0.25">
      <c r="A384" s="10"/>
      <c r="G384" s="12"/>
      <c r="N384" s="32"/>
    </row>
    <row r="385" spans="1:14" ht="15.75" customHeight="1" x14ac:dyDescent="0.25">
      <c r="A385" s="10"/>
      <c r="G385" s="12"/>
      <c r="N385" s="32"/>
    </row>
    <row r="386" spans="1:14" ht="15.75" customHeight="1" x14ac:dyDescent="0.25">
      <c r="A386" s="10"/>
      <c r="G386" s="12"/>
      <c r="N386" s="32"/>
    </row>
    <row r="387" spans="1:14" ht="15.75" customHeight="1" x14ac:dyDescent="0.25">
      <c r="A387" s="10"/>
      <c r="G387" s="12"/>
      <c r="N387" s="32"/>
    </row>
    <row r="388" spans="1:14" ht="15.75" customHeight="1" x14ac:dyDescent="0.25">
      <c r="A388" s="10"/>
      <c r="G388" s="12"/>
      <c r="N388" s="32"/>
    </row>
    <row r="389" spans="1:14" ht="15.75" customHeight="1" x14ac:dyDescent="0.25">
      <c r="A389" s="10"/>
      <c r="G389" s="12"/>
      <c r="N389" s="32"/>
    </row>
    <row r="390" spans="1:14" ht="15.75" customHeight="1" x14ac:dyDescent="0.25">
      <c r="A390" s="10"/>
      <c r="G390" s="12"/>
      <c r="N390" s="32"/>
    </row>
    <row r="391" spans="1:14" ht="15.75" customHeight="1" x14ac:dyDescent="0.25">
      <c r="A391" s="10"/>
      <c r="G391" s="12"/>
      <c r="N391" s="32"/>
    </row>
    <row r="392" spans="1:14" ht="15.75" customHeight="1" x14ac:dyDescent="0.25">
      <c r="A392" s="10"/>
      <c r="G392" s="12"/>
      <c r="N392" s="32"/>
    </row>
    <row r="393" spans="1:14" ht="15.75" customHeight="1" x14ac:dyDescent="0.25">
      <c r="A393" s="10"/>
      <c r="G393" s="12"/>
      <c r="N393" s="32"/>
    </row>
    <row r="394" spans="1:14" ht="15.75" customHeight="1" x14ac:dyDescent="0.25">
      <c r="A394" s="10"/>
      <c r="G394" s="12"/>
      <c r="N394" s="32"/>
    </row>
    <row r="395" spans="1:14" ht="15.75" customHeight="1" x14ac:dyDescent="0.25">
      <c r="A395" s="10"/>
      <c r="G395" s="12"/>
      <c r="N395" s="32"/>
    </row>
    <row r="396" spans="1:14" ht="15.75" customHeight="1" x14ac:dyDescent="0.25">
      <c r="A396" s="10"/>
      <c r="G396" s="12"/>
      <c r="N396" s="32"/>
    </row>
    <row r="397" spans="1:14" ht="15.75" customHeight="1" x14ac:dyDescent="0.25">
      <c r="A397" s="10"/>
      <c r="G397" s="12"/>
      <c r="N397" s="32"/>
    </row>
    <row r="398" spans="1:14" ht="15.75" customHeight="1" x14ac:dyDescent="0.25">
      <c r="A398" s="10"/>
      <c r="G398" s="12"/>
      <c r="N398" s="32"/>
    </row>
    <row r="399" spans="1:14" ht="15.75" customHeight="1" x14ac:dyDescent="0.25">
      <c r="A399" s="10"/>
      <c r="G399" s="12"/>
      <c r="N399" s="32"/>
    </row>
    <row r="400" spans="1:14" ht="15.75" customHeight="1" x14ac:dyDescent="0.25">
      <c r="A400" s="10"/>
      <c r="G400" s="12"/>
      <c r="N400" s="32"/>
    </row>
    <row r="401" spans="1:14" ht="15.75" customHeight="1" x14ac:dyDescent="0.25">
      <c r="A401" s="10"/>
      <c r="G401" s="12"/>
      <c r="N401" s="32"/>
    </row>
    <row r="402" spans="1:14" ht="15.75" customHeight="1" x14ac:dyDescent="0.25">
      <c r="A402" s="10"/>
      <c r="G402" s="12"/>
      <c r="N402" s="32"/>
    </row>
    <row r="403" spans="1:14" ht="15.75" customHeight="1" x14ac:dyDescent="0.25">
      <c r="A403" s="10"/>
      <c r="G403" s="12"/>
      <c r="N403" s="32"/>
    </row>
    <row r="404" spans="1:14" ht="15.75" customHeight="1" x14ac:dyDescent="0.25">
      <c r="A404" s="10"/>
      <c r="G404" s="12"/>
      <c r="N404" s="32"/>
    </row>
    <row r="405" spans="1:14" ht="15.75" customHeight="1" x14ac:dyDescent="0.25">
      <c r="A405" s="10"/>
      <c r="G405" s="12"/>
      <c r="N405" s="32"/>
    </row>
    <row r="406" spans="1:14" ht="15.75" customHeight="1" x14ac:dyDescent="0.25">
      <c r="A406" s="10"/>
      <c r="G406" s="12"/>
      <c r="N406" s="32"/>
    </row>
    <row r="407" spans="1:14" ht="15.75" customHeight="1" x14ac:dyDescent="0.25">
      <c r="A407" s="10"/>
      <c r="G407" s="12"/>
      <c r="N407" s="32"/>
    </row>
    <row r="408" spans="1:14" ht="15.75" customHeight="1" x14ac:dyDescent="0.25">
      <c r="A408" s="10"/>
      <c r="G408" s="12"/>
      <c r="N408" s="32"/>
    </row>
    <row r="409" spans="1:14" ht="15.75" customHeight="1" x14ac:dyDescent="0.25">
      <c r="A409" s="10"/>
      <c r="G409" s="12"/>
      <c r="N409" s="32"/>
    </row>
    <row r="410" spans="1:14" ht="15.75" customHeight="1" x14ac:dyDescent="0.25">
      <c r="A410" s="10"/>
      <c r="G410" s="12"/>
      <c r="N410" s="32"/>
    </row>
    <row r="411" spans="1:14" ht="15.75" customHeight="1" x14ac:dyDescent="0.25">
      <c r="A411" s="10"/>
      <c r="G411" s="12"/>
      <c r="N411" s="32"/>
    </row>
    <row r="412" spans="1:14" ht="15.75" customHeight="1" x14ac:dyDescent="0.25">
      <c r="A412" s="10"/>
      <c r="G412" s="12"/>
      <c r="N412" s="32"/>
    </row>
    <row r="413" spans="1:14" ht="15.75" customHeight="1" x14ac:dyDescent="0.25">
      <c r="A413" s="10"/>
      <c r="G413" s="12"/>
      <c r="N413" s="32"/>
    </row>
    <row r="414" spans="1:14" ht="15.75" customHeight="1" x14ac:dyDescent="0.25">
      <c r="A414" s="10"/>
      <c r="G414" s="12"/>
      <c r="N414" s="32"/>
    </row>
    <row r="415" spans="1:14" ht="15.75" customHeight="1" x14ac:dyDescent="0.25">
      <c r="A415" s="10"/>
      <c r="G415" s="12"/>
      <c r="N415" s="32"/>
    </row>
    <row r="416" spans="1:14" ht="15.75" customHeight="1" x14ac:dyDescent="0.25">
      <c r="A416" s="10"/>
      <c r="G416" s="12"/>
      <c r="N416" s="32"/>
    </row>
    <row r="417" spans="1:14" ht="15.75" customHeight="1" x14ac:dyDescent="0.25">
      <c r="A417" s="10"/>
      <c r="G417" s="12"/>
      <c r="N417" s="32"/>
    </row>
    <row r="418" spans="1:14" ht="15.75" customHeight="1" x14ac:dyDescent="0.25">
      <c r="A418" s="10"/>
      <c r="G418" s="12"/>
      <c r="N418" s="32"/>
    </row>
    <row r="419" spans="1:14" ht="15.75" customHeight="1" x14ac:dyDescent="0.25">
      <c r="A419" s="10"/>
      <c r="G419" s="12"/>
      <c r="N419" s="32"/>
    </row>
    <row r="420" spans="1:14" ht="15.75" customHeight="1" x14ac:dyDescent="0.25">
      <c r="A420" s="10"/>
      <c r="G420" s="12"/>
      <c r="N420" s="32"/>
    </row>
    <row r="421" spans="1:14" ht="15.75" customHeight="1" x14ac:dyDescent="0.25">
      <c r="A421" s="10"/>
      <c r="G421" s="12"/>
      <c r="N421" s="32"/>
    </row>
    <row r="422" spans="1:14" ht="15.75" customHeight="1" x14ac:dyDescent="0.25">
      <c r="A422" s="10"/>
      <c r="G422" s="12"/>
      <c r="N422" s="32"/>
    </row>
    <row r="423" spans="1:14" ht="15.75" customHeight="1" x14ac:dyDescent="0.25">
      <c r="A423" s="10"/>
      <c r="G423" s="12"/>
      <c r="N423" s="32"/>
    </row>
    <row r="424" spans="1:14" ht="15.75" customHeight="1" x14ac:dyDescent="0.25">
      <c r="A424" s="10"/>
      <c r="G424" s="12"/>
      <c r="N424" s="32"/>
    </row>
    <row r="425" spans="1:14" ht="15.75" customHeight="1" x14ac:dyDescent="0.25">
      <c r="A425" s="10"/>
      <c r="G425" s="12"/>
      <c r="N425" s="32"/>
    </row>
    <row r="426" spans="1:14" ht="15.75" customHeight="1" x14ac:dyDescent="0.25">
      <c r="A426" s="10"/>
      <c r="G426" s="12"/>
      <c r="N426" s="32"/>
    </row>
    <row r="427" spans="1:14" ht="15.75" customHeight="1" x14ac:dyDescent="0.25">
      <c r="A427" s="10"/>
      <c r="G427" s="12"/>
      <c r="N427" s="32"/>
    </row>
    <row r="428" spans="1:14" ht="15.75" customHeight="1" x14ac:dyDescent="0.25">
      <c r="A428" s="10"/>
      <c r="G428" s="12"/>
      <c r="N428" s="32"/>
    </row>
    <row r="429" spans="1:14" ht="15.75" customHeight="1" x14ac:dyDescent="0.25">
      <c r="A429" s="10"/>
      <c r="G429" s="12"/>
      <c r="N429" s="32"/>
    </row>
    <row r="430" spans="1:14" ht="15.75" customHeight="1" x14ac:dyDescent="0.25">
      <c r="A430" s="10"/>
      <c r="G430" s="12"/>
      <c r="N430" s="32"/>
    </row>
    <row r="431" spans="1:14" ht="15.75" customHeight="1" x14ac:dyDescent="0.25">
      <c r="A431" s="10"/>
      <c r="G431" s="12"/>
      <c r="N431" s="32"/>
    </row>
    <row r="432" spans="1:14" ht="15.75" customHeight="1" x14ac:dyDescent="0.25">
      <c r="A432" s="10"/>
      <c r="G432" s="12"/>
      <c r="N432" s="32"/>
    </row>
    <row r="433" spans="1:14" ht="15.75" customHeight="1" x14ac:dyDescent="0.25">
      <c r="A433" s="10"/>
      <c r="G433" s="12"/>
      <c r="N433" s="32"/>
    </row>
    <row r="434" spans="1:14" ht="15.75" customHeight="1" x14ac:dyDescent="0.25">
      <c r="A434" s="10"/>
      <c r="G434" s="12"/>
      <c r="N434" s="32"/>
    </row>
    <row r="435" spans="1:14" ht="15.75" customHeight="1" x14ac:dyDescent="0.25">
      <c r="A435" s="10"/>
      <c r="G435" s="12"/>
      <c r="N435" s="32"/>
    </row>
    <row r="436" spans="1:14" ht="15.75" customHeight="1" x14ac:dyDescent="0.25">
      <c r="A436" s="10"/>
      <c r="G436" s="12"/>
      <c r="N436" s="32"/>
    </row>
    <row r="437" spans="1:14" ht="15.75" customHeight="1" x14ac:dyDescent="0.25">
      <c r="A437" s="10"/>
      <c r="G437" s="12"/>
      <c r="N437" s="32"/>
    </row>
    <row r="438" spans="1:14" ht="15.75" customHeight="1" x14ac:dyDescent="0.25">
      <c r="A438" s="10"/>
      <c r="G438" s="12"/>
      <c r="N438" s="32"/>
    </row>
    <row r="439" spans="1:14" ht="15.75" customHeight="1" x14ac:dyDescent="0.25">
      <c r="A439" s="10"/>
      <c r="G439" s="12"/>
      <c r="N439" s="32"/>
    </row>
    <row r="440" spans="1:14" ht="15.75" customHeight="1" x14ac:dyDescent="0.25">
      <c r="A440" s="10"/>
      <c r="G440" s="12"/>
      <c r="N440" s="32"/>
    </row>
    <row r="441" spans="1:14" ht="15.75" customHeight="1" x14ac:dyDescent="0.25">
      <c r="A441" s="10"/>
      <c r="G441" s="12"/>
      <c r="N441" s="32"/>
    </row>
    <row r="442" spans="1:14" ht="15.75" customHeight="1" x14ac:dyDescent="0.25">
      <c r="A442" s="10"/>
      <c r="G442" s="12"/>
      <c r="N442" s="32"/>
    </row>
    <row r="443" spans="1:14" ht="15.75" customHeight="1" x14ac:dyDescent="0.25">
      <c r="A443" s="10"/>
      <c r="G443" s="12"/>
      <c r="N443" s="32"/>
    </row>
    <row r="444" spans="1:14" ht="15.75" customHeight="1" x14ac:dyDescent="0.25">
      <c r="A444" s="10"/>
      <c r="G444" s="12"/>
      <c r="N444" s="32"/>
    </row>
    <row r="445" spans="1:14" ht="15.75" customHeight="1" x14ac:dyDescent="0.25">
      <c r="A445" s="10"/>
      <c r="G445" s="12"/>
      <c r="N445" s="32"/>
    </row>
    <row r="446" spans="1:14" ht="15.75" customHeight="1" x14ac:dyDescent="0.25">
      <c r="A446" s="10"/>
      <c r="G446" s="12"/>
      <c r="N446" s="32"/>
    </row>
    <row r="447" spans="1:14" ht="15.75" customHeight="1" x14ac:dyDescent="0.25">
      <c r="A447" s="10"/>
      <c r="G447" s="12"/>
      <c r="N447" s="32"/>
    </row>
    <row r="448" spans="1:14" ht="15.75" customHeight="1" x14ac:dyDescent="0.25">
      <c r="A448" s="10"/>
      <c r="G448" s="12"/>
      <c r="N448" s="32"/>
    </row>
    <row r="449" spans="1:14" ht="15.75" customHeight="1" x14ac:dyDescent="0.25">
      <c r="A449" s="10"/>
      <c r="G449" s="12"/>
      <c r="N449" s="32"/>
    </row>
    <row r="450" spans="1:14" ht="15.75" customHeight="1" x14ac:dyDescent="0.25">
      <c r="A450" s="10"/>
      <c r="G450" s="12"/>
      <c r="N450" s="32"/>
    </row>
    <row r="451" spans="1:14" ht="15.75" customHeight="1" x14ac:dyDescent="0.25">
      <c r="A451" s="10"/>
      <c r="G451" s="12"/>
      <c r="N451" s="32"/>
    </row>
    <row r="452" spans="1:14" ht="15.75" customHeight="1" x14ac:dyDescent="0.25">
      <c r="A452" s="10"/>
      <c r="G452" s="12"/>
      <c r="N452" s="32"/>
    </row>
    <row r="453" spans="1:14" ht="15.75" customHeight="1" x14ac:dyDescent="0.25">
      <c r="A453" s="10"/>
      <c r="G453" s="12"/>
      <c r="N453" s="32"/>
    </row>
    <row r="454" spans="1:14" ht="15.75" customHeight="1" x14ac:dyDescent="0.25">
      <c r="A454" s="10"/>
      <c r="G454" s="12"/>
      <c r="N454" s="32"/>
    </row>
    <row r="455" spans="1:14" ht="15.75" customHeight="1" x14ac:dyDescent="0.25">
      <c r="A455" s="10"/>
      <c r="G455" s="12"/>
      <c r="N455" s="32"/>
    </row>
    <row r="456" spans="1:14" ht="15.75" customHeight="1" x14ac:dyDescent="0.25">
      <c r="A456" s="10"/>
      <c r="G456" s="12"/>
      <c r="N456" s="32"/>
    </row>
    <row r="457" spans="1:14" ht="15.75" customHeight="1" x14ac:dyDescent="0.25">
      <c r="A457" s="10"/>
      <c r="G457" s="12"/>
      <c r="N457" s="32"/>
    </row>
    <row r="458" spans="1:14" ht="15.75" customHeight="1" x14ac:dyDescent="0.25">
      <c r="A458" s="10"/>
      <c r="G458" s="12"/>
      <c r="N458" s="32"/>
    </row>
    <row r="459" spans="1:14" ht="15.75" customHeight="1" x14ac:dyDescent="0.25">
      <c r="A459" s="10"/>
      <c r="G459" s="12"/>
      <c r="N459" s="32"/>
    </row>
    <row r="460" spans="1:14" ht="15.75" customHeight="1" x14ac:dyDescent="0.25">
      <c r="A460" s="10"/>
      <c r="G460" s="12"/>
      <c r="N460" s="32"/>
    </row>
    <row r="461" spans="1:14" ht="15.75" customHeight="1" x14ac:dyDescent="0.25">
      <c r="A461" s="10"/>
      <c r="G461" s="12"/>
      <c r="N461" s="32"/>
    </row>
    <row r="462" spans="1:14" ht="15.75" customHeight="1" x14ac:dyDescent="0.25">
      <c r="A462" s="10"/>
      <c r="G462" s="12"/>
      <c r="N462" s="32"/>
    </row>
    <row r="463" spans="1:14" ht="15.75" customHeight="1" x14ac:dyDescent="0.25">
      <c r="A463" s="10"/>
      <c r="G463" s="12"/>
      <c r="N463" s="32"/>
    </row>
    <row r="464" spans="1:14" ht="15.75" customHeight="1" x14ac:dyDescent="0.25">
      <c r="A464" s="10"/>
      <c r="G464" s="12"/>
      <c r="N464" s="32"/>
    </row>
    <row r="465" spans="1:14" ht="15.75" customHeight="1" x14ac:dyDescent="0.25">
      <c r="A465" s="10"/>
      <c r="G465" s="12"/>
      <c r="N465" s="32"/>
    </row>
    <row r="466" spans="1:14" ht="15.75" customHeight="1" x14ac:dyDescent="0.25">
      <c r="A466" s="10"/>
      <c r="G466" s="12"/>
      <c r="N466" s="32"/>
    </row>
    <row r="467" spans="1:14" ht="15.75" customHeight="1" x14ac:dyDescent="0.25">
      <c r="A467" s="10"/>
      <c r="G467" s="12"/>
      <c r="N467" s="32"/>
    </row>
    <row r="468" spans="1:14" ht="15.75" customHeight="1" x14ac:dyDescent="0.25">
      <c r="A468" s="10"/>
      <c r="G468" s="12"/>
      <c r="N468" s="32"/>
    </row>
    <row r="469" spans="1:14" ht="15.75" customHeight="1" x14ac:dyDescent="0.25">
      <c r="A469" s="10"/>
      <c r="G469" s="12"/>
      <c r="N469" s="32"/>
    </row>
    <row r="470" spans="1:14" ht="15.75" customHeight="1" x14ac:dyDescent="0.25">
      <c r="A470" s="10"/>
      <c r="G470" s="12"/>
      <c r="N470" s="32"/>
    </row>
    <row r="471" spans="1:14" ht="15.75" customHeight="1" x14ac:dyDescent="0.25">
      <c r="A471" s="10"/>
      <c r="G471" s="12"/>
      <c r="N471" s="32"/>
    </row>
    <row r="472" spans="1:14" ht="15.75" customHeight="1" x14ac:dyDescent="0.25">
      <c r="A472" s="10"/>
      <c r="G472" s="12"/>
      <c r="N472" s="32"/>
    </row>
    <row r="473" spans="1:14" ht="15.75" customHeight="1" x14ac:dyDescent="0.25">
      <c r="A473" s="10"/>
      <c r="G473" s="12"/>
      <c r="N473" s="32"/>
    </row>
    <row r="474" spans="1:14" ht="15.75" customHeight="1" x14ac:dyDescent="0.25">
      <c r="A474" s="10"/>
      <c r="G474" s="12"/>
      <c r="N474" s="32"/>
    </row>
    <row r="475" spans="1:14" ht="15.75" customHeight="1" x14ac:dyDescent="0.25">
      <c r="A475" s="10"/>
      <c r="G475" s="12"/>
      <c r="N475" s="32"/>
    </row>
    <row r="476" spans="1:14" ht="15.75" customHeight="1" x14ac:dyDescent="0.25">
      <c r="A476" s="10"/>
      <c r="G476" s="12"/>
      <c r="N476" s="32"/>
    </row>
    <row r="477" spans="1:14" ht="15.75" customHeight="1" x14ac:dyDescent="0.25">
      <c r="A477" s="10"/>
      <c r="G477" s="12"/>
      <c r="N477" s="32"/>
    </row>
    <row r="478" spans="1:14" ht="15.75" customHeight="1" x14ac:dyDescent="0.25">
      <c r="A478" s="10"/>
      <c r="G478" s="12"/>
      <c r="N478" s="32"/>
    </row>
    <row r="479" spans="1:14" ht="15.75" customHeight="1" x14ac:dyDescent="0.25">
      <c r="A479" s="10"/>
      <c r="G479" s="12"/>
      <c r="N479" s="32"/>
    </row>
    <row r="480" spans="1:14" ht="15.75" customHeight="1" x14ac:dyDescent="0.25">
      <c r="A480" s="10"/>
      <c r="G480" s="12"/>
      <c r="N480" s="32"/>
    </row>
    <row r="481" spans="1:14" ht="15.75" customHeight="1" x14ac:dyDescent="0.25">
      <c r="A481" s="10"/>
      <c r="G481" s="12"/>
      <c r="N481" s="32"/>
    </row>
    <row r="482" spans="1:14" ht="15.75" customHeight="1" x14ac:dyDescent="0.25">
      <c r="A482" s="10"/>
      <c r="G482" s="12"/>
      <c r="N482" s="32"/>
    </row>
    <row r="483" spans="1:14" ht="15.75" customHeight="1" x14ac:dyDescent="0.25">
      <c r="A483" s="10"/>
      <c r="G483" s="12"/>
      <c r="N483" s="32"/>
    </row>
    <row r="484" spans="1:14" ht="15.75" customHeight="1" x14ac:dyDescent="0.25">
      <c r="A484" s="10"/>
      <c r="G484" s="12"/>
      <c r="N484" s="32"/>
    </row>
    <row r="485" spans="1:14" ht="15.75" customHeight="1" x14ac:dyDescent="0.25">
      <c r="A485" s="10"/>
      <c r="G485" s="12"/>
      <c r="N485" s="32"/>
    </row>
    <row r="486" spans="1:14" ht="15.75" customHeight="1" x14ac:dyDescent="0.25">
      <c r="A486" s="10"/>
      <c r="G486" s="12"/>
      <c r="N486" s="32"/>
    </row>
    <row r="487" spans="1:14" ht="15.75" customHeight="1" x14ac:dyDescent="0.25">
      <c r="A487" s="10"/>
      <c r="G487" s="12"/>
      <c r="N487" s="32"/>
    </row>
    <row r="488" spans="1:14" ht="15.75" customHeight="1" x14ac:dyDescent="0.25">
      <c r="A488" s="10"/>
      <c r="G488" s="12"/>
      <c r="N488" s="32"/>
    </row>
    <row r="489" spans="1:14" ht="15.75" customHeight="1" x14ac:dyDescent="0.25">
      <c r="A489" s="10"/>
      <c r="G489" s="12"/>
      <c r="N489" s="32"/>
    </row>
    <row r="490" spans="1:14" ht="15.75" customHeight="1" x14ac:dyDescent="0.25">
      <c r="A490" s="10"/>
      <c r="G490" s="12"/>
      <c r="N490" s="32"/>
    </row>
    <row r="491" spans="1:14" ht="15.75" customHeight="1" x14ac:dyDescent="0.25">
      <c r="A491" s="10"/>
      <c r="G491" s="12"/>
      <c r="N491" s="32"/>
    </row>
    <row r="492" spans="1:14" ht="15.75" customHeight="1" x14ac:dyDescent="0.25">
      <c r="A492" s="10"/>
      <c r="G492" s="12"/>
      <c r="N492" s="32"/>
    </row>
    <row r="493" spans="1:14" ht="15.75" customHeight="1" x14ac:dyDescent="0.25">
      <c r="A493" s="10"/>
      <c r="G493" s="12"/>
      <c r="N493" s="32"/>
    </row>
    <row r="494" spans="1:14" ht="15.75" customHeight="1" x14ac:dyDescent="0.25">
      <c r="A494" s="10"/>
      <c r="G494" s="12"/>
      <c r="N494" s="32"/>
    </row>
    <row r="495" spans="1:14" ht="15.75" customHeight="1" x14ac:dyDescent="0.25">
      <c r="A495" s="10"/>
      <c r="G495" s="12"/>
      <c r="N495" s="32"/>
    </row>
    <row r="496" spans="1:14" ht="15.75" customHeight="1" x14ac:dyDescent="0.25">
      <c r="A496" s="10"/>
      <c r="G496" s="12"/>
      <c r="N496" s="32"/>
    </row>
    <row r="497" spans="1:14" ht="15.75" customHeight="1" x14ac:dyDescent="0.25">
      <c r="A497" s="10"/>
      <c r="G497" s="12"/>
      <c r="N497" s="32"/>
    </row>
    <row r="498" spans="1:14" ht="15.75" customHeight="1" x14ac:dyDescent="0.25">
      <c r="A498" s="10"/>
      <c r="G498" s="12"/>
      <c r="N498" s="32"/>
    </row>
    <row r="499" spans="1:14" ht="15.75" customHeight="1" x14ac:dyDescent="0.25">
      <c r="A499" s="10"/>
      <c r="G499" s="12"/>
      <c r="N499" s="32"/>
    </row>
    <row r="500" spans="1:14" ht="15.75" customHeight="1" x14ac:dyDescent="0.25">
      <c r="A500" s="10"/>
      <c r="G500" s="12"/>
      <c r="N500" s="32"/>
    </row>
    <row r="501" spans="1:14" ht="15.75" customHeight="1" x14ac:dyDescent="0.25">
      <c r="A501" s="10"/>
      <c r="G501" s="12"/>
      <c r="N501" s="32"/>
    </row>
    <row r="502" spans="1:14" ht="15.75" customHeight="1" x14ac:dyDescent="0.25">
      <c r="A502" s="10"/>
      <c r="G502" s="12"/>
      <c r="N502" s="32"/>
    </row>
    <row r="503" spans="1:14" ht="15.75" customHeight="1" x14ac:dyDescent="0.25">
      <c r="A503" s="10"/>
      <c r="G503" s="12"/>
      <c r="N503" s="32"/>
    </row>
    <row r="504" spans="1:14" ht="15.75" customHeight="1" x14ac:dyDescent="0.25">
      <c r="A504" s="10"/>
      <c r="G504" s="12"/>
      <c r="N504" s="32"/>
    </row>
    <row r="505" spans="1:14" ht="15.75" customHeight="1" x14ac:dyDescent="0.25">
      <c r="A505" s="10"/>
      <c r="G505" s="12"/>
      <c r="N505" s="32"/>
    </row>
    <row r="506" spans="1:14" ht="15.75" customHeight="1" x14ac:dyDescent="0.25">
      <c r="A506" s="10"/>
      <c r="G506" s="12"/>
      <c r="N506" s="32"/>
    </row>
    <row r="507" spans="1:14" ht="15.75" customHeight="1" x14ac:dyDescent="0.25">
      <c r="A507" s="10"/>
      <c r="G507" s="12"/>
      <c r="N507" s="32"/>
    </row>
    <row r="508" spans="1:14" ht="15.75" customHeight="1" x14ac:dyDescent="0.25">
      <c r="A508" s="10"/>
      <c r="G508" s="12"/>
      <c r="N508" s="32"/>
    </row>
    <row r="509" spans="1:14" ht="15.75" customHeight="1" x14ac:dyDescent="0.25">
      <c r="A509" s="10"/>
      <c r="G509" s="12"/>
      <c r="N509" s="32"/>
    </row>
    <row r="510" spans="1:14" ht="15.75" customHeight="1" x14ac:dyDescent="0.25">
      <c r="A510" s="10"/>
      <c r="G510" s="12"/>
      <c r="N510" s="32"/>
    </row>
    <row r="511" spans="1:14" ht="15.75" customHeight="1" x14ac:dyDescent="0.25">
      <c r="A511" s="10"/>
      <c r="G511" s="12"/>
      <c r="N511" s="32"/>
    </row>
    <row r="512" spans="1:14" ht="15.75" customHeight="1" x14ac:dyDescent="0.25">
      <c r="A512" s="10"/>
      <c r="G512" s="12"/>
      <c r="N512" s="32"/>
    </row>
    <row r="513" spans="1:14" ht="15.75" customHeight="1" x14ac:dyDescent="0.25">
      <c r="A513" s="10"/>
      <c r="G513" s="12"/>
      <c r="N513" s="32"/>
    </row>
    <row r="514" spans="1:14" ht="15.75" customHeight="1" x14ac:dyDescent="0.25">
      <c r="A514" s="10"/>
      <c r="G514" s="12"/>
      <c r="N514" s="32"/>
    </row>
    <row r="515" spans="1:14" ht="15.75" customHeight="1" x14ac:dyDescent="0.25">
      <c r="A515" s="10"/>
      <c r="G515" s="12"/>
      <c r="N515" s="32"/>
    </row>
    <row r="516" spans="1:14" ht="15.75" customHeight="1" x14ac:dyDescent="0.25">
      <c r="A516" s="10"/>
      <c r="G516" s="12"/>
      <c r="N516" s="32"/>
    </row>
    <row r="517" spans="1:14" ht="15.75" customHeight="1" x14ac:dyDescent="0.25">
      <c r="A517" s="10"/>
      <c r="G517" s="12"/>
      <c r="N517" s="32"/>
    </row>
    <row r="518" spans="1:14" ht="15.75" customHeight="1" x14ac:dyDescent="0.25">
      <c r="A518" s="10"/>
      <c r="G518" s="12"/>
      <c r="N518" s="32"/>
    </row>
    <row r="519" spans="1:14" ht="15.75" customHeight="1" x14ac:dyDescent="0.25">
      <c r="A519" s="10"/>
      <c r="G519" s="12"/>
      <c r="N519" s="32"/>
    </row>
    <row r="520" spans="1:14" ht="15.75" customHeight="1" x14ac:dyDescent="0.25">
      <c r="A520" s="10"/>
      <c r="G520" s="12"/>
      <c r="N520" s="32"/>
    </row>
    <row r="521" spans="1:14" ht="15.75" customHeight="1" x14ac:dyDescent="0.25">
      <c r="A521" s="10"/>
      <c r="G521" s="12"/>
      <c r="N521" s="32"/>
    </row>
    <row r="522" spans="1:14" ht="15.75" customHeight="1" x14ac:dyDescent="0.25">
      <c r="A522" s="10"/>
      <c r="G522" s="12"/>
      <c r="N522" s="32"/>
    </row>
    <row r="523" spans="1:14" ht="15.75" customHeight="1" x14ac:dyDescent="0.25">
      <c r="A523" s="10"/>
      <c r="G523" s="12"/>
      <c r="N523" s="32"/>
    </row>
    <row r="524" spans="1:14" ht="15.75" customHeight="1" x14ac:dyDescent="0.25">
      <c r="A524" s="10"/>
      <c r="G524" s="12"/>
      <c r="N524" s="32"/>
    </row>
    <row r="525" spans="1:14" ht="15.75" customHeight="1" x14ac:dyDescent="0.25">
      <c r="A525" s="10"/>
      <c r="G525" s="12"/>
      <c r="N525" s="32"/>
    </row>
    <row r="526" spans="1:14" ht="15.75" customHeight="1" x14ac:dyDescent="0.25">
      <c r="A526" s="10"/>
      <c r="G526" s="12"/>
      <c r="N526" s="32"/>
    </row>
    <row r="527" spans="1:14" ht="15.75" customHeight="1" x14ac:dyDescent="0.25">
      <c r="A527" s="10"/>
      <c r="G527" s="12"/>
      <c r="N527" s="32"/>
    </row>
    <row r="528" spans="1:14" ht="15.75" customHeight="1" x14ac:dyDescent="0.25">
      <c r="A528" s="10"/>
      <c r="G528" s="12"/>
      <c r="N528" s="32"/>
    </row>
    <row r="529" spans="1:14" ht="15.75" customHeight="1" x14ac:dyDescent="0.25">
      <c r="A529" s="10"/>
      <c r="G529" s="12"/>
      <c r="N529" s="32"/>
    </row>
    <row r="530" spans="1:14" ht="15.75" customHeight="1" x14ac:dyDescent="0.25">
      <c r="A530" s="10"/>
      <c r="G530" s="12"/>
      <c r="N530" s="32"/>
    </row>
    <row r="531" spans="1:14" ht="15.75" customHeight="1" x14ac:dyDescent="0.25">
      <c r="A531" s="10"/>
      <c r="G531" s="12"/>
      <c r="N531" s="32"/>
    </row>
    <row r="532" spans="1:14" ht="15.75" customHeight="1" x14ac:dyDescent="0.25">
      <c r="A532" s="10"/>
      <c r="G532" s="12"/>
      <c r="N532" s="32"/>
    </row>
    <row r="533" spans="1:14" ht="15.75" customHeight="1" x14ac:dyDescent="0.25">
      <c r="A533" s="10"/>
      <c r="G533" s="12"/>
      <c r="N533" s="32"/>
    </row>
    <row r="534" spans="1:14" ht="15.75" customHeight="1" x14ac:dyDescent="0.25">
      <c r="A534" s="10"/>
      <c r="G534" s="12"/>
      <c r="N534" s="32"/>
    </row>
    <row r="535" spans="1:14" ht="15.75" customHeight="1" x14ac:dyDescent="0.25">
      <c r="A535" s="10"/>
      <c r="G535" s="12"/>
      <c r="N535" s="32"/>
    </row>
    <row r="536" spans="1:14" ht="15.75" customHeight="1" x14ac:dyDescent="0.25">
      <c r="A536" s="10"/>
      <c r="G536" s="12"/>
      <c r="N536" s="32"/>
    </row>
    <row r="537" spans="1:14" ht="15.75" customHeight="1" x14ac:dyDescent="0.25">
      <c r="A537" s="10"/>
      <c r="G537" s="12"/>
      <c r="N537" s="32"/>
    </row>
    <row r="538" spans="1:14" ht="15.75" customHeight="1" x14ac:dyDescent="0.25">
      <c r="A538" s="10"/>
      <c r="G538" s="12"/>
      <c r="N538" s="32"/>
    </row>
    <row r="539" spans="1:14" ht="15.75" customHeight="1" x14ac:dyDescent="0.25">
      <c r="A539" s="10"/>
      <c r="G539" s="12"/>
      <c r="N539" s="32"/>
    </row>
    <row r="540" spans="1:14" ht="15.75" customHeight="1" x14ac:dyDescent="0.25">
      <c r="A540" s="10"/>
      <c r="G540" s="12"/>
      <c r="N540" s="32"/>
    </row>
    <row r="541" spans="1:14" ht="15.75" customHeight="1" x14ac:dyDescent="0.25">
      <c r="A541" s="10"/>
      <c r="G541" s="12"/>
      <c r="N541" s="32"/>
    </row>
    <row r="542" spans="1:14" ht="15.75" customHeight="1" x14ac:dyDescent="0.25">
      <c r="A542" s="10"/>
      <c r="G542" s="12"/>
      <c r="N542" s="32"/>
    </row>
    <row r="543" spans="1:14" ht="15.75" customHeight="1" x14ac:dyDescent="0.25">
      <c r="A543" s="10"/>
      <c r="G543" s="12"/>
      <c r="N543" s="32"/>
    </row>
    <row r="544" spans="1:14" ht="15.75" customHeight="1" x14ac:dyDescent="0.25">
      <c r="A544" s="10"/>
      <c r="G544" s="12"/>
      <c r="N544" s="32"/>
    </row>
    <row r="545" spans="1:14" ht="15.75" customHeight="1" x14ac:dyDescent="0.25">
      <c r="A545" s="10"/>
      <c r="G545" s="12"/>
      <c r="N545" s="32"/>
    </row>
    <row r="546" spans="1:14" ht="15.75" customHeight="1" x14ac:dyDescent="0.25">
      <c r="A546" s="10"/>
      <c r="G546" s="12"/>
      <c r="N546" s="32"/>
    </row>
    <row r="547" spans="1:14" ht="15.75" customHeight="1" x14ac:dyDescent="0.25">
      <c r="A547" s="10"/>
      <c r="G547" s="12"/>
      <c r="N547" s="32"/>
    </row>
    <row r="548" spans="1:14" ht="15.75" customHeight="1" x14ac:dyDescent="0.25">
      <c r="A548" s="10"/>
      <c r="G548" s="12"/>
      <c r="N548" s="32"/>
    </row>
    <row r="549" spans="1:14" ht="15.75" customHeight="1" x14ac:dyDescent="0.25">
      <c r="A549" s="10"/>
      <c r="G549" s="12"/>
      <c r="N549" s="32"/>
    </row>
    <row r="550" spans="1:14" ht="15.75" customHeight="1" x14ac:dyDescent="0.25">
      <c r="A550" s="10"/>
      <c r="G550" s="12"/>
      <c r="N550" s="32"/>
    </row>
    <row r="551" spans="1:14" ht="15.75" customHeight="1" x14ac:dyDescent="0.25">
      <c r="A551" s="10"/>
      <c r="G551" s="12"/>
      <c r="N551" s="32"/>
    </row>
    <row r="552" spans="1:14" ht="15.75" customHeight="1" x14ac:dyDescent="0.25">
      <c r="A552" s="10"/>
      <c r="G552" s="12"/>
      <c r="N552" s="32"/>
    </row>
    <row r="553" spans="1:14" ht="15.75" customHeight="1" x14ac:dyDescent="0.25">
      <c r="A553" s="10"/>
      <c r="G553" s="12"/>
      <c r="N553" s="32"/>
    </row>
    <row r="554" spans="1:14" ht="15.75" customHeight="1" x14ac:dyDescent="0.25">
      <c r="A554" s="10"/>
      <c r="G554" s="12"/>
      <c r="N554" s="32"/>
    </row>
    <row r="555" spans="1:14" ht="15.75" customHeight="1" x14ac:dyDescent="0.25">
      <c r="A555" s="10"/>
      <c r="G555" s="12"/>
      <c r="N555" s="32"/>
    </row>
    <row r="556" spans="1:14" ht="15.75" customHeight="1" x14ac:dyDescent="0.25">
      <c r="A556" s="10"/>
      <c r="G556" s="12"/>
      <c r="N556" s="32"/>
    </row>
    <row r="557" spans="1:14" ht="15.75" customHeight="1" x14ac:dyDescent="0.25">
      <c r="A557" s="10"/>
      <c r="G557" s="12"/>
      <c r="N557" s="32"/>
    </row>
    <row r="558" spans="1:14" ht="15.75" customHeight="1" x14ac:dyDescent="0.25">
      <c r="A558" s="10"/>
      <c r="G558" s="12"/>
      <c r="N558" s="32"/>
    </row>
    <row r="559" spans="1:14" ht="15.75" customHeight="1" x14ac:dyDescent="0.25">
      <c r="A559" s="10"/>
      <c r="G559" s="12"/>
      <c r="N559" s="32"/>
    </row>
    <row r="560" spans="1:14" ht="15.75" customHeight="1" x14ac:dyDescent="0.25">
      <c r="A560" s="10"/>
      <c r="G560" s="12"/>
      <c r="N560" s="32"/>
    </row>
    <row r="561" spans="1:14" ht="15.75" customHeight="1" x14ac:dyDescent="0.25">
      <c r="A561" s="10"/>
      <c r="G561" s="12"/>
      <c r="N561" s="32"/>
    </row>
    <row r="562" spans="1:14" ht="15.75" customHeight="1" x14ac:dyDescent="0.25">
      <c r="A562" s="10"/>
      <c r="G562" s="12"/>
      <c r="N562" s="32"/>
    </row>
    <row r="563" spans="1:14" ht="15.75" customHeight="1" x14ac:dyDescent="0.25">
      <c r="A563" s="10"/>
      <c r="G563" s="12"/>
      <c r="N563" s="32"/>
    </row>
    <row r="564" spans="1:14" ht="15.75" customHeight="1" x14ac:dyDescent="0.25">
      <c r="A564" s="10"/>
      <c r="G564" s="12"/>
      <c r="N564" s="32"/>
    </row>
    <row r="565" spans="1:14" ht="15.75" customHeight="1" x14ac:dyDescent="0.25">
      <c r="A565" s="10"/>
      <c r="G565" s="12"/>
      <c r="N565" s="32"/>
    </row>
    <row r="566" spans="1:14" ht="15.75" customHeight="1" x14ac:dyDescent="0.25">
      <c r="A566" s="10"/>
      <c r="G566" s="12"/>
      <c r="N566" s="32"/>
    </row>
    <row r="567" spans="1:14" ht="15.75" customHeight="1" x14ac:dyDescent="0.25">
      <c r="A567" s="10"/>
      <c r="G567" s="12"/>
      <c r="N567" s="32"/>
    </row>
    <row r="568" spans="1:14" ht="15.75" customHeight="1" x14ac:dyDescent="0.25">
      <c r="A568" s="10"/>
      <c r="G568" s="12"/>
      <c r="N568" s="32"/>
    </row>
    <row r="569" spans="1:14" ht="15.75" customHeight="1" x14ac:dyDescent="0.25">
      <c r="A569" s="10"/>
      <c r="G569" s="12"/>
      <c r="N569" s="32"/>
    </row>
    <row r="570" spans="1:14" ht="15.75" customHeight="1" x14ac:dyDescent="0.25">
      <c r="A570" s="10"/>
      <c r="G570" s="12"/>
      <c r="N570" s="32"/>
    </row>
    <row r="571" spans="1:14" ht="15.75" customHeight="1" x14ac:dyDescent="0.25">
      <c r="A571" s="10"/>
      <c r="G571" s="12"/>
      <c r="N571" s="32"/>
    </row>
    <row r="572" spans="1:14" ht="15.75" customHeight="1" x14ac:dyDescent="0.25">
      <c r="A572" s="10"/>
      <c r="G572" s="12"/>
      <c r="N572" s="32"/>
    </row>
    <row r="573" spans="1:14" ht="15.75" customHeight="1" x14ac:dyDescent="0.25">
      <c r="A573" s="10"/>
      <c r="G573" s="12"/>
      <c r="N573" s="32"/>
    </row>
    <row r="574" spans="1:14" ht="15.75" customHeight="1" x14ac:dyDescent="0.25">
      <c r="A574" s="10"/>
      <c r="G574" s="12"/>
      <c r="N574" s="32"/>
    </row>
    <row r="575" spans="1:14" ht="15.75" customHeight="1" x14ac:dyDescent="0.25">
      <c r="A575" s="10"/>
      <c r="G575" s="12"/>
      <c r="N575" s="32"/>
    </row>
    <row r="576" spans="1:14" ht="15.75" customHeight="1" x14ac:dyDescent="0.25">
      <c r="A576" s="10"/>
      <c r="G576" s="12"/>
      <c r="N576" s="32"/>
    </row>
    <row r="577" spans="1:14" ht="15.75" customHeight="1" x14ac:dyDescent="0.25">
      <c r="A577" s="10"/>
      <c r="G577" s="12"/>
      <c r="N577" s="32"/>
    </row>
    <row r="578" spans="1:14" ht="15.75" customHeight="1" x14ac:dyDescent="0.25">
      <c r="A578" s="10"/>
      <c r="G578" s="12"/>
      <c r="N578" s="32"/>
    </row>
    <row r="579" spans="1:14" ht="15.75" customHeight="1" x14ac:dyDescent="0.25">
      <c r="A579" s="10"/>
      <c r="G579" s="12"/>
      <c r="N579" s="32"/>
    </row>
    <row r="580" spans="1:14" ht="15.75" customHeight="1" x14ac:dyDescent="0.25">
      <c r="A580" s="10"/>
      <c r="G580" s="12"/>
      <c r="N580" s="32"/>
    </row>
    <row r="581" spans="1:14" ht="15.75" customHeight="1" x14ac:dyDescent="0.25">
      <c r="A581" s="10"/>
      <c r="G581" s="12"/>
      <c r="N581" s="32"/>
    </row>
    <row r="582" spans="1:14" ht="15.75" customHeight="1" x14ac:dyDescent="0.25">
      <c r="A582" s="10"/>
      <c r="G582" s="12"/>
      <c r="N582" s="32"/>
    </row>
    <row r="583" spans="1:14" ht="15.75" customHeight="1" x14ac:dyDescent="0.25">
      <c r="A583" s="10"/>
      <c r="G583" s="12"/>
      <c r="N583" s="32"/>
    </row>
    <row r="584" spans="1:14" ht="15.75" customHeight="1" x14ac:dyDescent="0.25">
      <c r="A584" s="10"/>
      <c r="G584" s="12"/>
      <c r="N584" s="32"/>
    </row>
    <row r="585" spans="1:14" ht="15.75" customHeight="1" x14ac:dyDescent="0.25">
      <c r="A585" s="10"/>
      <c r="G585" s="12"/>
      <c r="N585" s="32"/>
    </row>
    <row r="586" spans="1:14" ht="15.75" customHeight="1" x14ac:dyDescent="0.25">
      <c r="A586" s="10"/>
      <c r="G586" s="12"/>
      <c r="N586" s="32"/>
    </row>
    <row r="587" spans="1:14" ht="15.75" customHeight="1" x14ac:dyDescent="0.25">
      <c r="A587" s="10"/>
      <c r="G587" s="12"/>
      <c r="N587" s="32"/>
    </row>
    <row r="588" spans="1:14" ht="15.75" customHeight="1" x14ac:dyDescent="0.25">
      <c r="A588" s="10"/>
      <c r="G588" s="12"/>
      <c r="N588" s="32"/>
    </row>
    <row r="589" spans="1:14" ht="15.75" customHeight="1" x14ac:dyDescent="0.25">
      <c r="A589" s="10"/>
      <c r="G589" s="12"/>
      <c r="N589" s="32"/>
    </row>
    <row r="590" spans="1:14" ht="15.75" customHeight="1" x14ac:dyDescent="0.25">
      <c r="A590" s="10"/>
      <c r="G590" s="12"/>
      <c r="N590" s="32"/>
    </row>
    <row r="591" spans="1:14" ht="15.75" customHeight="1" x14ac:dyDescent="0.25">
      <c r="A591" s="10"/>
      <c r="G591" s="12"/>
      <c r="N591" s="32"/>
    </row>
    <row r="592" spans="1:14" ht="15.75" customHeight="1" x14ac:dyDescent="0.25">
      <c r="A592" s="10"/>
      <c r="G592" s="12"/>
      <c r="N592" s="32"/>
    </row>
    <row r="593" spans="1:14" ht="15.75" customHeight="1" x14ac:dyDescent="0.25">
      <c r="A593" s="10"/>
      <c r="G593" s="12"/>
      <c r="N593" s="32"/>
    </row>
    <row r="594" spans="1:14" ht="15.75" customHeight="1" x14ac:dyDescent="0.25">
      <c r="A594" s="10"/>
      <c r="G594" s="12"/>
      <c r="N594" s="32"/>
    </row>
    <row r="595" spans="1:14" ht="15.75" customHeight="1" x14ac:dyDescent="0.25">
      <c r="A595" s="10"/>
      <c r="G595" s="12"/>
      <c r="N595" s="32"/>
    </row>
    <row r="596" spans="1:14" ht="15.75" customHeight="1" x14ac:dyDescent="0.25">
      <c r="A596" s="10"/>
      <c r="G596" s="12"/>
      <c r="N596" s="32"/>
    </row>
    <row r="597" spans="1:14" ht="15.75" customHeight="1" x14ac:dyDescent="0.25">
      <c r="A597" s="10"/>
      <c r="G597" s="12"/>
      <c r="N597" s="32"/>
    </row>
    <row r="598" spans="1:14" ht="15.75" customHeight="1" x14ac:dyDescent="0.25">
      <c r="A598" s="10"/>
      <c r="G598" s="12"/>
      <c r="N598" s="32"/>
    </row>
    <row r="599" spans="1:14" ht="15.75" customHeight="1" x14ac:dyDescent="0.25">
      <c r="A599" s="10"/>
      <c r="G599" s="12"/>
      <c r="N599" s="32"/>
    </row>
    <row r="600" spans="1:14" ht="15.75" customHeight="1" x14ac:dyDescent="0.25">
      <c r="A600" s="10"/>
      <c r="G600" s="12"/>
      <c r="N600" s="32"/>
    </row>
    <row r="601" spans="1:14" ht="15.75" customHeight="1" x14ac:dyDescent="0.25">
      <c r="A601" s="10"/>
      <c r="G601" s="12"/>
      <c r="N601" s="32"/>
    </row>
    <row r="602" spans="1:14" ht="15.75" customHeight="1" x14ac:dyDescent="0.25">
      <c r="A602" s="10"/>
      <c r="G602" s="12"/>
      <c r="N602" s="32"/>
    </row>
    <row r="603" spans="1:14" ht="15.75" customHeight="1" x14ac:dyDescent="0.25">
      <c r="A603" s="10"/>
      <c r="G603" s="12"/>
      <c r="N603" s="32"/>
    </row>
    <row r="604" spans="1:14" ht="15.75" customHeight="1" x14ac:dyDescent="0.25">
      <c r="A604" s="10"/>
      <c r="G604" s="12"/>
      <c r="N604" s="32"/>
    </row>
    <row r="605" spans="1:14" ht="15.75" customHeight="1" x14ac:dyDescent="0.25">
      <c r="A605" s="10"/>
      <c r="G605" s="12"/>
      <c r="N605" s="32"/>
    </row>
    <row r="606" spans="1:14" ht="15.75" customHeight="1" x14ac:dyDescent="0.25">
      <c r="A606" s="10"/>
      <c r="G606" s="12"/>
      <c r="N606" s="32"/>
    </row>
    <row r="607" spans="1:14" ht="15.75" customHeight="1" x14ac:dyDescent="0.25">
      <c r="A607" s="10"/>
      <c r="G607" s="12"/>
      <c r="N607" s="32"/>
    </row>
    <row r="608" spans="1:14" ht="15.75" customHeight="1" x14ac:dyDescent="0.25">
      <c r="A608" s="10"/>
      <c r="G608" s="12"/>
      <c r="N608" s="32"/>
    </row>
    <row r="609" spans="1:14" ht="15.75" customHeight="1" x14ac:dyDescent="0.25">
      <c r="A609" s="10"/>
      <c r="G609" s="12"/>
      <c r="N609" s="32"/>
    </row>
    <row r="610" spans="1:14" ht="15.75" customHeight="1" x14ac:dyDescent="0.25">
      <c r="A610" s="10"/>
      <c r="G610" s="12"/>
      <c r="N610" s="32"/>
    </row>
    <row r="611" spans="1:14" ht="15.75" customHeight="1" x14ac:dyDescent="0.25">
      <c r="A611" s="10"/>
      <c r="G611" s="12"/>
      <c r="N611" s="32"/>
    </row>
    <row r="612" spans="1:14" ht="15.75" customHeight="1" x14ac:dyDescent="0.25">
      <c r="A612" s="10"/>
      <c r="G612" s="12"/>
      <c r="N612" s="32"/>
    </row>
    <row r="613" spans="1:14" ht="15.75" customHeight="1" x14ac:dyDescent="0.25">
      <c r="A613" s="10"/>
      <c r="G613" s="12"/>
      <c r="N613" s="32"/>
    </row>
    <row r="614" spans="1:14" ht="15.75" customHeight="1" x14ac:dyDescent="0.25">
      <c r="A614" s="10"/>
      <c r="G614" s="12"/>
      <c r="N614" s="32"/>
    </row>
    <row r="615" spans="1:14" ht="15.75" customHeight="1" x14ac:dyDescent="0.25">
      <c r="A615" s="10"/>
      <c r="G615" s="12"/>
      <c r="N615" s="32"/>
    </row>
    <row r="616" spans="1:14" ht="15.75" customHeight="1" x14ac:dyDescent="0.25">
      <c r="A616" s="10"/>
      <c r="G616" s="12"/>
      <c r="N616" s="32"/>
    </row>
    <row r="617" spans="1:14" ht="15.75" customHeight="1" x14ac:dyDescent="0.25">
      <c r="A617" s="10"/>
      <c r="G617" s="12"/>
      <c r="N617" s="32"/>
    </row>
    <row r="618" spans="1:14" ht="15.75" customHeight="1" x14ac:dyDescent="0.25">
      <c r="A618" s="10"/>
      <c r="G618" s="12"/>
      <c r="N618" s="32"/>
    </row>
    <row r="619" spans="1:14" ht="15.75" customHeight="1" x14ac:dyDescent="0.25">
      <c r="A619" s="10"/>
      <c r="G619" s="12"/>
      <c r="N619" s="32"/>
    </row>
    <row r="620" spans="1:14" ht="15.75" customHeight="1" x14ac:dyDescent="0.25">
      <c r="A620" s="10"/>
      <c r="G620" s="12"/>
      <c r="N620" s="32"/>
    </row>
    <row r="621" spans="1:14" ht="15.75" customHeight="1" x14ac:dyDescent="0.25">
      <c r="A621" s="10"/>
      <c r="G621" s="12"/>
      <c r="N621" s="32"/>
    </row>
    <row r="622" spans="1:14" ht="15.75" customHeight="1" x14ac:dyDescent="0.25">
      <c r="A622" s="10"/>
      <c r="G622" s="12"/>
      <c r="N622" s="32"/>
    </row>
    <row r="623" spans="1:14" ht="15.75" customHeight="1" x14ac:dyDescent="0.25">
      <c r="A623" s="10"/>
      <c r="G623" s="12"/>
      <c r="N623" s="32"/>
    </row>
    <row r="624" spans="1:14" ht="15.75" customHeight="1" x14ac:dyDescent="0.25">
      <c r="A624" s="10"/>
      <c r="G624" s="12"/>
      <c r="N624" s="32"/>
    </row>
    <row r="625" spans="1:14" ht="15.75" customHeight="1" x14ac:dyDescent="0.25">
      <c r="A625" s="10"/>
      <c r="G625" s="12"/>
      <c r="N625" s="32"/>
    </row>
    <row r="626" spans="1:14" ht="15.75" customHeight="1" x14ac:dyDescent="0.25">
      <c r="A626" s="10"/>
      <c r="G626" s="12"/>
      <c r="N626" s="32"/>
    </row>
    <row r="627" spans="1:14" ht="15.75" customHeight="1" x14ac:dyDescent="0.25">
      <c r="A627" s="10"/>
      <c r="G627" s="12"/>
      <c r="N627" s="32"/>
    </row>
    <row r="628" spans="1:14" ht="15.75" customHeight="1" x14ac:dyDescent="0.25">
      <c r="A628" s="10"/>
      <c r="G628" s="12"/>
      <c r="N628" s="32"/>
    </row>
    <row r="629" spans="1:14" ht="15.75" customHeight="1" x14ac:dyDescent="0.25">
      <c r="A629" s="10"/>
      <c r="G629" s="12"/>
      <c r="N629" s="32"/>
    </row>
    <row r="630" spans="1:14" ht="15.75" customHeight="1" x14ac:dyDescent="0.25">
      <c r="A630" s="10"/>
      <c r="G630" s="12"/>
      <c r="N630" s="32"/>
    </row>
    <row r="631" spans="1:14" ht="15.75" customHeight="1" x14ac:dyDescent="0.25">
      <c r="A631" s="10"/>
      <c r="G631" s="12"/>
      <c r="N631" s="32"/>
    </row>
    <row r="632" spans="1:14" ht="15.75" customHeight="1" x14ac:dyDescent="0.25">
      <c r="A632" s="10"/>
      <c r="G632" s="12"/>
      <c r="N632" s="32"/>
    </row>
    <row r="633" spans="1:14" ht="15.75" customHeight="1" x14ac:dyDescent="0.25">
      <c r="A633" s="10"/>
      <c r="G633" s="12"/>
      <c r="N633" s="32"/>
    </row>
    <row r="634" spans="1:14" ht="15.75" customHeight="1" x14ac:dyDescent="0.25">
      <c r="A634" s="10"/>
      <c r="G634" s="12"/>
      <c r="N634" s="32"/>
    </row>
    <row r="635" spans="1:14" ht="15.75" customHeight="1" x14ac:dyDescent="0.25">
      <c r="A635" s="10"/>
      <c r="G635" s="12"/>
      <c r="N635" s="32"/>
    </row>
    <row r="636" spans="1:14" ht="15.75" customHeight="1" x14ac:dyDescent="0.25">
      <c r="A636" s="10"/>
      <c r="G636" s="12"/>
      <c r="N636" s="32"/>
    </row>
    <row r="637" spans="1:14" ht="15.75" customHeight="1" x14ac:dyDescent="0.25">
      <c r="A637" s="10"/>
      <c r="G637" s="12"/>
      <c r="N637" s="32"/>
    </row>
    <row r="638" spans="1:14" ht="15.75" customHeight="1" x14ac:dyDescent="0.25">
      <c r="A638" s="10"/>
      <c r="G638" s="12"/>
      <c r="N638" s="32"/>
    </row>
    <row r="639" spans="1:14" ht="15.75" customHeight="1" x14ac:dyDescent="0.25">
      <c r="A639" s="10"/>
      <c r="G639" s="12"/>
      <c r="N639" s="32"/>
    </row>
    <row r="640" spans="1:14" ht="15.75" customHeight="1" x14ac:dyDescent="0.25">
      <c r="A640" s="10"/>
      <c r="G640" s="12"/>
      <c r="N640" s="32"/>
    </row>
    <row r="641" spans="1:14" ht="15.75" customHeight="1" x14ac:dyDescent="0.25">
      <c r="A641" s="10"/>
      <c r="G641" s="12"/>
      <c r="N641" s="32"/>
    </row>
    <row r="642" spans="1:14" ht="15.75" customHeight="1" x14ac:dyDescent="0.25">
      <c r="A642" s="10"/>
      <c r="G642" s="12"/>
      <c r="N642" s="32"/>
    </row>
    <row r="643" spans="1:14" ht="15.75" customHeight="1" x14ac:dyDescent="0.25">
      <c r="A643" s="10"/>
      <c r="G643" s="12"/>
      <c r="N643" s="32"/>
    </row>
    <row r="644" spans="1:14" ht="15.75" customHeight="1" x14ac:dyDescent="0.25">
      <c r="A644" s="10"/>
      <c r="G644" s="12"/>
      <c r="N644" s="32"/>
    </row>
    <row r="645" spans="1:14" ht="15.75" customHeight="1" x14ac:dyDescent="0.25">
      <c r="A645" s="10"/>
      <c r="G645" s="12"/>
      <c r="N645" s="32"/>
    </row>
    <row r="646" spans="1:14" ht="15.75" customHeight="1" x14ac:dyDescent="0.25">
      <c r="A646" s="10"/>
      <c r="G646" s="12"/>
      <c r="N646" s="32"/>
    </row>
    <row r="647" spans="1:14" ht="15.75" customHeight="1" x14ac:dyDescent="0.25">
      <c r="A647" s="10"/>
      <c r="G647" s="12"/>
      <c r="N647" s="32"/>
    </row>
    <row r="648" spans="1:14" ht="15.75" customHeight="1" x14ac:dyDescent="0.25">
      <c r="A648" s="10"/>
      <c r="G648" s="12"/>
      <c r="N648" s="32"/>
    </row>
    <row r="649" spans="1:14" ht="15.75" customHeight="1" x14ac:dyDescent="0.25">
      <c r="A649" s="10"/>
      <c r="G649" s="12"/>
      <c r="N649" s="32"/>
    </row>
    <row r="650" spans="1:14" ht="15.75" customHeight="1" x14ac:dyDescent="0.25">
      <c r="A650" s="10"/>
      <c r="G650" s="12"/>
      <c r="N650" s="32"/>
    </row>
    <row r="651" spans="1:14" ht="15.75" customHeight="1" x14ac:dyDescent="0.25">
      <c r="A651" s="10"/>
      <c r="G651" s="12"/>
      <c r="N651" s="32"/>
    </row>
    <row r="652" spans="1:14" ht="15.75" customHeight="1" x14ac:dyDescent="0.25">
      <c r="A652" s="10"/>
      <c r="G652" s="12"/>
      <c r="N652" s="32"/>
    </row>
    <row r="653" spans="1:14" ht="15.75" customHeight="1" x14ac:dyDescent="0.25">
      <c r="A653" s="10"/>
      <c r="G653" s="12"/>
      <c r="N653" s="32"/>
    </row>
    <row r="654" spans="1:14" ht="15.75" customHeight="1" x14ac:dyDescent="0.25">
      <c r="A654" s="10"/>
      <c r="G654" s="12"/>
      <c r="N654" s="32"/>
    </row>
    <row r="655" spans="1:14" ht="15.75" customHeight="1" x14ac:dyDescent="0.25">
      <c r="A655" s="10"/>
      <c r="G655" s="12"/>
      <c r="N655" s="32"/>
    </row>
    <row r="656" spans="1:14" ht="15.75" customHeight="1" x14ac:dyDescent="0.25">
      <c r="A656" s="10"/>
      <c r="G656" s="12"/>
      <c r="N656" s="32"/>
    </row>
    <row r="657" spans="1:14" ht="15.75" customHeight="1" x14ac:dyDescent="0.25">
      <c r="A657" s="10"/>
      <c r="G657" s="12"/>
      <c r="N657" s="32"/>
    </row>
    <row r="658" spans="1:14" ht="15.75" customHeight="1" x14ac:dyDescent="0.25">
      <c r="A658" s="10"/>
      <c r="G658" s="12"/>
      <c r="N658" s="32"/>
    </row>
    <row r="659" spans="1:14" ht="15.75" customHeight="1" x14ac:dyDescent="0.25">
      <c r="A659" s="10"/>
      <c r="G659" s="12"/>
      <c r="N659" s="32"/>
    </row>
    <row r="660" spans="1:14" ht="15.75" customHeight="1" x14ac:dyDescent="0.25">
      <c r="A660" s="10"/>
      <c r="G660" s="12"/>
      <c r="N660" s="32"/>
    </row>
    <row r="661" spans="1:14" ht="15.75" customHeight="1" x14ac:dyDescent="0.25">
      <c r="A661" s="10"/>
      <c r="G661" s="12"/>
      <c r="N661" s="32"/>
    </row>
    <row r="662" spans="1:14" ht="15.75" customHeight="1" x14ac:dyDescent="0.25">
      <c r="A662" s="10"/>
      <c r="G662" s="12"/>
      <c r="N662" s="32"/>
    </row>
    <row r="663" spans="1:14" ht="15.75" customHeight="1" x14ac:dyDescent="0.25">
      <c r="A663" s="10"/>
      <c r="G663" s="12"/>
      <c r="N663" s="32"/>
    </row>
    <row r="664" spans="1:14" ht="15.75" customHeight="1" x14ac:dyDescent="0.25">
      <c r="A664" s="10"/>
      <c r="G664" s="12"/>
      <c r="N664" s="32"/>
    </row>
    <row r="665" spans="1:14" ht="15.75" customHeight="1" x14ac:dyDescent="0.25">
      <c r="A665" s="10"/>
      <c r="G665" s="12"/>
      <c r="N665" s="32"/>
    </row>
    <row r="666" spans="1:14" ht="15.75" customHeight="1" x14ac:dyDescent="0.25">
      <c r="A666" s="10"/>
      <c r="G666" s="12"/>
      <c r="N666" s="32"/>
    </row>
    <row r="667" spans="1:14" ht="15.75" customHeight="1" x14ac:dyDescent="0.25">
      <c r="A667" s="10"/>
      <c r="G667" s="12"/>
      <c r="N667" s="32"/>
    </row>
    <row r="668" spans="1:14" ht="15.75" customHeight="1" x14ac:dyDescent="0.25">
      <c r="A668" s="10"/>
      <c r="G668" s="12"/>
      <c r="N668" s="32"/>
    </row>
    <row r="669" spans="1:14" ht="15.75" customHeight="1" x14ac:dyDescent="0.25">
      <c r="A669" s="10"/>
      <c r="G669" s="12"/>
      <c r="N669" s="32"/>
    </row>
    <row r="670" spans="1:14" ht="15.75" customHeight="1" x14ac:dyDescent="0.25">
      <c r="A670" s="10"/>
      <c r="G670" s="12"/>
      <c r="N670" s="32"/>
    </row>
    <row r="671" spans="1:14" ht="15.75" customHeight="1" x14ac:dyDescent="0.25">
      <c r="A671" s="10"/>
      <c r="G671" s="12"/>
      <c r="N671" s="32"/>
    </row>
    <row r="672" spans="1:14" ht="15.75" customHeight="1" x14ac:dyDescent="0.25">
      <c r="A672" s="10"/>
      <c r="G672" s="12"/>
      <c r="N672" s="32"/>
    </row>
    <row r="673" spans="1:14" ht="15.75" customHeight="1" x14ac:dyDescent="0.25">
      <c r="A673" s="10"/>
      <c r="G673" s="12"/>
      <c r="N673" s="32"/>
    </row>
    <row r="674" spans="1:14" ht="15.75" customHeight="1" x14ac:dyDescent="0.25">
      <c r="A674" s="10"/>
      <c r="G674" s="12"/>
      <c r="N674" s="32"/>
    </row>
    <row r="675" spans="1:14" ht="15.75" customHeight="1" x14ac:dyDescent="0.25">
      <c r="A675" s="10"/>
      <c r="G675" s="12"/>
      <c r="N675" s="32"/>
    </row>
    <row r="676" spans="1:14" ht="15.75" customHeight="1" x14ac:dyDescent="0.25">
      <c r="A676" s="10"/>
      <c r="G676" s="12"/>
      <c r="N676" s="32"/>
    </row>
    <row r="677" spans="1:14" ht="15.75" customHeight="1" x14ac:dyDescent="0.25">
      <c r="A677" s="10"/>
      <c r="G677" s="12"/>
      <c r="N677" s="32"/>
    </row>
    <row r="678" spans="1:14" ht="15.75" customHeight="1" x14ac:dyDescent="0.25">
      <c r="A678" s="10"/>
      <c r="G678" s="12"/>
      <c r="N678" s="32"/>
    </row>
    <row r="679" spans="1:14" ht="15.75" customHeight="1" x14ac:dyDescent="0.25">
      <c r="A679" s="10"/>
      <c r="G679" s="12"/>
      <c r="N679" s="32"/>
    </row>
    <row r="680" spans="1:14" ht="15.75" customHeight="1" x14ac:dyDescent="0.25">
      <c r="A680" s="10"/>
      <c r="G680" s="12"/>
      <c r="N680" s="32"/>
    </row>
    <row r="681" spans="1:14" ht="15.75" customHeight="1" x14ac:dyDescent="0.25">
      <c r="A681" s="10"/>
      <c r="G681" s="12"/>
      <c r="N681" s="32"/>
    </row>
    <row r="682" spans="1:14" ht="15.75" customHeight="1" x14ac:dyDescent="0.25">
      <c r="A682" s="10"/>
      <c r="G682" s="12"/>
      <c r="N682" s="32"/>
    </row>
    <row r="683" spans="1:14" ht="15.75" customHeight="1" x14ac:dyDescent="0.25">
      <c r="A683" s="10"/>
      <c r="G683" s="12"/>
      <c r="N683" s="32"/>
    </row>
    <row r="684" spans="1:14" ht="15.75" customHeight="1" x14ac:dyDescent="0.25">
      <c r="A684" s="10"/>
      <c r="G684" s="12"/>
      <c r="N684" s="32"/>
    </row>
    <row r="685" spans="1:14" ht="15.75" customHeight="1" x14ac:dyDescent="0.25">
      <c r="A685" s="10"/>
      <c r="G685" s="12"/>
      <c r="N685" s="32"/>
    </row>
    <row r="686" spans="1:14" ht="15.75" customHeight="1" x14ac:dyDescent="0.25">
      <c r="A686" s="10"/>
      <c r="G686" s="12"/>
      <c r="N686" s="32"/>
    </row>
    <row r="687" spans="1:14" ht="15.75" customHeight="1" x14ac:dyDescent="0.25">
      <c r="A687" s="10"/>
      <c r="G687" s="12"/>
      <c r="N687" s="32"/>
    </row>
    <row r="688" spans="1:14" ht="15.75" customHeight="1" x14ac:dyDescent="0.25">
      <c r="A688" s="10"/>
      <c r="G688" s="12"/>
      <c r="N688" s="32"/>
    </row>
    <row r="689" spans="1:14" ht="15.75" customHeight="1" x14ac:dyDescent="0.25">
      <c r="A689" s="10"/>
      <c r="G689" s="12"/>
      <c r="N689" s="32"/>
    </row>
    <row r="690" spans="1:14" ht="15.75" customHeight="1" x14ac:dyDescent="0.25">
      <c r="A690" s="10"/>
      <c r="G690" s="12"/>
      <c r="N690" s="32"/>
    </row>
    <row r="691" spans="1:14" ht="15.75" customHeight="1" x14ac:dyDescent="0.25">
      <c r="A691" s="10"/>
      <c r="G691" s="12"/>
      <c r="N691" s="32"/>
    </row>
    <row r="692" spans="1:14" ht="15.75" customHeight="1" x14ac:dyDescent="0.25">
      <c r="A692" s="10"/>
      <c r="G692" s="12"/>
      <c r="N692" s="32"/>
    </row>
    <row r="693" spans="1:14" ht="15.75" customHeight="1" x14ac:dyDescent="0.25">
      <c r="A693" s="10"/>
      <c r="G693" s="12"/>
      <c r="N693" s="32"/>
    </row>
    <row r="694" spans="1:14" ht="15.75" customHeight="1" x14ac:dyDescent="0.25">
      <c r="A694" s="10"/>
      <c r="G694" s="12"/>
      <c r="N694" s="32"/>
    </row>
    <row r="695" spans="1:14" ht="15.75" customHeight="1" x14ac:dyDescent="0.25">
      <c r="A695" s="10"/>
      <c r="G695" s="12"/>
      <c r="N695" s="32"/>
    </row>
    <row r="696" spans="1:14" ht="15.75" customHeight="1" x14ac:dyDescent="0.25">
      <c r="A696" s="10"/>
      <c r="G696" s="12"/>
      <c r="N696" s="32"/>
    </row>
    <row r="697" spans="1:14" ht="15.75" customHeight="1" x14ac:dyDescent="0.25">
      <c r="A697" s="10"/>
      <c r="G697" s="12"/>
      <c r="N697" s="32"/>
    </row>
    <row r="698" spans="1:14" ht="15.75" customHeight="1" x14ac:dyDescent="0.25">
      <c r="A698" s="10"/>
      <c r="G698" s="12"/>
      <c r="N698" s="32"/>
    </row>
    <row r="699" spans="1:14" ht="15.75" customHeight="1" x14ac:dyDescent="0.25">
      <c r="A699" s="10"/>
      <c r="G699" s="12"/>
      <c r="N699" s="32"/>
    </row>
    <row r="700" spans="1:14" ht="15.75" customHeight="1" x14ac:dyDescent="0.25">
      <c r="A700" s="10"/>
      <c r="G700" s="12"/>
      <c r="N700" s="32"/>
    </row>
    <row r="701" spans="1:14" ht="15.75" customHeight="1" x14ac:dyDescent="0.25">
      <c r="A701" s="10"/>
      <c r="G701" s="12"/>
      <c r="N701" s="32"/>
    </row>
    <row r="702" spans="1:14" ht="15.75" customHeight="1" x14ac:dyDescent="0.25">
      <c r="A702" s="10"/>
      <c r="G702" s="12"/>
      <c r="N702" s="32"/>
    </row>
    <row r="703" spans="1:14" ht="15.75" customHeight="1" x14ac:dyDescent="0.25">
      <c r="A703" s="10"/>
      <c r="G703" s="12"/>
      <c r="N703" s="32"/>
    </row>
    <row r="704" spans="1:14" ht="15.75" customHeight="1" x14ac:dyDescent="0.25">
      <c r="A704" s="10"/>
      <c r="G704" s="12"/>
      <c r="N704" s="32"/>
    </row>
    <row r="705" spans="1:14" ht="15.75" customHeight="1" x14ac:dyDescent="0.25">
      <c r="A705" s="10"/>
      <c r="G705" s="12"/>
      <c r="N705" s="32"/>
    </row>
    <row r="706" spans="1:14" ht="15.75" customHeight="1" x14ac:dyDescent="0.25">
      <c r="A706" s="10"/>
      <c r="G706" s="12"/>
      <c r="N706" s="32"/>
    </row>
    <row r="707" spans="1:14" ht="15.75" customHeight="1" x14ac:dyDescent="0.25">
      <c r="A707" s="10"/>
      <c r="G707" s="12"/>
      <c r="N707" s="32"/>
    </row>
    <row r="708" spans="1:14" ht="15.75" customHeight="1" x14ac:dyDescent="0.25">
      <c r="A708" s="10"/>
      <c r="G708" s="12"/>
      <c r="N708" s="32"/>
    </row>
    <row r="709" spans="1:14" ht="15.75" customHeight="1" x14ac:dyDescent="0.25">
      <c r="A709" s="10"/>
      <c r="G709" s="12"/>
      <c r="N709" s="32"/>
    </row>
    <row r="710" spans="1:14" ht="15.75" customHeight="1" x14ac:dyDescent="0.25">
      <c r="A710" s="10"/>
      <c r="G710" s="12"/>
      <c r="N710" s="32"/>
    </row>
    <row r="711" spans="1:14" ht="15.75" customHeight="1" x14ac:dyDescent="0.25">
      <c r="A711" s="10"/>
      <c r="G711" s="12"/>
      <c r="N711" s="32"/>
    </row>
    <row r="712" spans="1:14" ht="15.75" customHeight="1" x14ac:dyDescent="0.25">
      <c r="A712" s="10"/>
      <c r="G712" s="12"/>
      <c r="N712" s="32"/>
    </row>
    <row r="713" spans="1:14" ht="15.75" customHeight="1" x14ac:dyDescent="0.25">
      <c r="A713" s="10"/>
      <c r="G713" s="12"/>
      <c r="N713" s="32"/>
    </row>
    <row r="714" spans="1:14" ht="15.75" customHeight="1" x14ac:dyDescent="0.25">
      <c r="A714" s="10"/>
      <c r="G714" s="12"/>
      <c r="N714" s="32"/>
    </row>
    <row r="715" spans="1:14" ht="15.75" customHeight="1" x14ac:dyDescent="0.25">
      <c r="A715" s="10"/>
      <c r="G715" s="12"/>
      <c r="N715" s="32"/>
    </row>
    <row r="716" spans="1:14" ht="15.75" customHeight="1" x14ac:dyDescent="0.25">
      <c r="A716" s="10"/>
      <c r="G716" s="12"/>
      <c r="N716" s="32"/>
    </row>
    <row r="717" spans="1:14" ht="15.75" customHeight="1" x14ac:dyDescent="0.25">
      <c r="A717" s="10"/>
      <c r="G717" s="12"/>
      <c r="N717" s="32"/>
    </row>
    <row r="718" spans="1:14" ht="15.75" customHeight="1" x14ac:dyDescent="0.25">
      <c r="A718" s="10"/>
      <c r="G718" s="12"/>
      <c r="N718" s="32"/>
    </row>
    <row r="719" spans="1:14" ht="15.75" customHeight="1" x14ac:dyDescent="0.25">
      <c r="A719" s="10"/>
      <c r="G719" s="12"/>
      <c r="N719" s="32"/>
    </row>
    <row r="720" spans="1:14" ht="15.75" customHeight="1" x14ac:dyDescent="0.25">
      <c r="A720" s="10"/>
      <c r="G720" s="12"/>
      <c r="N720" s="32"/>
    </row>
    <row r="721" spans="1:14" ht="15.75" customHeight="1" x14ac:dyDescent="0.25">
      <c r="A721" s="10"/>
      <c r="G721" s="12"/>
      <c r="N721" s="32"/>
    </row>
    <row r="722" spans="1:14" ht="15.75" customHeight="1" x14ac:dyDescent="0.25">
      <c r="A722" s="10"/>
      <c r="G722" s="12"/>
      <c r="N722" s="32"/>
    </row>
    <row r="723" spans="1:14" ht="15.75" customHeight="1" x14ac:dyDescent="0.25">
      <c r="A723" s="10"/>
      <c r="G723" s="12"/>
      <c r="N723" s="32"/>
    </row>
    <row r="724" spans="1:14" ht="15.75" customHeight="1" x14ac:dyDescent="0.25">
      <c r="A724" s="10"/>
      <c r="G724" s="12"/>
      <c r="N724" s="32"/>
    </row>
    <row r="725" spans="1:14" ht="15.75" customHeight="1" x14ac:dyDescent="0.25">
      <c r="A725" s="10"/>
      <c r="G725" s="12"/>
      <c r="N725" s="32"/>
    </row>
    <row r="726" spans="1:14" ht="15.75" customHeight="1" x14ac:dyDescent="0.25">
      <c r="A726" s="10"/>
      <c r="G726" s="12"/>
      <c r="N726" s="32"/>
    </row>
    <row r="727" spans="1:14" ht="15.75" customHeight="1" x14ac:dyDescent="0.25">
      <c r="A727" s="10"/>
      <c r="G727" s="12"/>
      <c r="N727" s="32"/>
    </row>
    <row r="728" spans="1:14" ht="15.75" customHeight="1" x14ac:dyDescent="0.25">
      <c r="A728" s="10"/>
      <c r="G728" s="12"/>
      <c r="N728" s="32"/>
    </row>
    <row r="729" spans="1:14" ht="15.75" customHeight="1" x14ac:dyDescent="0.25">
      <c r="A729" s="10"/>
      <c r="G729" s="12"/>
      <c r="N729" s="32"/>
    </row>
    <row r="730" spans="1:14" ht="15.75" customHeight="1" x14ac:dyDescent="0.25">
      <c r="A730" s="10"/>
      <c r="G730" s="12"/>
      <c r="N730" s="32"/>
    </row>
    <row r="731" spans="1:14" ht="15.75" customHeight="1" x14ac:dyDescent="0.25">
      <c r="A731" s="10"/>
      <c r="G731" s="12"/>
      <c r="N731" s="32"/>
    </row>
    <row r="732" spans="1:14" ht="15.75" customHeight="1" x14ac:dyDescent="0.25">
      <c r="A732" s="10"/>
      <c r="G732" s="12"/>
      <c r="N732" s="32"/>
    </row>
    <row r="733" spans="1:14" ht="15.75" customHeight="1" x14ac:dyDescent="0.25">
      <c r="A733" s="10"/>
      <c r="G733" s="12"/>
      <c r="N733" s="32"/>
    </row>
    <row r="734" spans="1:14" ht="15.75" customHeight="1" x14ac:dyDescent="0.25">
      <c r="A734" s="10"/>
      <c r="G734" s="12"/>
      <c r="N734" s="32"/>
    </row>
    <row r="735" spans="1:14" ht="15.75" customHeight="1" x14ac:dyDescent="0.25">
      <c r="A735" s="10"/>
      <c r="G735" s="12"/>
      <c r="N735" s="32"/>
    </row>
    <row r="736" spans="1:14" ht="15.75" customHeight="1" x14ac:dyDescent="0.25">
      <c r="A736" s="10"/>
      <c r="G736" s="12"/>
      <c r="N736" s="32"/>
    </row>
    <row r="737" spans="1:14" ht="15.75" customHeight="1" x14ac:dyDescent="0.25">
      <c r="A737" s="10"/>
      <c r="G737" s="12"/>
      <c r="N737" s="32"/>
    </row>
    <row r="738" spans="1:14" ht="15.75" customHeight="1" x14ac:dyDescent="0.25">
      <c r="A738" s="10"/>
      <c r="G738" s="12"/>
      <c r="N738" s="32"/>
    </row>
    <row r="739" spans="1:14" ht="15.75" customHeight="1" x14ac:dyDescent="0.25">
      <c r="A739" s="10"/>
      <c r="G739" s="12"/>
      <c r="N739" s="32"/>
    </row>
    <row r="740" spans="1:14" ht="15.75" customHeight="1" x14ac:dyDescent="0.25">
      <c r="A740" s="10"/>
      <c r="G740" s="12"/>
      <c r="N740" s="32"/>
    </row>
    <row r="741" spans="1:14" ht="15.75" customHeight="1" x14ac:dyDescent="0.25">
      <c r="A741" s="10"/>
      <c r="G741" s="12"/>
      <c r="N741" s="32"/>
    </row>
    <row r="742" spans="1:14" ht="15.75" customHeight="1" x14ac:dyDescent="0.25">
      <c r="A742" s="10"/>
      <c r="G742" s="12"/>
      <c r="N742" s="32"/>
    </row>
    <row r="743" spans="1:14" ht="15.75" customHeight="1" x14ac:dyDescent="0.25">
      <c r="A743" s="10"/>
      <c r="G743" s="12"/>
      <c r="N743" s="32"/>
    </row>
    <row r="744" spans="1:14" ht="15.75" customHeight="1" x14ac:dyDescent="0.25">
      <c r="A744" s="10"/>
      <c r="G744" s="12"/>
      <c r="N744" s="32"/>
    </row>
    <row r="745" spans="1:14" ht="15.75" customHeight="1" x14ac:dyDescent="0.25">
      <c r="A745" s="10"/>
      <c r="G745" s="12"/>
      <c r="N745" s="32"/>
    </row>
    <row r="746" spans="1:14" ht="15.75" customHeight="1" x14ac:dyDescent="0.25">
      <c r="A746" s="10"/>
      <c r="G746" s="12"/>
      <c r="N746" s="32"/>
    </row>
    <row r="747" spans="1:14" ht="15.75" customHeight="1" x14ac:dyDescent="0.25">
      <c r="A747" s="10"/>
      <c r="G747" s="12"/>
      <c r="N747" s="32"/>
    </row>
    <row r="748" spans="1:14" ht="15.75" customHeight="1" x14ac:dyDescent="0.25">
      <c r="A748" s="10"/>
      <c r="G748" s="12"/>
      <c r="N748" s="32"/>
    </row>
    <row r="749" spans="1:14" ht="15.75" customHeight="1" x14ac:dyDescent="0.25">
      <c r="A749" s="10"/>
      <c r="G749" s="12"/>
      <c r="N749" s="32"/>
    </row>
    <row r="750" spans="1:14" ht="15.75" customHeight="1" x14ac:dyDescent="0.25">
      <c r="A750" s="10"/>
      <c r="G750" s="12"/>
      <c r="N750" s="32"/>
    </row>
    <row r="751" spans="1:14" ht="15.75" customHeight="1" x14ac:dyDescent="0.25">
      <c r="A751" s="10"/>
      <c r="G751" s="12"/>
      <c r="N751" s="32"/>
    </row>
    <row r="752" spans="1:14" ht="15.75" customHeight="1" x14ac:dyDescent="0.25">
      <c r="A752" s="10"/>
      <c r="G752" s="12"/>
      <c r="N752" s="32"/>
    </row>
    <row r="753" spans="1:14" ht="15.75" customHeight="1" x14ac:dyDescent="0.25">
      <c r="A753" s="10"/>
      <c r="G753" s="12"/>
      <c r="N753" s="32"/>
    </row>
    <row r="754" spans="1:14" ht="15.75" customHeight="1" x14ac:dyDescent="0.25">
      <c r="A754" s="10"/>
      <c r="G754" s="12"/>
      <c r="N754" s="32"/>
    </row>
    <row r="755" spans="1:14" ht="15.75" customHeight="1" x14ac:dyDescent="0.25">
      <c r="A755" s="10"/>
      <c r="G755" s="12"/>
      <c r="N755" s="32"/>
    </row>
    <row r="756" spans="1:14" ht="15.75" customHeight="1" x14ac:dyDescent="0.25">
      <c r="A756" s="10"/>
      <c r="G756" s="12"/>
      <c r="N756" s="32"/>
    </row>
    <row r="757" spans="1:14" ht="15.75" customHeight="1" x14ac:dyDescent="0.25">
      <c r="A757" s="10"/>
      <c r="G757" s="12"/>
      <c r="N757" s="32"/>
    </row>
    <row r="758" spans="1:14" ht="15.75" customHeight="1" x14ac:dyDescent="0.25">
      <c r="A758" s="10"/>
      <c r="G758" s="12"/>
      <c r="N758" s="32"/>
    </row>
    <row r="759" spans="1:14" ht="15.75" customHeight="1" x14ac:dyDescent="0.25">
      <c r="A759" s="10"/>
      <c r="G759" s="12"/>
      <c r="N759" s="32"/>
    </row>
    <row r="760" spans="1:14" ht="15.75" customHeight="1" x14ac:dyDescent="0.25">
      <c r="A760" s="10"/>
      <c r="G760" s="12"/>
      <c r="N760" s="32"/>
    </row>
    <row r="761" spans="1:14" ht="15.75" customHeight="1" x14ac:dyDescent="0.25">
      <c r="A761" s="10"/>
      <c r="G761" s="12"/>
      <c r="N761" s="32"/>
    </row>
    <row r="762" spans="1:14" ht="15.75" customHeight="1" x14ac:dyDescent="0.25">
      <c r="A762" s="10"/>
      <c r="G762" s="12"/>
      <c r="N762" s="32"/>
    </row>
    <row r="763" spans="1:14" ht="15.75" customHeight="1" x14ac:dyDescent="0.25">
      <c r="A763" s="10"/>
      <c r="G763" s="12"/>
      <c r="N763" s="32"/>
    </row>
    <row r="764" spans="1:14" ht="15.75" customHeight="1" x14ac:dyDescent="0.25">
      <c r="A764" s="10"/>
      <c r="G764" s="12"/>
      <c r="N764" s="32"/>
    </row>
    <row r="765" spans="1:14" ht="15.75" customHeight="1" x14ac:dyDescent="0.25">
      <c r="A765" s="10"/>
      <c r="G765" s="12"/>
      <c r="N765" s="32"/>
    </row>
    <row r="766" spans="1:14" ht="15.75" customHeight="1" x14ac:dyDescent="0.25">
      <c r="A766" s="10"/>
      <c r="G766" s="12"/>
      <c r="N766" s="32"/>
    </row>
    <row r="767" spans="1:14" ht="15.75" customHeight="1" x14ac:dyDescent="0.25">
      <c r="A767" s="10"/>
      <c r="G767" s="12"/>
      <c r="N767" s="32"/>
    </row>
    <row r="768" spans="1:14" ht="15.75" customHeight="1" x14ac:dyDescent="0.25">
      <c r="A768" s="10"/>
      <c r="G768" s="12"/>
      <c r="N768" s="32"/>
    </row>
    <row r="769" spans="1:14" ht="15.75" customHeight="1" x14ac:dyDescent="0.25">
      <c r="A769" s="10"/>
      <c r="G769" s="12"/>
      <c r="N769" s="32"/>
    </row>
    <row r="770" spans="1:14" ht="15.75" customHeight="1" x14ac:dyDescent="0.25">
      <c r="A770" s="10"/>
      <c r="G770" s="12"/>
      <c r="N770" s="32"/>
    </row>
    <row r="771" spans="1:14" ht="15.75" customHeight="1" x14ac:dyDescent="0.25">
      <c r="A771" s="10"/>
      <c r="G771" s="12"/>
      <c r="N771" s="32"/>
    </row>
    <row r="772" spans="1:14" ht="15.75" customHeight="1" x14ac:dyDescent="0.25">
      <c r="A772" s="10"/>
      <c r="G772" s="12"/>
      <c r="N772" s="32"/>
    </row>
    <row r="773" spans="1:14" ht="15.75" customHeight="1" x14ac:dyDescent="0.25">
      <c r="A773" s="10"/>
      <c r="G773" s="12"/>
      <c r="N773" s="32"/>
    </row>
    <row r="774" spans="1:14" ht="15.75" customHeight="1" x14ac:dyDescent="0.25">
      <c r="A774" s="10"/>
      <c r="G774" s="12"/>
      <c r="N774" s="32"/>
    </row>
    <row r="775" spans="1:14" ht="15.75" customHeight="1" x14ac:dyDescent="0.25">
      <c r="A775" s="10"/>
      <c r="G775" s="12"/>
      <c r="N775" s="32"/>
    </row>
    <row r="776" spans="1:14" ht="15.75" customHeight="1" x14ac:dyDescent="0.25">
      <c r="A776" s="10"/>
      <c r="G776" s="12"/>
      <c r="N776" s="32"/>
    </row>
    <row r="777" spans="1:14" ht="15.75" customHeight="1" x14ac:dyDescent="0.25">
      <c r="A777" s="10"/>
      <c r="G777" s="12"/>
      <c r="N777" s="32"/>
    </row>
    <row r="778" spans="1:14" ht="15.75" customHeight="1" x14ac:dyDescent="0.25">
      <c r="A778" s="10"/>
      <c r="G778" s="12"/>
      <c r="N778" s="32"/>
    </row>
    <row r="779" spans="1:14" ht="15.75" customHeight="1" x14ac:dyDescent="0.25">
      <c r="A779" s="10"/>
      <c r="G779" s="12"/>
      <c r="N779" s="32"/>
    </row>
    <row r="780" spans="1:14" ht="15.75" customHeight="1" x14ac:dyDescent="0.25">
      <c r="A780" s="10"/>
      <c r="G780" s="12"/>
      <c r="N780" s="32"/>
    </row>
    <row r="781" spans="1:14" ht="15.75" customHeight="1" x14ac:dyDescent="0.25">
      <c r="A781" s="10"/>
      <c r="G781" s="12"/>
      <c r="N781" s="32"/>
    </row>
    <row r="782" spans="1:14" ht="15.75" customHeight="1" x14ac:dyDescent="0.25">
      <c r="A782" s="10"/>
      <c r="G782" s="12"/>
      <c r="N782" s="32"/>
    </row>
    <row r="783" spans="1:14" ht="15.75" customHeight="1" x14ac:dyDescent="0.25">
      <c r="A783" s="10"/>
      <c r="G783" s="12"/>
      <c r="N783" s="32"/>
    </row>
    <row r="784" spans="1:14" ht="15.75" customHeight="1" x14ac:dyDescent="0.25">
      <c r="A784" s="10"/>
      <c r="G784" s="12"/>
      <c r="N784" s="32"/>
    </row>
    <row r="785" spans="1:14" ht="15.75" customHeight="1" x14ac:dyDescent="0.25">
      <c r="A785" s="10"/>
      <c r="G785" s="12"/>
      <c r="N785" s="32"/>
    </row>
    <row r="786" spans="1:14" ht="15.75" customHeight="1" x14ac:dyDescent="0.25">
      <c r="A786" s="10"/>
      <c r="G786" s="12"/>
      <c r="N786" s="32"/>
    </row>
    <row r="787" spans="1:14" ht="15.75" customHeight="1" x14ac:dyDescent="0.25">
      <c r="A787" s="10"/>
      <c r="G787" s="12"/>
      <c r="N787" s="32"/>
    </row>
    <row r="788" spans="1:14" ht="15.75" customHeight="1" x14ac:dyDescent="0.25">
      <c r="A788" s="10"/>
      <c r="G788" s="12"/>
      <c r="N788" s="32"/>
    </row>
    <row r="789" spans="1:14" ht="15.75" customHeight="1" x14ac:dyDescent="0.25">
      <c r="A789" s="10"/>
      <c r="G789" s="12"/>
      <c r="N789" s="32"/>
    </row>
    <row r="790" spans="1:14" ht="15.75" customHeight="1" x14ac:dyDescent="0.25">
      <c r="A790" s="10"/>
      <c r="G790" s="12"/>
      <c r="N790" s="32"/>
    </row>
    <row r="791" spans="1:14" ht="15.75" customHeight="1" x14ac:dyDescent="0.25">
      <c r="A791" s="10"/>
      <c r="G791" s="12"/>
      <c r="N791" s="32"/>
    </row>
    <row r="792" spans="1:14" ht="15.75" customHeight="1" x14ac:dyDescent="0.25">
      <c r="A792" s="10"/>
      <c r="G792" s="12"/>
      <c r="N792" s="32"/>
    </row>
    <row r="793" spans="1:14" ht="15.75" customHeight="1" x14ac:dyDescent="0.25">
      <c r="A793" s="10"/>
      <c r="G793" s="12"/>
      <c r="N793" s="32"/>
    </row>
    <row r="794" spans="1:14" ht="15.75" customHeight="1" x14ac:dyDescent="0.25">
      <c r="A794" s="10"/>
      <c r="G794" s="12"/>
      <c r="N794" s="32"/>
    </row>
    <row r="795" spans="1:14" ht="15.75" customHeight="1" x14ac:dyDescent="0.25">
      <c r="A795" s="10"/>
      <c r="G795" s="12"/>
      <c r="N795" s="32"/>
    </row>
    <row r="796" spans="1:14" ht="15.75" customHeight="1" x14ac:dyDescent="0.25">
      <c r="A796" s="10"/>
      <c r="G796" s="12"/>
      <c r="N796" s="32"/>
    </row>
    <row r="797" spans="1:14" ht="15.75" customHeight="1" x14ac:dyDescent="0.25">
      <c r="A797" s="10"/>
      <c r="G797" s="12"/>
      <c r="N797" s="32"/>
    </row>
    <row r="798" spans="1:14" ht="15.75" customHeight="1" x14ac:dyDescent="0.25">
      <c r="A798" s="10"/>
      <c r="G798" s="12"/>
      <c r="N798" s="32"/>
    </row>
    <row r="799" spans="1:14" ht="15.75" customHeight="1" x14ac:dyDescent="0.25">
      <c r="A799" s="10"/>
      <c r="G799" s="12"/>
      <c r="N799" s="32"/>
    </row>
    <row r="800" spans="1:14" ht="15.75" customHeight="1" x14ac:dyDescent="0.25">
      <c r="A800" s="10"/>
      <c r="G800" s="12"/>
      <c r="N800" s="32"/>
    </row>
    <row r="801" spans="1:14" ht="15.75" customHeight="1" x14ac:dyDescent="0.25">
      <c r="A801" s="10"/>
      <c r="G801" s="12"/>
      <c r="N801" s="32"/>
    </row>
    <row r="802" spans="1:14" ht="15.75" customHeight="1" x14ac:dyDescent="0.25">
      <c r="A802" s="10"/>
      <c r="G802" s="12"/>
      <c r="N802" s="32"/>
    </row>
    <row r="803" spans="1:14" ht="15.75" customHeight="1" x14ac:dyDescent="0.25">
      <c r="A803" s="10"/>
      <c r="G803" s="12"/>
      <c r="N803" s="32"/>
    </row>
    <row r="804" spans="1:14" ht="15.75" customHeight="1" x14ac:dyDescent="0.25">
      <c r="A804" s="10"/>
      <c r="G804" s="12"/>
      <c r="N804" s="32"/>
    </row>
    <row r="805" spans="1:14" ht="15.75" customHeight="1" x14ac:dyDescent="0.25">
      <c r="A805" s="10"/>
      <c r="G805" s="12"/>
      <c r="N805" s="32"/>
    </row>
    <row r="806" spans="1:14" ht="15.75" customHeight="1" x14ac:dyDescent="0.25">
      <c r="A806" s="10"/>
      <c r="G806" s="12"/>
      <c r="N806" s="32"/>
    </row>
    <row r="807" spans="1:14" ht="15.75" customHeight="1" x14ac:dyDescent="0.25">
      <c r="A807" s="10"/>
      <c r="G807" s="12"/>
      <c r="N807" s="32"/>
    </row>
    <row r="808" spans="1:14" ht="15.75" customHeight="1" x14ac:dyDescent="0.25">
      <c r="A808" s="10"/>
      <c r="G808" s="12"/>
      <c r="N808" s="32"/>
    </row>
    <row r="809" spans="1:14" ht="15.75" customHeight="1" x14ac:dyDescent="0.25">
      <c r="A809" s="10"/>
      <c r="G809" s="12"/>
      <c r="N809" s="32"/>
    </row>
    <row r="810" spans="1:14" ht="15.75" customHeight="1" x14ac:dyDescent="0.25">
      <c r="A810" s="10"/>
      <c r="G810" s="12"/>
      <c r="N810" s="32"/>
    </row>
    <row r="811" spans="1:14" ht="15.75" customHeight="1" x14ac:dyDescent="0.25">
      <c r="A811" s="10"/>
      <c r="G811" s="12"/>
      <c r="N811" s="32"/>
    </row>
    <row r="812" spans="1:14" ht="15.75" customHeight="1" x14ac:dyDescent="0.25">
      <c r="A812" s="10"/>
      <c r="G812" s="12"/>
      <c r="N812" s="32"/>
    </row>
    <row r="813" spans="1:14" ht="15.75" customHeight="1" x14ac:dyDescent="0.25">
      <c r="A813" s="10"/>
      <c r="G813" s="12"/>
      <c r="N813" s="32"/>
    </row>
    <row r="814" spans="1:14" ht="15.75" customHeight="1" x14ac:dyDescent="0.25">
      <c r="A814" s="10"/>
      <c r="G814" s="12"/>
      <c r="N814" s="32"/>
    </row>
    <row r="815" spans="1:14" ht="15.75" customHeight="1" x14ac:dyDescent="0.25">
      <c r="A815" s="10"/>
      <c r="G815" s="12"/>
      <c r="N815" s="32"/>
    </row>
    <row r="816" spans="1:14" ht="15.75" customHeight="1" x14ac:dyDescent="0.25">
      <c r="A816" s="10"/>
      <c r="G816" s="12"/>
      <c r="N816" s="32"/>
    </row>
    <row r="817" spans="1:14" ht="15.75" customHeight="1" x14ac:dyDescent="0.25">
      <c r="A817" s="10"/>
      <c r="G817" s="12"/>
      <c r="N817" s="32"/>
    </row>
    <row r="818" spans="1:14" ht="15.75" customHeight="1" x14ac:dyDescent="0.25">
      <c r="A818" s="10"/>
      <c r="G818" s="12"/>
      <c r="N818" s="32"/>
    </row>
    <row r="819" spans="1:14" ht="15.75" customHeight="1" x14ac:dyDescent="0.25">
      <c r="A819" s="10"/>
      <c r="G819" s="12"/>
      <c r="N819" s="32"/>
    </row>
    <row r="820" spans="1:14" ht="15.75" customHeight="1" x14ac:dyDescent="0.25">
      <c r="A820" s="10"/>
      <c r="G820" s="12"/>
      <c r="N820" s="32"/>
    </row>
    <row r="821" spans="1:14" ht="15.75" customHeight="1" x14ac:dyDescent="0.25">
      <c r="A821" s="10"/>
      <c r="G821" s="12"/>
      <c r="N821" s="32"/>
    </row>
    <row r="822" spans="1:14" ht="15.75" customHeight="1" x14ac:dyDescent="0.25">
      <c r="A822" s="10"/>
      <c r="G822" s="12"/>
      <c r="N822" s="32"/>
    </row>
    <row r="823" spans="1:14" ht="15.75" customHeight="1" x14ac:dyDescent="0.25">
      <c r="A823" s="10"/>
      <c r="G823" s="12"/>
      <c r="N823" s="32"/>
    </row>
    <row r="824" spans="1:14" ht="15.75" customHeight="1" x14ac:dyDescent="0.25">
      <c r="A824" s="10"/>
      <c r="G824" s="12"/>
      <c r="N824" s="32"/>
    </row>
    <row r="825" spans="1:14" ht="15.75" customHeight="1" x14ac:dyDescent="0.25">
      <c r="A825" s="10"/>
      <c r="G825" s="12"/>
      <c r="N825" s="32"/>
    </row>
    <row r="826" spans="1:14" ht="15.75" customHeight="1" x14ac:dyDescent="0.25">
      <c r="A826" s="10"/>
      <c r="G826" s="12"/>
      <c r="N826" s="32"/>
    </row>
    <row r="827" spans="1:14" ht="15.75" customHeight="1" x14ac:dyDescent="0.25">
      <c r="A827" s="10"/>
      <c r="G827" s="12"/>
      <c r="N827" s="32"/>
    </row>
    <row r="828" spans="1:14" ht="15.75" customHeight="1" x14ac:dyDescent="0.25">
      <c r="A828" s="10"/>
      <c r="G828" s="12"/>
      <c r="N828" s="32"/>
    </row>
    <row r="829" spans="1:14" ht="15.75" customHeight="1" x14ac:dyDescent="0.25">
      <c r="A829" s="10"/>
      <c r="G829" s="12"/>
      <c r="N829" s="32"/>
    </row>
    <row r="830" spans="1:14" ht="15.75" customHeight="1" x14ac:dyDescent="0.25">
      <c r="A830" s="10"/>
      <c r="G830" s="12"/>
      <c r="N830" s="32"/>
    </row>
    <row r="831" spans="1:14" ht="15.75" customHeight="1" x14ac:dyDescent="0.25">
      <c r="A831" s="10"/>
      <c r="G831" s="12"/>
      <c r="N831" s="32"/>
    </row>
    <row r="832" spans="1:14" ht="15.75" customHeight="1" x14ac:dyDescent="0.25">
      <c r="A832" s="10"/>
      <c r="G832" s="12"/>
      <c r="N832" s="32"/>
    </row>
    <row r="833" spans="1:14" ht="15.75" customHeight="1" x14ac:dyDescent="0.25">
      <c r="A833" s="10"/>
      <c r="G833" s="12"/>
      <c r="N833" s="32"/>
    </row>
    <row r="834" spans="1:14" ht="15.75" customHeight="1" x14ac:dyDescent="0.25">
      <c r="A834" s="10"/>
      <c r="G834" s="12"/>
      <c r="N834" s="32"/>
    </row>
    <row r="835" spans="1:14" ht="15.75" customHeight="1" x14ac:dyDescent="0.25">
      <c r="A835" s="10"/>
      <c r="G835" s="12"/>
      <c r="N835" s="32"/>
    </row>
    <row r="836" spans="1:14" ht="15.75" customHeight="1" x14ac:dyDescent="0.25">
      <c r="A836" s="10"/>
      <c r="G836" s="12"/>
      <c r="N836" s="32"/>
    </row>
    <row r="837" spans="1:14" ht="15.75" customHeight="1" x14ac:dyDescent="0.25">
      <c r="A837" s="10"/>
      <c r="G837" s="12"/>
      <c r="N837" s="32"/>
    </row>
    <row r="838" spans="1:14" ht="15.75" customHeight="1" x14ac:dyDescent="0.25">
      <c r="A838" s="10"/>
      <c r="G838" s="12"/>
      <c r="N838" s="32"/>
    </row>
    <row r="839" spans="1:14" ht="15.75" customHeight="1" x14ac:dyDescent="0.25">
      <c r="A839" s="10"/>
      <c r="G839" s="12"/>
      <c r="N839" s="32"/>
    </row>
    <row r="840" spans="1:14" ht="15.75" customHeight="1" x14ac:dyDescent="0.25">
      <c r="A840" s="10"/>
      <c r="G840" s="12"/>
      <c r="N840" s="32"/>
    </row>
    <row r="841" spans="1:14" ht="15.75" customHeight="1" x14ac:dyDescent="0.25">
      <c r="A841" s="10"/>
      <c r="G841" s="12"/>
      <c r="N841" s="32"/>
    </row>
    <row r="842" spans="1:14" ht="15.75" customHeight="1" x14ac:dyDescent="0.25">
      <c r="A842" s="10"/>
      <c r="G842" s="12"/>
      <c r="N842" s="32"/>
    </row>
    <row r="843" spans="1:14" ht="15.75" customHeight="1" x14ac:dyDescent="0.25">
      <c r="A843" s="10"/>
      <c r="G843" s="12"/>
      <c r="N843" s="32"/>
    </row>
    <row r="844" spans="1:14" ht="15.75" customHeight="1" x14ac:dyDescent="0.25">
      <c r="A844" s="10"/>
      <c r="G844" s="12"/>
      <c r="N844" s="32"/>
    </row>
    <row r="845" spans="1:14" ht="15.75" customHeight="1" x14ac:dyDescent="0.25">
      <c r="A845" s="10"/>
      <c r="G845" s="12"/>
      <c r="N845" s="32"/>
    </row>
    <row r="846" spans="1:14" ht="15.75" customHeight="1" x14ac:dyDescent="0.25">
      <c r="A846" s="10"/>
      <c r="G846" s="12"/>
      <c r="N846" s="32"/>
    </row>
    <row r="847" spans="1:14" ht="15.75" customHeight="1" x14ac:dyDescent="0.25">
      <c r="A847" s="10"/>
      <c r="G847" s="12"/>
      <c r="N847" s="32"/>
    </row>
    <row r="848" spans="1:14" ht="15.75" customHeight="1" x14ac:dyDescent="0.25">
      <c r="A848" s="10"/>
      <c r="G848" s="12"/>
      <c r="N848" s="32"/>
    </row>
    <row r="849" spans="1:14" ht="15.75" customHeight="1" x14ac:dyDescent="0.25">
      <c r="A849" s="10"/>
      <c r="G849" s="12"/>
      <c r="N849" s="32"/>
    </row>
    <row r="850" spans="1:14" ht="15.75" customHeight="1" x14ac:dyDescent="0.25">
      <c r="A850" s="10"/>
      <c r="G850" s="12"/>
      <c r="N850" s="32"/>
    </row>
    <row r="851" spans="1:14" ht="15.75" customHeight="1" x14ac:dyDescent="0.25">
      <c r="A851" s="10"/>
      <c r="G851" s="12"/>
      <c r="N851" s="32"/>
    </row>
    <row r="852" spans="1:14" ht="15.75" customHeight="1" x14ac:dyDescent="0.25">
      <c r="A852" s="10"/>
      <c r="G852" s="12"/>
      <c r="N852" s="32"/>
    </row>
    <row r="853" spans="1:14" ht="15.75" customHeight="1" x14ac:dyDescent="0.25">
      <c r="A853" s="10"/>
      <c r="G853" s="12"/>
      <c r="N853" s="32"/>
    </row>
    <row r="854" spans="1:14" ht="15.75" customHeight="1" x14ac:dyDescent="0.25">
      <c r="A854" s="10"/>
      <c r="G854" s="12"/>
      <c r="N854" s="32"/>
    </row>
    <row r="855" spans="1:14" ht="15.75" customHeight="1" x14ac:dyDescent="0.25">
      <c r="A855" s="10"/>
      <c r="G855" s="12"/>
      <c r="N855" s="32"/>
    </row>
    <row r="856" spans="1:14" ht="15.75" customHeight="1" x14ac:dyDescent="0.25">
      <c r="A856" s="10"/>
      <c r="G856" s="12"/>
      <c r="N856" s="32"/>
    </row>
    <row r="857" spans="1:14" ht="15.75" customHeight="1" x14ac:dyDescent="0.25">
      <c r="A857" s="10"/>
      <c r="G857" s="12"/>
      <c r="N857" s="32"/>
    </row>
    <row r="858" spans="1:14" ht="15.75" customHeight="1" x14ac:dyDescent="0.25">
      <c r="A858" s="10"/>
      <c r="G858" s="12"/>
      <c r="N858" s="32"/>
    </row>
    <row r="859" spans="1:14" ht="15.75" customHeight="1" x14ac:dyDescent="0.25">
      <c r="A859" s="10"/>
      <c r="G859" s="12"/>
      <c r="N859" s="32"/>
    </row>
    <row r="860" spans="1:14" ht="15.75" customHeight="1" x14ac:dyDescent="0.25">
      <c r="A860" s="10"/>
      <c r="G860" s="12"/>
      <c r="N860" s="32"/>
    </row>
    <row r="861" spans="1:14" ht="15.75" customHeight="1" x14ac:dyDescent="0.25">
      <c r="A861" s="10"/>
      <c r="G861" s="12"/>
      <c r="N861" s="32"/>
    </row>
    <row r="862" spans="1:14" ht="15.75" customHeight="1" x14ac:dyDescent="0.25">
      <c r="A862" s="10"/>
      <c r="G862" s="12"/>
      <c r="N862" s="32"/>
    </row>
    <row r="863" spans="1:14" ht="15.75" customHeight="1" x14ac:dyDescent="0.25">
      <c r="A863" s="10"/>
      <c r="G863" s="12"/>
      <c r="N863" s="32"/>
    </row>
    <row r="864" spans="1:14" ht="15.75" customHeight="1" x14ac:dyDescent="0.25">
      <c r="A864" s="10"/>
      <c r="G864" s="12"/>
      <c r="N864" s="32"/>
    </row>
    <row r="865" spans="1:14" ht="15.75" customHeight="1" x14ac:dyDescent="0.25">
      <c r="A865" s="10"/>
      <c r="G865" s="12"/>
      <c r="N865" s="32"/>
    </row>
    <row r="866" spans="1:14" ht="15.75" customHeight="1" x14ac:dyDescent="0.25">
      <c r="A866" s="10"/>
      <c r="G866" s="12"/>
      <c r="N866" s="32"/>
    </row>
    <row r="867" spans="1:14" ht="15.75" customHeight="1" x14ac:dyDescent="0.25">
      <c r="A867" s="10"/>
      <c r="G867" s="12"/>
      <c r="N867" s="32"/>
    </row>
    <row r="868" spans="1:14" ht="15.75" customHeight="1" x14ac:dyDescent="0.25">
      <c r="A868" s="10"/>
      <c r="G868" s="12"/>
      <c r="N868" s="32"/>
    </row>
    <row r="869" spans="1:14" ht="15.75" customHeight="1" x14ac:dyDescent="0.25">
      <c r="A869" s="10"/>
      <c r="G869" s="12"/>
      <c r="N869" s="32"/>
    </row>
    <row r="870" spans="1:14" ht="15.75" customHeight="1" x14ac:dyDescent="0.25">
      <c r="A870" s="10"/>
      <c r="G870" s="12"/>
      <c r="N870" s="32"/>
    </row>
    <row r="871" spans="1:14" ht="15.75" customHeight="1" x14ac:dyDescent="0.25">
      <c r="A871" s="10"/>
      <c r="G871" s="12"/>
      <c r="N871" s="32"/>
    </row>
    <row r="872" spans="1:14" ht="15.75" customHeight="1" x14ac:dyDescent="0.25">
      <c r="A872" s="10"/>
      <c r="G872" s="12"/>
      <c r="N872" s="32"/>
    </row>
    <row r="873" spans="1:14" ht="15.75" customHeight="1" x14ac:dyDescent="0.25">
      <c r="A873" s="10"/>
      <c r="G873" s="12"/>
      <c r="N873" s="32"/>
    </row>
    <row r="874" spans="1:14" ht="15.75" customHeight="1" x14ac:dyDescent="0.25">
      <c r="A874" s="10"/>
      <c r="G874" s="12"/>
      <c r="N874" s="32"/>
    </row>
    <row r="875" spans="1:14" ht="15.75" customHeight="1" x14ac:dyDescent="0.25">
      <c r="A875" s="10"/>
      <c r="G875" s="12"/>
      <c r="N875" s="32"/>
    </row>
    <row r="876" spans="1:14" ht="15.75" customHeight="1" x14ac:dyDescent="0.25">
      <c r="A876" s="10"/>
      <c r="G876" s="12"/>
      <c r="N876" s="32"/>
    </row>
    <row r="877" spans="1:14" ht="15.75" customHeight="1" x14ac:dyDescent="0.25">
      <c r="A877" s="10"/>
      <c r="G877" s="12"/>
      <c r="N877" s="32"/>
    </row>
    <row r="878" spans="1:14" ht="15.75" customHeight="1" x14ac:dyDescent="0.25">
      <c r="A878" s="10"/>
      <c r="G878" s="12"/>
      <c r="N878" s="32"/>
    </row>
    <row r="879" spans="1:14" ht="15.75" customHeight="1" x14ac:dyDescent="0.25">
      <c r="A879" s="10"/>
      <c r="G879" s="12"/>
      <c r="N879" s="32"/>
    </row>
    <row r="880" spans="1:14" ht="15.75" customHeight="1" x14ac:dyDescent="0.25">
      <c r="A880" s="10"/>
      <c r="G880" s="12"/>
      <c r="N880" s="32"/>
    </row>
    <row r="881" spans="1:14" ht="15.75" customHeight="1" x14ac:dyDescent="0.25">
      <c r="A881" s="10"/>
      <c r="G881" s="12"/>
      <c r="N881" s="32"/>
    </row>
    <row r="882" spans="1:14" ht="15.75" customHeight="1" x14ac:dyDescent="0.25">
      <c r="A882" s="10"/>
      <c r="G882" s="12"/>
      <c r="N882" s="32"/>
    </row>
    <row r="883" spans="1:14" ht="15.75" customHeight="1" x14ac:dyDescent="0.25">
      <c r="A883" s="10"/>
      <c r="G883" s="12"/>
      <c r="N883" s="32"/>
    </row>
    <row r="884" spans="1:14" ht="15.75" customHeight="1" x14ac:dyDescent="0.25">
      <c r="A884" s="10"/>
      <c r="G884" s="12"/>
      <c r="N884" s="32"/>
    </row>
    <row r="885" spans="1:14" ht="15.75" customHeight="1" x14ac:dyDescent="0.25">
      <c r="A885" s="10"/>
      <c r="G885" s="12"/>
      <c r="N885" s="32"/>
    </row>
    <row r="886" spans="1:14" ht="15.75" customHeight="1" x14ac:dyDescent="0.25">
      <c r="A886" s="10"/>
      <c r="G886" s="12"/>
      <c r="N886" s="32"/>
    </row>
    <row r="887" spans="1:14" ht="15.75" customHeight="1" x14ac:dyDescent="0.25">
      <c r="A887" s="10"/>
      <c r="G887" s="12"/>
      <c r="N887" s="32"/>
    </row>
    <row r="888" spans="1:14" ht="15.75" customHeight="1" x14ac:dyDescent="0.25">
      <c r="A888" s="10"/>
      <c r="G888" s="12"/>
      <c r="N888" s="32"/>
    </row>
    <row r="889" spans="1:14" ht="15.75" customHeight="1" x14ac:dyDescent="0.25">
      <c r="A889" s="10"/>
      <c r="G889" s="12"/>
      <c r="N889" s="32"/>
    </row>
    <row r="890" spans="1:14" ht="15.75" customHeight="1" x14ac:dyDescent="0.25">
      <c r="A890" s="10"/>
      <c r="G890" s="12"/>
      <c r="N890" s="32"/>
    </row>
    <row r="891" spans="1:14" ht="15.75" customHeight="1" x14ac:dyDescent="0.25">
      <c r="A891" s="10"/>
      <c r="G891" s="12"/>
      <c r="N891" s="32"/>
    </row>
    <row r="892" spans="1:14" ht="15.75" customHeight="1" x14ac:dyDescent="0.25">
      <c r="A892" s="10"/>
      <c r="G892" s="12"/>
      <c r="N892" s="32"/>
    </row>
    <row r="893" spans="1:14" ht="15.75" customHeight="1" x14ac:dyDescent="0.25">
      <c r="A893" s="10"/>
      <c r="G893" s="12"/>
      <c r="N893" s="32"/>
    </row>
    <row r="894" spans="1:14" ht="15.75" customHeight="1" x14ac:dyDescent="0.25">
      <c r="A894" s="10"/>
      <c r="G894" s="12"/>
      <c r="N894" s="32"/>
    </row>
    <row r="895" spans="1:14" ht="15.75" customHeight="1" x14ac:dyDescent="0.25">
      <c r="A895" s="10"/>
      <c r="G895" s="12"/>
      <c r="N895" s="32"/>
    </row>
    <row r="896" spans="1:14" ht="15.75" customHeight="1" x14ac:dyDescent="0.25">
      <c r="A896" s="10"/>
      <c r="G896" s="12"/>
      <c r="N896" s="32"/>
    </row>
    <row r="897" spans="1:14" ht="15.75" customHeight="1" x14ac:dyDescent="0.25">
      <c r="A897" s="10"/>
      <c r="G897" s="12"/>
      <c r="N897" s="32"/>
    </row>
    <row r="898" spans="1:14" ht="15.75" customHeight="1" x14ac:dyDescent="0.25">
      <c r="A898" s="10"/>
      <c r="G898" s="12"/>
      <c r="N898" s="32"/>
    </row>
    <row r="899" spans="1:14" ht="15.75" customHeight="1" x14ac:dyDescent="0.25">
      <c r="A899" s="10"/>
      <c r="G899" s="12"/>
      <c r="N899" s="32"/>
    </row>
    <row r="900" spans="1:14" ht="15.75" customHeight="1" x14ac:dyDescent="0.25">
      <c r="A900" s="10"/>
      <c r="G900" s="12"/>
      <c r="N900" s="32"/>
    </row>
    <row r="901" spans="1:14" ht="15.75" customHeight="1" x14ac:dyDescent="0.25">
      <c r="A901" s="10"/>
      <c r="G901" s="12"/>
      <c r="N901" s="32"/>
    </row>
    <row r="902" spans="1:14" ht="15.75" customHeight="1" x14ac:dyDescent="0.25">
      <c r="A902" s="10"/>
      <c r="G902" s="12"/>
      <c r="N902" s="32"/>
    </row>
    <row r="903" spans="1:14" ht="15.75" customHeight="1" x14ac:dyDescent="0.25">
      <c r="A903" s="10"/>
      <c r="G903" s="12"/>
      <c r="N903" s="32"/>
    </row>
    <row r="904" spans="1:14" ht="15.75" customHeight="1" x14ac:dyDescent="0.25">
      <c r="A904" s="10"/>
      <c r="G904" s="12"/>
      <c r="N904" s="32"/>
    </row>
    <row r="905" spans="1:14" ht="15.75" customHeight="1" x14ac:dyDescent="0.25">
      <c r="A905" s="10"/>
      <c r="G905" s="12"/>
      <c r="N905" s="32"/>
    </row>
    <row r="906" spans="1:14" ht="15.75" customHeight="1" x14ac:dyDescent="0.25">
      <c r="A906" s="10"/>
      <c r="G906" s="12"/>
      <c r="N906" s="32"/>
    </row>
    <row r="907" spans="1:14" ht="15.75" customHeight="1" x14ac:dyDescent="0.25">
      <c r="A907" s="10"/>
      <c r="G907" s="12"/>
      <c r="N907" s="32"/>
    </row>
    <row r="908" spans="1:14" ht="15.75" customHeight="1" x14ac:dyDescent="0.25">
      <c r="A908" s="10"/>
      <c r="G908" s="12"/>
      <c r="N908" s="32"/>
    </row>
    <row r="909" spans="1:14" ht="15.75" customHeight="1" x14ac:dyDescent="0.25">
      <c r="A909" s="10"/>
      <c r="G909" s="12"/>
      <c r="N909" s="32"/>
    </row>
    <row r="910" spans="1:14" ht="15.75" customHeight="1" x14ac:dyDescent="0.25">
      <c r="A910" s="10"/>
      <c r="G910" s="12"/>
      <c r="N910" s="32"/>
    </row>
    <row r="911" spans="1:14" ht="15.75" customHeight="1" x14ac:dyDescent="0.25">
      <c r="A911" s="10"/>
      <c r="G911" s="12"/>
      <c r="N911" s="32"/>
    </row>
    <row r="912" spans="1:14" ht="15.75" customHeight="1" x14ac:dyDescent="0.25">
      <c r="A912" s="10"/>
      <c r="G912" s="12"/>
      <c r="N912" s="32"/>
    </row>
    <row r="913" spans="1:14" ht="15.75" customHeight="1" x14ac:dyDescent="0.25">
      <c r="A913" s="10"/>
      <c r="G913" s="12"/>
      <c r="N913" s="32"/>
    </row>
    <row r="914" spans="1:14" ht="15.75" customHeight="1" x14ac:dyDescent="0.25">
      <c r="A914" s="10"/>
      <c r="G914" s="12"/>
      <c r="N914" s="32"/>
    </row>
    <row r="915" spans="1:14" ht="15.75" customHeight="1" x14ac:dyDescent="0.25">
      <c r="A915" s="10"/>
      <c r="G915" s="12"/>
      <c r="N915" s="32"/>
    </row>
    <row r="916" spans="1:14" ht="15.75" customHeight="1" x14ac:dyDescent="0.25">
      <c r="A916" s="10"/>
      <c r="G916" s="12"/>
      <c r="N916" s="32"/>
    </row>
    <row r="917" spans="1:14" ht="15.75" customHeight="1" x14ac:dyDescent="0.25">
      <c r="A917" s="10"/>
      <c r="G917" s="12"/>
      <c r="N917" s="32"/>
    </row>
    <row r="918" spans="1:14" ht="15.75" customHeight="1" x14ac:dyDescent="0.25">
      <c r="A918" s="10"/>
      <c r="G918" s="12"/>
      <c r="N918" s="32"/>
    </row>
    <row r="919" spans="1:14" ht="15.75" customHeight="1" x14ac:dyDescent="0.25">
      <c r="A919" s="10"/>
      <c r="G919" s="12"/>
      <c r="N919" s="32"/>
    </row>
    <row r="920" spans="1:14" ht="15.75" customHeight="1" x14ac:dyDescent="0.25">
      <c r="A920" s="10"/>
      <c r="G920" s="12"/>
      <c r="N920" s="32"/>
    </row>
    <row r="921" spans="1:14" ht="15.75" customHeight="1" x14ac:dyDescent="0.25">
      <c r="A921" s="10"/>
      <c r="G921" s="12"/>
      <c r="N921" s="32"/>
    </row>
    <row r="922" spans="1:14" ht="15.75" customHeight="1" x14ac:dyDescent="0.25">
      <c r="A922" s="10"/>
      <c r="G922" s="12"/>
      <c r="N922" s="32"/>
    </row>
    <row r="923" spans="1:14" ht="15.75" customHeight="1" x14ac:dyDescent="0.25">
      <c r="A923" s="10"/>
      <c r="G923" s="12"/>
      <c r="N923" s="32"/>
    </row>
    <row r="924" spans="1:14" ht="15.75" customHeight="1" x14ac:dyDescent="0.25">
      <c r="A924" s="10"/>
      <c r="G924" s="12"/>
      <c r="N924" s="32"/>
    </row>
    <row r="925" spans="1:14" ht="15.75" customHeight="1" x14ac:dyDescent="0.25">
      <c r="A925" s="10"/>
      <c r="G925" s="12"/>
      <c r="N925" s="32"/>
    </row>
    <row r="926" spans="1:14" ht="15.75" customHeight="1" x14ac:dyDescent="0.25">
      <c r="A926" s="10"/>
      <c r="G926" s="12"/>
      <c r="N926" s="32"/>
    </row>
    <row r="927" spans="1:14" ht="15.75" customHeight="1" x14ac:dyDescent="0.25">
      <c r="A927" s="10"/>
      <c r="G927" s="12"/>
      <c r="N927" s="32"/>
    </row>
    <row r="928" spans="1:14" ht="15.75" customHeight="1" x14ac:dyDescent="0.25">
      <c r="A928" s="10"/>
      <c r="G928" s="12"/>
      <c r="N928" s="32"/>
    </row>
    <row r="929" spans="1:14" ht="15.75" customHeight="1" x14ac:dyDescent="0.25">
      <c r="A929" s="10"/>
      <c r="G929" s="12"/>
      <c r="N929" s="32"/>
    </row>
    <row r="930" spans="1:14" ht="15.75" customHeight="1" x14ac:dyDescent="0.25">
      <c r="A930" s="10"/>
      <c r="G930" s="12"/>
      <c r="N930" s="32"/>
    </row>
    <row r="931" spans="1:14" ht="15.75" customHeight="1" x14ac:dyDescent="0.25">
      <c r="A931" s="10"/>
      <c r="G931" s="12"/>
      <c r="N931" s="32"/>
    </row>
    <row r="932" spans="1:14" ht="15.75" customHeight="1" x14ac:dyDescent="0.25">
      <c r="A932" s="10"/>
      <c r="G932" s="12"/>
      <c r="N932" s="32"/>
    </row>
    <row r="933" spans="1:14" ht="15.75" customHeight="1" x14ac:dyDescent="0.25">
      <c r="A933" s="10"/>
      <c r="G933" s="12"/>
      <c r="N933" s="32"/>
    </row>
    <row r="934" spans="1:14" ht="15.75" customHeight="1" x14ac:dyDescent="0.25">
      <c r="A934" s="10"/>
      <c r="G934" s="12"/>
      <c r="N934" s="32"/>
    </row>
    <row r="935" spans="1:14" ht="15.75" customHeight="1" x14ac:dyDescent="0.25">
      <c r="A935" s="10"/>
      <c r="G935" s="12"/>
      <c r="N935" s="32"/>
    </row>
    <row r="936" spans="1:14" ht="15.75" customHeight="1" x14ac:dyDescent="0.25">
      <c r="A936" s="10"/>
      <c r="G936" s="12"/>
      <c r="N936" s="32"/>
    </row>
    <row r="937" spans="1:14" ht="15.75" customHeight="1" x14ac:dyDescent="0.25">
      <c r="A937" s="10"/>
      <c r="G937" s="12"/>
      <c r="N937" s="32"/>
    </row>
    <row r="938" spans="1:14" ht="15.75" customHeight="1" x14ac:dyDescent="0.25">
      <c r="A938" s="10"/>
      <c r="G938" s="12"/>
      <c r="N938" s="32"/>
    </row>
    <row r="939" spans="1:14" ht="15.75" customHeight="1" x14ac:dyDescent="0.25">
      <c r="A939" s="10"/>
      <c r="G939" s="12"/>
      <c r="N939" s="32"/>
    </row>
    <row r="940" spans="1:14" ht="15.75" customHeight="1" x14ac:dyDescent="0.25">
      <c r="A940" s="10"/>
      <c r="G940" s="12"/>
      <c r="N940" s="32"/>
    </row>
    <row r="941" spans="1:14" ht="15.75" customHeight="1" x14ac:dyDescent="0.25">
      <c r="A941" s="10"/>
      <c r="G941" s="12"/>
      <c r="N941" s="32"/>
    </row>
    <row r="942" spans="1:14" ht="15.75" customHeight="1" x14ac:dyDescent="0.25">
      <c r="A942" s="10"/>
      <c r="G942" s="12"/>
      <c r="N942" s="32"/>
    </row>
    <row r="943" spans="1:14" ht="15.75" customHeight="1" x14ac:dyDescent="0.25">
      <c r="A943" s="10"/>
      <c r="G943" s="12"/>
      <c r="N943" s="32"/>
    </row>
    <row r="944" spans="1:14" ht="15.75" customHeight="1" x14ac:dyDescent="0.25">
      <c r="A944" s="10"/>
      <c r="G944" s="12"/>
      <c r="N944" s="32"/>
    </row>
    <row r="945" spans="1:14" ht="15.75" customHeight="1" x14ac:dyDescent="0.25">
      <c r="A945" s="10"/>
      <c r="G945" s="12"/>
      <c r="N945" s="32"/>
    </row>
    <row r="946" spans="1:14" ht="15.75" customHeight="1" x14ac:dyDescent="0.25">
      <c r="A946" s="10"/>
      <c r="G946" s="12"/>
      <c r="N946" s="32"/>
    </row>
    <row r="947" spans="1:14" ht="15.75" customHeight="1" x14ac:dyDescent="0.25">
      <c r="A947" s="10"/>
      <c r="G947" s="12"/>
      <c r="N947" s="32"/>
    </row>
    <row r="948" spans="1:14" ht="15.75" customHeight="1" x14ac:dyDescent="0.25">
      <c r="A948" s="10"/>
      <c r="G948" s="12"/>
      <c r="N948" s="32"/>
    </row>
    <row r="949" spans="1:14" ht="15.75" customHeight="1" x14ac:dyDescent="0.25">
      <c r="A949" s="10"/>
      <c r="G949" s="12"/>
      <c r="N949" s="32"/>
    </row>
    <row r="950" spans="1:14" ht="15.75" customHeight="1" x14ac:dyDescent="0.25">
      <c r="A950" s="10"/>
      <c r="G950" s="12"/>
      <c r="N950" s="32"/>
    </row>
    <row r="951" spans="1:14" ht="15.75" customHeight="1" x14ac:dyDescent="0.25">
      <c r="A951" s="10"/>
      <c r="G951" s="12"/>
      <c r="N951" s="32"/>
    </row>
    <row r="952" spans="1:14" ht="15.75" customHeight="1" x14ac:dyDescent="0.25">
      <c r="A952" s="10"/>
      <c r="G952" s="12"/>
      <c r="N952" s="32"/>
    </row>
    <row r="953" spans="1:14" ht="15.75" customHeight="1" x14ac:dyDescent="0.25">
      <c r="A953" s="10"/>
      <c r="G953" s="12"/>
      <c r="N953" s="32"/>
    </row>
    <row r="954" spans="1:14" ht="15.75" customHeight="1" x14ac:dyDescent="0.25">
      <c r="A954" s="10"/>
      <c r="G954" s="12"/>
      <c r="N954" s="32"/>
    </row>
    <row r="955" spans="1:14" ht="15.75" customHeight="1" x14ac:dyDescent="0.25">
      <c r="A955" s="10"/>
      <c r="G955" s="12"/>
      <c r="N955" s="32"/>
    </row>
    <row r="956" spans="1:14" ht="15.75" customHeight="1" x14ac:dyDescent="0.25">
      <c r="A956" s="10"/>
      <c r="G956" s="12"/>
      <c r="N956" s="32"/>
    </row>
    <row r="957" spans="1:14" ht="15.75" customHeight="1" x14ac:dyDescent="0.25">
      <c r="A957" s="10"/>
      <c r="G957" s="12"/>
      <c r="N957" s="32"/>
    </row>
    <row r="958" spans="1:14" ht="15.75" customHeight="1" x14ac:dyDescent="0.25">
      <c r="A958" s="10"/>
      <c r="G958" s="12"/>
      <c r="N958" s="32"/>
    </row>
    <row r="959" spans="1:14" ht="15.75" customHeight="1" x14ac:dyDescent="0.25">
      <c r="A959" s="10"/>
      <c r="G959" s="12"/>
      <c r="N959" s="32"/>
    </row>
    <row r="960" spans="1:14" ht="15.75" customHeight="1" x14ac:dyDescent="0.25">
      <c r="A960" s="10"/>
      <c r="G960" s="12"/>
      <c r="N960" s="32"/>
    </row>
    <row r="961" spans="1:14" ht="15.75" customHeight="1" x14ac:dyDescent="0.25">
      <c r="A961" s="10"/>
      <c r="G961" s="12"/>
      <c r="N961" s="32"/>
    </row>
    <row r="962" spans="1:14" ht="15.75" customHeight="1" x14ac:dyDescent="0.25">
      <c r="A962" s="10"/>
      <c r="G962" s="12"/>
      <c r="N962" s="32"/>
    </row>
    <row r="963" spans="1:14" ht="15.75" customHeight="1" x14ac:dyDescent="0.25">
      <c r="A963" s="10"/>
      <c r="G963" s="12"/>
      <c r="N963" s="32"/>
    </row>
    <row r="964" spans="1:14" ht="15.75" customHeight="1" x14ac:dyDescent="0.25">
      <c r="A964" s="10"/>
      <c r="G964" s="12"/>
      <c r="N964" s="32"/>
    </row>
    <row r="965" spans="1:14" ht="15.75" customHeight="1" x14ac:dyDescent="0.25">
      <c r="A965" s="10"/>
      <c r="G965" s="12"/>
      <c r="N965" s="32"/>
    </row>
    <row r="966" spans="1:14" ht="15.75" customHeight="1" x14ac:dyDescent="0.25">
      <c r="A966" s="10"/>
      <c r="G966" s="12"/>
      <c r="N966" s="32"/>
    </row>
    <row r="967" spans="1:14" ht="15.75" customHeight="1" x14ac:dyDescent="0.25">
      <c r="A967" s="10"/>
      <c r="G967" s="12"/>
      <c r="N967" s="32"/>
    </row>
    <row r="968" spans="1:14" ht="15.75" customHeight="1" x14ac:dyDescent="0.25">
      <c r="A968" s="10"/>
      <c r="G968" s="12"/>
      <c r="N968" s="32"/>
    </row>
    <row r="969" spans="1:14" ht="15.75" customHeight="1" x14ac:dyDescent="0.25">
      <c r="A969" s="10"/>
      <c r="G969" s="12"/>
      <c r="N969" s="32"/>
    </row>
    <row r="970" spans="1:14" ht="15.75" customHeight="1" x14ac:dyDescent="0.25">
      <c r="A970" s="10"/>
      <c r="G970" s="12"/>
      <c r="N970" s="32"/>
    </row>
    <row r="971" spans="1:14" ht="15.75" customHeight="1" x14ac:dyDescent="0.25">
      <c r="A971" s="10"/>
      <c r="G971" s="12"/>
      <c r="N971" s="32"/>
    </row>
    <row r="972" spans="1:14" ht="15.75" customHeight="1" x14ac:dyDescent="0.25">
      <c r="A972" s="10"/>
      <c r="G972" s="12"/>
      <c r="N972" s="32"/>
    </row>
    <row r="973" spans="1:14" ht="15.75" customHeight="1" x14ac:dyDescent="0.25">
      <c r="A973" s="10"/>
      <c r="G973" s="12"/>
      <c r="N973" s="32"/>
    </row>
    <row r="974" spans="1:14" ht="15.75" customHeight="1" x14ac:dyDescent="0.25">
      <c r="A974" s="10"/>
      <c r="G974" s="12"/>
      <c r="N974" s="32"/>
    </row>
    <row r="975" spans="1:14" ht="15.75" customHeight="1" x14ac:dyDescent="0.25">
      <c r="A975" s="10"/>
      <c r="G975" s="12"/>
      <c r="N975" s="32"/>
    </row>
    <row r="976" spans="1:14" ht="15.75" customHeight="1" x14ac:dyDescent="0.25">
      <c r="A976" s="10"/>
      <c r="G976" s="12"/>
      <c r="N976" s="32"/>
    </row>
    <row r="977" spans="1:14" ht="15.75" customHeight="1" x14ac:dyDescent="0.25">
      <c r="A977" s="10"/>
      <c r="G977" s="12"/>
      <c r="N977" s="32"/>
    </row>
    <row r="978" spans="1:14" ht="15.75" customHeight="1" x14ac:dyDescent="0.25">
      <c r="A978" s="10"/>
      <c r="G978" s="12"/>
      <c r="N978" s="32"/>
    </row>
    <row r="979" spans="1:14" ht="15.75" customHeight="1" x14ac:dyDescent="0.25">
      <c r="A979" s="10"/>
      <c r="G979" s="12"/>
      <c r="N979" s="32"/>
    </row>
    <row r="980" spans="1:14" ht="15.75" customHeight="1" x14ac:dyDescent="0.25">
      <c r="A980" s="10"/>
      <c r="G980" s="12"/>
      <c r="N980" s="32"/>
    </row>
    <row r="981" spans="1:14" ht="15.75" customHeight="1" x14ac:dyDescent="0.25">
      <c r="A981" s="10"/>
      <c r="G981" s="12"/>
      <c r="N981" s="32"/>
    </row>
    <row r="982" spans="1:14" ht="15.75" customHeight="1" x14ac:dyDescent="0.25">
      <c r="A982" s="10"/>
      <c r="G982" s="12"/>
      <c r="N982" s="32"/>
    </row>
    <row r="983" spans="1:14" ht="15.75" customHeight="1" x14ac:dyDescent="0.25">
      <c r="A983" s="10"/>
      <c r="G983" s="12"/>
      <c r="N983" s="32"/>
    </row>
    <row r="984" spans="1:14" ht="15.75" customHeight="1" x14ac:dyDescent="0.25">
      <c r="A984" s="10"/>
      <c r="G984" s="12"/>
      <c r="N984" s="32"/>
    </row>
    <row r="985" spans="1:14" ht="15.75" customHeight="1" x14ac:dyDescent="0.25">
      <c r="A985" s="10"/>
      <c r="G985" s="12"/>
      <c r="N985" s="32"/>
    </row>
    <row r="986" spans="1:14" ht="15.75" customHeight="1" x14ac:dyDescent="0.25">
      <c r="A986" s="10"/>
      <c r="G986" s="12"/>
      <c r="N986" s="32"/>
    </row>
    <row r="987" spans="1:14" ht="15.75" customHeight="1" x14ac:dyDescent="0.25">
      <c r="A987" s="10"/>
      <c r="G987" s="12"/>
      <c r="N987" s="32"/>
    </row>
    <row r="988" spans="1:14" ht="15.75" customHeight="1" x14ac:dyDescent="0.25">
      <c r="A988" s="10"/>
      <c r="G988" s="12"/>
      <c r="N988" s="32"/>
    </row>
    <row r="989" spans="1:14" ht="15.75" customHeight="1" x14ac:dyDescent="0.25">
      <c r="A989" s="10"/>
      <c r="G989" s="12"/>
      <c r="N989" s="32"/>
    </row>
    <row r="990" spans="1:14" ht="15.75" customHeight="1" x14ac:dyDescent="0.25">
      <c r="A990" s="10"/>
      <c r="G990" s="12"/>
      <c r="N990" s="32"/>
    </row>
    <row r="991" spans="1:14" ht="15.75" customHeight="1" x14ac:dyDescent="0.25">
      <c r="A991" s="10"/>
      <c r="G991" s="12"/>
      <c r="N991" s="32"/>
    </row>
    <row r="992" spans="1:14" ht="15.75" customHeight="1" x14ac:dyDescent="0.25">
      <c r="A992" s="10"/>
      <c r="G992" s="12"/>
      <c r="N992" s="32"/>
    </row>
    <row r="993" spans="1:14" ht="15.75" customHeight="1" x14ac:dyDescent="0.25">
      <c r="A993" s="10"/>
      <c r="G993" s="12"/>
      <c r="N993" s="32"/>
    </row>
    <row r="994" spans="1:14" ht="15.75" customHeight="1" x14ac:dyDescent="0.25">
      <c r="A994" s="10"/>
      <c r="G994" s="12"/>
      <c r="N994" s="32"/>
    </row>
    <row r="995" spans="1:14" ht="15.75" customHeight="1" x14ac:dyDescent="0.25">
      <c r="A995" s="10"/>
      <c r="G995" s="12"/>
      <c r="N995" s="32"/>
    </row>
    <row r="996" spans="1:14" ht="15.75" customHeight="1" x14ac:dyDescent="0.25">
      <c r="A996" s="10"/>
      <c r="G996" s="12"/>
      <c r="N996" s="32"/>
    </row>
    <row r="997" spans="1:14" ht="15.75" customHeight="1" x14ac:dyDescent="0.25">
      <c r="A997" s="10"/>
      <c r="G997" s="12"/>
      <c r="N997" s="32"/>
    </row>
    <row r="998" spans="1:14" ht="15.75" customHeight="1" x14ac:dyDescent="0.25">
      <c r="A998" s="10"/>
      <c r="G998" s="12"/>
      <c r="N998" s="32"/>
    </row>
    <row r="999" spans="1:14" ht="15.75" customHeight="1" x14ac:dyDescent="0.25">
      <c r="A999" s="10"/>
      <c r="G999" s="12"/>
      <c r="N999" s="32"/>
    </row>
    <row r="1000" spans="1:14" ht="15.75" customHeight="1" x14ac:dyDescent="0.25">
      <c r="A1000" s="10"/>
      <c r="G1000" s="12"/>
      <c r="N1000" s="32"/>
    </row>
  </sheetData>
  <mergeCells count="6">
    <mergeCell ref="E37:F37"/>
    <mergeCell ref="H37:I37"/>
    <mergeCell ref="E38:F38"/>
    <mergeCell ref="H38:I38"/>
    <mergeCell ref="L37:M37"/>
    <mergeCell ref="L38:M38"/>
  </mergeCells>
  <pageMargins left="0.51180555555555496" right="0.51180555555555496" top="0.78749999999999998" bottom="0.7874999999999999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1" width="8.5703125" customWidth="1"/>
    <col min="2" max="2" width="33.5703125" customWidth="1"/>
    <col min="3" max="7" width="8.5703125" customWidth="1"/>
    <col min="8" max="8" width="12.140625" customWidth="1"/>
    <col min="9" max="19" width="8.5703125" customWidth="1"/>
    <col min="20" max="20" width="6.5703125" customWidth="1"/>
    <col min="21" max="21" width="25.7109375" customWidth="1"/>
    <col min="22" max="26" width="8.5703125" customWidth="1"/>
  </cols>
  <sheetData>
    <row r="1" spans="1:26" ht="45" x14ac:dyDescent="0.25">
      <c r="A1" s="1" t="s">
        <v>0</v>
      </c>
      <c r="B1" s="1" t="s">
        <v>1</v>
      </c>
      <c r="C1" s="2">
        <v>44095</v>
      </c>
      <c r="D1" s="2">
        <v>44102</v>
      </c>
      <c r="E1" s="2">
        <v>44109</v>
      </c>
      <c r="F1" s="3" t="s">
        <v>176</v>
      </c>
      <c r="G1" s="3" t="s">
        <v>177</v>
      </c>
      <c r="H1" s="3" t="s">
        <v>4</v>
      </c>
      <c r="I1" s="3" t="s">
        <v>178</v>
      </c>
      <c r="J1" s="3" t="s">
        <v>179</v>
      </c>
      <c r="K1" s="2">
        <v>44144</v>
      </c>
      <c r="L1" s="2">
        <v>44151</v>
      </c>
      <c r="M1" s="2">
        <v>44158</v>
      </c>
      <c r="N1" s="2">
        <v>44165</v>
      </c>
      <c r="O1" s="2">
        <v>44179</v>
      </c>
      <c r="P1" s="2">
        <v>44186</v>
      </c>
      <c r="Q1" s="2">
        <v>43834</v>
      </c>
      <c r="R1" s="2">
        <v>43841</v>
      </c>
      <c r="S1" s="2">
        <v>43848</v>
      </c>
      <c r="T1" s="2">
        <v>43855</v>
      </c>
      <c r="U1" s="1" t="s">
        <v>99</v>
      </c>
      <c r="V1" s="41"/>
      <c r="W1" s="41"/>
      <c r="X1" s="41"/>
      <c r="Y1" s="41"/>
      <c r="Z1" s="41"/>
    </row>
    <row r="2" spans="1:26" x14ac:dyDescent="0.25">
      <c r="A2" s="1">
        <v>230645</v>
      </c>
      <c r="B2" s="42" t="s">
        <v>180</v>
      </c>
      <c r="C2" s="42">
        <v>1</v>
      </c>
      <c r="D2" s="42">
        <v>111</v>
      </c>
      <c r="E2" s="42">
        <v>13</v>
      </c>
      <c r="F2" s="42">
        <f>20/112</f>
        <v>0.17857142857142858</v>
      </c>
      <c r="G2" s="42" t="s">
        <v>9</v>
      </c>
      <c r="H2" s="42">
        <v>5</v>
      </c>
      <c r="I2" s="43"/>
      <c r="J2" s="42" t="s">
        <v>9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 t="s">
        <v>181</v>
      </c>
      <c r="V2" s="41"/>
      <c r="W2" s="41"/>
      <c r="X2" s="41"/>
      <c r="Y2" s="41"/>
      <c r="Z2" s="41"/>
    </row>
    <row r="3" spans="1:26" x14ac:dyDescent="0.25">
      <c r="A3" s="1">
        <v>213549</v>
      </c>
      <c r="B3" s="42" t="s">
        <v>182</v>
      </c>
      <c r="C3" s="42">
        <v>0</v>
      </c>
      <c r="D3" s="42">
        <v>73</v>
      </c>
      <c r="E3" s="42">
        <v>106</v>
      </c>
      <c r="F3" s="42"/>
      <c r="G3" s="42" t="s">
        <v>9</v>
      </c>
      <c r="H3" s="42">
        <v>3</v>
      </c>
      <c r="I3" s="42"/>
      <c r="J3" s="42" t="s">
        <v>9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 t="s">
        <v>183</v>
      </c>
      <c r="V3" s="41"/>
      <c r="W3" s="41"/>
      <c r="X3" s="41"/>
      <c r="Y3" s="41"/>
      <c r="Z3" s="41"/>
    </row>
    <row r="4" spans="1:26" x14ac:dyDescent="0.25">
      <c r="A4" s="1">
        <v>257748</v>
      </c>
      <c r="B4" s="42" t="s">
        <v>184</v>
      </c>
      <c r="C4" s="42">
        <v>59</v>
      </c>
      <c r="D4" s="42">
        <v>10</v>
      </c>
      <c r="E4" s="42">
        <v>70</v>
      </c>
      <c r="F4" s="42">
        <f>8/122</f>
        <v>6.5573770491803282E-2</v>
      </c>
      <c r="G4" s="42" t="s">
        <v>9</v>
      </c>
      <c r="H4" s="42">
        <v>5</v>
      </c>
      <c r="I4" s="42">
        <f>6/113</f>
        <v>5.3097345132743362E-2</v>
      </c>
      <c r="J4" s="42" t="s">
        <v>9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 t="s">
        <v>185</v>
      </c>
      <c r="V4" s="41"/>
      <c r="W4" s="41"/>
      <c r="X4" s="41"/>
      <c r="Y4" s="41"/>
      <c r="Z4" s="41"/>
    </row>
    <row r="5" spans="1:26" x14ac:dyDescent="0.25">
      <c r="A5" s="1">
        <v>232568</v>
      </c>
      <c r="B5" s="42" t="s">
        <v>186</v>
      </c>
      <c r="C5" s="42">
        <v>72</v>
      </c>
      <c r="D5" s="42">
        <v>82</v>
      </c>
      <c r="E5" s="42">
        <v>0</v>
      </c>
      <c r="F5" s="42"/>
      <c r="G5" s="42" t="s">
        <v>9</v>
      </c>
      <c r="H5" s="42">
        <v>7</v>
      </c>
      <c r="I5" s="42">
        <f>3/113</f>
        <v>2.6548672566371681E-2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187</v>
      </c>
      <c r="V5" s="41"/>
      <c r="W5" s="41"/>
      <c r="X5" s="41"/>
      <c r="Y5" s="41"/>
      <c r="Z5" s="41"/>
    </row>
    <row r="6" spans="1:26" x14ac:dyDescent="0.25">
      <c r="A6" s="1">
        <v>233566</v>
      </c>
      <c r="B6" s="42" t="s">
        <v>188</v>
      </c>
      <c r="C6" s="42">
        <v>1</v>
      </c>
      <c r="D6" s="42"/>
      <c r="E6" s="42">
        <v>6</v>
      </c>
      <c r="F6" s="42"/>
      <c r="G6" s="42"/>
      <c r="H6" s="42">
        <v>3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 t="s">
        <v>189</v>
      </c>
      <c r="V6" s="41"/>
      <c r="W6" s="41"/>
      <c r="X6" s="41"/>
      <c r="Y6" s="41"/>
      <c r="Z6" s="41"/>
    </row>
    <row r="7" spans="1:26" x14ac:dyDescent="0.25">
      <c r="A7" s="1">
        <v>215626</v>
      </c>
      <c r="B7" s="42" t="s">
        <v>190</v>
      </c>
      <c r="C7" s="42">
        <v>26</v>
      </c>
      <c r="D7" s="42"/>
      <c r="E7" s="42">
        <v>90</v>
      </c>
      <c r="F7" s="42"/>
      <c r="G7" s="42"/>
      <c r="H7" s="42">
        <v>0</v>
      </c>
      <c r="I7" s="42"/>
      <c r="J7" s="42" t="s">
        <v>9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 t="s">
        <v>191</v>
      </c>
      <c r="V7" s="41"/>
      <c r="W7" s="41"/>
      <c r="X7" s="41"/>
      <c r="Y7" s="41"/>
      <c r="Z7" s="41"/>
    </row>
    <row r="8" spans="1:26" x14ac:dyDescent="0.25">
      <c r="A8" s="1">
        <v>91108</v>
      </c>
      <c r="B8" s="42" t="s">
        <v>192</v>
      </c>
      <c r="C8" s="42">
        <v>1</v>
      </c>
      <c r="D8" s="42">
        <v>3</v>
      </c>
      <c r="E8" s="42">
        <v>54</v>
      </c>
      <c r="F8" s="42">
        <f>2/122</f>
        <v>1.6393442622950821E-2</v>
      </c>
      <c r="G8" s="42" t="s">
        <v>9</v>
      </c>
      <c r="H8" s="42"/>
      <c r="I8" s="42"/>
      <c r="J8" s="42" t="s">
        <v>9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 t="s">
        <v>193</v>
      </c>
      <c r="V8" s="41"/>
      <c r="W8" s="41"/>
      <c r="X8" s="41"/>
      <c r="Y8" s="41"/>
      <c r="Z8" s="41"/>
    </row>
    <row r="9" spans="1:26" x14ac:dyDescent="0.25">
      <c r="A9" s="1">
        <v>234311</v>
      </c>
      <c r="B9" s="42" t="s">
        <v>194</v>
      </c>
      <c r="C9" s="42">
        <v>12</v>
      </c>
      <c r="D9" s="42">
        <v>81</v>
      </c>
      <c r="E9" s="42">
        <v>63</v>
      </c>
      <c r="F9" s="42">
        <f>38/122</f>
        <v>0.31147540983606559</v>
      </c>
      <c r="G9" s="42" t="s">
        <v>9</v>
      </c>
      <c r="H9" s="42">
        <v>5</v>
      </c>
      <c r="I9" s="42">
        <f>2/113</f>
        <v>1.7699115044247787E-2</v>
      </c>
      <c r="J9" s="42" t="s">
        <v>9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 t="s">
        <v>195</v>
      </c>
      <c r="V9" s="41"/>
      <c r="W9" s="41"/>
      <c r="X9" s="41"/>
      <c r="Y9" s="41"/>
      <c r="Z9" s="41"/>
    </row>
    <row r="10" spans="1:26" x14ac:dyDescent="0.25">
      <c r="A10" s="1">
        <v>216397</v>
      </c>
      <c r="B10" s="42" t="s">
        <v>196</v>
      </c>
      <c r="C10" s="42"/>
      <c r="D10" s="42"/>
      <c r="E10" s="42">
        <v>9</v>
      </c>
      <c r="F10" s="42"/>
      <c r="G10" s="42" t="s">
        <v>9</v>
      </c>
      <c r="H10" s="42">
        <v>3</v>
      </c>
      <c r="I10" s="42">
        <f>1/113</f>
        <v>8.8495575221238937E-3</v>
      </c>
      <c r="J10" s="42" t="s">
        <v>9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 t="s">
        <v>197</v>
      </c>
      <c r="V10" s="41"/>
      <c r="W10" s="41"/>
      <c r="X10" s="41"/>
      <c r="Y10" s="41"/>
      <c r="Z10" s="41"/>
    </row>
    <row r="11" spans="1:26" x14ac:dyDescent="0.25">
      <c r="A11" s="1">
        <v>197474</v>
      </c>
      <c r="B11" s="42" t="s">
        <v>198</v>
      </c>
      <c r="C11" s="42">
        <v>2</v>
      </c>
      <c r="D11" s="42">
        <v>0</v>
      </c>
      <c r="E11" s="42">
        <v>99</v>
      </c>
      <c r="F11" s="42"/>
      <c r="G11" s="42" t="s">
        <v>9</v>
      </c>
      <c r="H11" s="42">
        <v>5</v>
      </c>
      <c r="I11" s="42">
        <f>5/113</f>
        <v>4.4247787610619468E-2</v>
      </c>
      <c r="J11" s="42" t="s">
        <v>9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 t="s">
        <v>199</v>
      </c>
      <c r="V11" s="41"/>
      <c r="W11" s="41"/>
      <c r="X11" s="41"/>
      <c r="Y11" s="41"/>
      <c r="Z11" s="41"/>
    </row>
    <row r="12" spans="1:26" x14ac:dyDescent="0.25">
      <c r="A12" s="1">
        <v>234982</v>
      </c>
      <c r="B12" s="42" t="s">
        <v>200</v>
      </c>
      <c r="C12" s="42">
        <v>14</v>
      </c>
      <c r="D12" s="42">
        <v>21</v>
      </c>
      <c r="E12" s="42"/>
      <c r="F12" s="42"/>
      <c r="G12" s="42" t="s">
        <v>9</v>
      </c>
      <c r="H12" s="42">
        <v>0</v>
      </c>
      <c r="I12" s="42">
        <f>15/113</f>
        <v>0.13274336283185842</v>
      </c>
      <c r="J12" s="42" t="s">
        <v>201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 t="s">
        <v>202</v>
      </c>
      <c r="V12" s="41"/>
      <c r="W12" s="41"/>
      <c r="X12" s="41"/>
      <c r="Y12" s="41"/>
      <c r="Z12" s="41"/>
    </row>
    <row r="13" spans="1:26" x14ac:dyDescent="0.25">
      <c r="A13" s="1">
        <v>235042</v>
      </c>
      <c r="B13" s="42" t="s">
        <v>203</v>
      </c>
      <c r="C13" s="42">
        <v>45</v>
      </c>
      <c r="D13" s="42">
        <v>85</v>
      </c>
      <c r="E13" s="42">
        <v>91</v>
      </c>
      <c r="F13" s="42"/>
      <c r="G13" s="42"/>
      <c r="H13" s="42">
        <v>0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 t="s">
        <v>204</v>
      </c>
      <c r="V13" s="41"/>
      <c r="W13" s="41"/>
      <c r="X13" s="41"/>
      <c r="Y13" s="41"/>
      <c r="Z13" s="41"/>
    </row>
    <row r="14" spans="1:26" x14ac:dyDescent="0.25">
      <c r="A14" s="1">
        <v>197724</v>
      </c>
      <c r="B14" s="42" t="s">
        <v>205</v>
      </c>
      <c r="C14" s="42">
        <v>0</v>
      </c>
      <c r="D14" s="42">
        <v>106</v>
      </c>
      <c r="E14" s="42">
        <v>39</v>
      </c>
      <c r="F14" s="42"/>
      <c r="G14" s="42" t="s">
        <v>9</v>
      </c>
      <c r="H14" s="42">
        <v>5</v>
      </c>
      <c r="I14" s="42">
        <f>1/113</f>
        <v>8.8495575221238937E-3</v>
      </c>
      <c r="J14" s="42" t="s">
        <v>9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 t="s">
        <v>206</v>
      </c>
      <c r="V14" s="41"/>
      <c r="W14" s="41"/>
      <c r="X14" s="41"/>
      <c r="Y14" s="41"/>
      <c r="Z14" s="41"/>
    </row>
    <row r="15" spans="1:26" x14ac:dyDescent="0.25">
      <c r="A15" s="1">
        <v>217350</v>
      </c>
      <c r="B15" s="42" t="s">
        <v>207</v>
      </c>
      <c r="C15" s="42"/>
      <c r="D15" s="42">
        <v>47</v>
      </c>
      <c r="E15" s="42"/>
      <c r="F15" s="42"/>
      <c r="G15" s="42"/>
      <c r="H15" s="42">
        <v>3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 t="s">
        <v>208</v>
      </c>
      <c r="V15" s="41"/>
      <c r="W15" s="41"/>
      <c r="X15" s="41"/>
      <c r="Y15" s="41"/>
      <c r="Z15" s="41"/>
    </row>
    <row r="16" spans="1:26" x14ac:dyDescent="0.25">
      <c r="A16" s="1">
        <v>174154</v>
      </c>
      <c r="B16" s="42" t="s">
        <v>209</v>
      </c>
      <c r="C16" s="42">
        <v>0</v>
      </c>
      <c r="D16" s="42">
        <v>45</v>
      </c>
      <c r="E16" s="42">
        <v>3</v>
      </c>
      <c r="F16" s="42"/>
      <c r="G16" s="42" t="s">
        <v>9</v>
      </c>
      <c r="H16" s="42">
        <v>3</v>
      </c>
      <c r="I16" s="42">
        <f>5/113</f>
        <v>4.4247787610619468E-2</v>
      </c>
      <c r="J16" s="42" t="s">
        <v>9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 t="s">
        <v>210</v>
      </c>
      <c r="V16" s="41"/>
      <c r="W16" s="41"/>
      <c r="X16" s="41"/>
      <c r="Y16" s="41"/>
      <c r="Z16" s="41"/>
    </row>
    <row r="17" spans="1:26" x14ac:dyDescent="0.25">
      <c r="A17" s="1">
        <v>237534</v>
      </c>
      <c r="B17" s="42" t="s">
        <v>211</v>
      </c>
      <c r="C17" s="42"/>
      <c r="D17" s="42"/>
      <c r="E17" s="42"/>
      <c r="F17" s="42"/>
      <c r="G17" s="42"/>
      <c r="H17" s="42">
        <v>3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 t="s">
        <v>212</v>
      </c>
      <c r="V17" s="41"/>
      <c r="W17" s="41"/>
      <c r="X17" s="41"/>
      <c r="Y17" s="41"/>
      <c r="Z17" s="41"/>
    </row>
    <row r="18" spans="1:26" x14ac:dyDescent="0.25">
      <c r="A18" s="1">
        <v>237856</v>
      </c>
      <c r="B18" s="42" t="s">
        <v>213</v>
      </c>
      <c r="C18" s="42">
        <f>14+81</f>
        <v>95</v>
      </c>
      <c r="D18" s="42">
        <v>43</v>
      </c>
      <c r="E18" s="42">
        <v>0</v>
      </c>
      <c r="F18" s="42">
        <f>2/122</f>
        <v>1.6393442622950821E-2</v>
      </c>
      <c r="G18" s="42" t="s">
        <v>9</v>
      </c>
      <c r="H18" s="42">
        <v>5</v>
      </c>
      <c r="I18" s="42"/>
      <c r="J18" s="42" t="s">
        <v>9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 t="s">
        <v>214</v>
      </c>
      <c r="V18" s="41"/>
      <c r="W18" s="41"/>
      <c r="X18" s="41"/>
      <c r="Y18" s="41"/>
      <c r="Z18" s="41"/>
    </row>
    <row r="19" spans="1:26" x14ac:dyDescent="0.25">
      <c r="A19" s="1">
        <v>199967</v>
      </c>
      <c r="B19" s="42" t="s">
        <v>215</v>
      </c>
      <c r="C19" s="42">
        <v>68</v>
      </c>
      <c r="D19" s="42">
        <v>16</v>
      </c>
      <c r="E19" s="42">
        <v>92</v>
      </c>
      <c r="G19" s="42" t="s">
        <v>9</v>
      </c>
      <c r="H19" s="42">
        <v>7</v>
      </c>
      <c r="I19" s="42">
        <f>4/113</f>
        <v>3.5398230088495575E-2</v>
      </c>
      <c r="J19" s="42" t="s">
        <v>9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s">
        <v>216</v>
      </c>
      <c r="V19" s="41"/>
      <c r="W19" s="41"/>
      <c r="X19" s="41"/>
      <c r="Y19" s="41"/>
      <c r="Z19" s="41"/>
    </row>
    <row r="20" spans="1:26" x14ac:dyDescent="0.25">
      <c r="A20" s="1">
        <v>103034</v>
      </c>
      <c r="B20" s="42" t="s">
        <v>217</v>
      </c>
      <c r="C20" s="42">
        <v>39</v>
      </c>
      <c r="D20" s="42">
        <v>115</v>
      </c>
      <c r="E20" s="42">
        <v>97</v>
      </c>
      <c r="F20" s="42"/>
      <c r="G20" s="42" t="s">
        <v>9</v>
      </c>
      <c r="H20" s="42">
        <v>5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s">
        <v>218</v>
      </c>
      <c r="V20" s="41"/>
      <c r="W20" s="41"/>
      <c r="X20" s="41"/>
      <c r="Y20" s="41"/>
      <c r="Z20" s="41"/>
    </row>
    <row r="21" spans="1:26" ht="15.75" customHeight="1" x14ac:dyDescent="0.25">
      <c r="A21" s="1">
        <v>172577</v>
      </c>
      <c r="B21" s="42" t="s">
        <v>219</v>
      </c>
      <c r="C21" s="42">
        <v>4</v>
      </c>
      <c r="D21" s="42">
        <v>8</v>
      </c>
      <c r="E21" s="42">
        <v>1</v>
      </c>
      <c r="F21" s="42">
        <f>3/122</f>
        <v>2.4590163934426229E-2</v>
      </c>
      <c r="G21" s="42" t="s">
        <v>9</v>
      </c>
      <c r="H21" s="42">
        <v>5</v>
      </c>
      <c r="I21" s="42">
        <f>6/113</f>
        <v>5.3097345132743362E-2</v>
      </c>
      <c r="J21" s="42" t="s">
        <v>9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 t="s">
        <v>220</v>
      </c>
      <c r="V21" s="41"/>
      <c r="W21" s="41"/>
      <c r="X21" s="41"/>
      <c r="Y21" s="41"/>
      <c r="Z21" s="41"/>
    </row>
    <row r="22" spans="1:26" ht="15.75" customHeight="1" x14ac:dyDescent="0.25">
      <c r="A22" s="1">
        <v>159866</v>
      </c>
      <c r="B22" s="42" t="s">
        <v>221</v>
      </c>
      <c r="C22" s="42">
        <v>11</v>
      </c>
      <c r="D22" s="42"/>
      <c r="E22" s="42">
        <v>3</v>
      </c>
      <c r="F22" s="42">
        <f>1/122</f>
        <v>8.1967213114754103E-3</v>
      </c>
      <c r="G22" s="42" t="s">
        <v>9</v>
      </c>
      <c r="H22" s="42">
        <v>5</v>
      </c>
      <c r="I22" s="42"/>
      <c r="J22" s="42" t="s">
        <v>9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 t="s">
        <v>222</v>
      </c>
      <c r="V22" s="41"/>
      <c r="W22" s="41"/>
      <c r="X22" s="41"/>
      <c r="Y22" s="41"/>
      <c r="Z22" s="41"/>
    </row>
    <row r="23" spans="1:26" ht="15.75" customHeight="1" x14ac:dyDescent="0.25">
      <c r="A23" s="1">
        <v>221896</v>
      </c>
      <c r="B23" s="42" t="s">
        <v>223</v>
      </c>
      <c r="C23" s="42">
        <v>95</v>
      </c>
      <c r="D23" s="42">
        <v>112</v>
      </c>
      <c r="E23" s="42">
        <v>2</v>
      </c>
      <c r="F23" s="42">
        <f>39/122</f>
        <v>0.31967213114754101</v>
      </c>
      <c r="G23" s="42" t="s">
        <v>9</v>
      </c>
      <c r="H23" s="42">
        <v>7</v>
      </c>
      <c r="I23" s="42">
        <f t="shared" ref="I23:I24" si="0">1/113</f>
        <v>8.8495575221238937E-3</v>
      </c>
      <c r="J23" s="42" t="s">
        <v>9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 t="s">
        <v>224</v>
      </c>
      <c r="V23" s="41"/>
      <c r="W23" s="41"/>
      <c r="X23" s="41"/>
      <c r="Y23" s="41"/>
      <c r="Z23" s="41"/>
    </row>
    <row r="24" spans="1:26" ht="15.75" customHeight="1" x14ac:dyDescent="0.25">
      <c r="A24" s="1">
        <v>257876</v>
      </c>
      <c r="B24" s="42" t="s">
        <v>225</v>
      </c>
      <c r="C24" s="42">
        <v>8</v>
      </c>
      <c r="D24" s="42">
        <v>101</v>
      </c>
      <c r="E24" s="42">
        <v>94</v>
      </c>
      <c r="F24" s="42">
        <f>76/122</f>
        <v>0.62295081967213117</v>
      </c>
      <c r="G24" s="42" t="s">
        <v>9</v>
      </c>
      <c r="H24" s="42">
        <v>10</v>
      </c>
      <c r="I24" s="42">
        <f t="shared" si="0"/>
        <v>8.8495575221238937E-3</v>
      </c>
      <c r="J24" s="42" t="s">
        <v>9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 t="s">
        <v>226</v>
      </c>
      <c r="V24" s="41"/>
      <c r="W24" s="41"/>
      <c r="X24" s="41"/>
      <c r="Y24" s="41"/>
      <c r="Z24" s="41"/>
    </row>
    <row r="25" spans="1:26" ht="15.75" customHeight="1" x14ac:dyDescent="0.25">
      <c r="A25" s="1">
        <v>242087</v>
      </c>
      <c r="B25" s="42" t="s">
        <v>227</v>
      </c>
      <c r="C25" s="42">
        <f>1+76</f>
        <v>77</v>
      </c>
      <c r="D25" s="42">
        <f>39+58</f>
        <v>97</v>
      </c>
      <c r="E25" s="42">
        <v>79</v>
      </c>
      <c r="F25" s="42">
        <f>1/122</f>
        <v>8.1967213114754103E-3</v>
      </c>
      <c r="G25" s="42" t="s">
        <v>9</v>
      </c>
      <c r="H25" s="42">
        <v>0</v>
      </c>
      <c r="I25" s="42">
        <f>2/113</f>
        <v>1.7699115044247787E-2</v>
      </c>
      <c r="J25" s="42" t="s">
        <v>201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 t="s">
        <v>228</v>
      </c>
      <c r="V25" s="41"/>
      <c r="W25" s="41"/>
      <c r="X25" s="41"/>
      <c r="Y25" s="41"/>
      <c r="Z25" s="41"/>
    </row>
    <row r="26" spans="1:26" ht="15.75" customHeight="1" x14ac:dyDescent="0.25">
      <c r="A26" s="1">
        <v>242328</v>
      </c>
      <c r="B26" s="42" t="s">
        <v>229</v>
      </c>
      <c r="C26" s="42">
        <f>3+0</f>
        <v>3</v>
      </c>
      <c r="D26" s="42">
        <v>2</v>
      </c>
      <c r="E26" s="42"/>
      <c r="F26" s="42"/>
      <c r="G26" s="42"/>
      <c r="H26" s="42">
        <v>5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 t="s">
        <v>230</v>
      </c>
      <c r="V26" s="41"/>
      <c r="W26" s="41"/>
      <c r="X26" s="41"/>
      <c r="Y26" s="41"/>
      <c r="Z26" s="41"/>
    </row>
    <row r="27" spans="1:26" ht="15.75" customHeight="1" x14ac:dyDescent="0.25">
      <c r="A27" s="1">
        <v>147614</v>
      </c>
      <c r="B27" s="42" t="s">
        <v>231</v>
      </c>
      <c r="C27" s="42">
        <f>85+0</f>
        <v>85</v>
      </c>
      <c r="D27" s="42">
        <v>114</v>
      </c>
      <c r="E27" s="42">
        <v>72</v>
      </c>
      <c r="F27" s="42"/>
      <c r="G27" s="42"/>
      <c r="H27" s="42">
        <v>0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232</v>
      </c>
      <c r="V27" s="41"/>
      <c r="W27" s="41"/>
      <c r="X27" s="41"/>
      <c r="Y27" s="41"/>
      <c r="Z27" s="41"/>
    </row>
    <row r="28" spans="1:26" ht="15.75" customHeight="1" x14ac:dyDescent="0.25">
      <c r="A28" s="1">
        <v>176104</v>
      </c>
      <c r="B28" s="42" t="s">
        <v>233</v>
      </c>
      <c r="C28" s="42">
        <v>5</v>
      </c>
      <c r="D28" s="42"/>
      <c r="E28" s="42"/>
      <c r="F28" s="42"/>
      <c r="G28" s="42"/>
      <c r="H28" s="42">
        <v>0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 t="s">
        <v>234</v>
      </c>
      <c r="V28" s="41"/>
      <c r="W28" s="41"/>
      <c r="X28" s="41"/>
      <c r="Y28" s="41"/>
      <c r="Z28" s="41"/>
    </row>
    <row r="29" spans="1:26" ht="15.75" customHeight="1" x14ac:dyDescent="0.25">
      <c r="A29" s="1">
        <v>205149</v>
      </c>
      <c r="B29" s="42" t="s">
        <v>235</v>
      </c>
      <c r="C29" s="42">
        <v>89</v>
      </c>
      <c r="D29" s="42">
        <v>14</v>
      </c>
      <c r="E29" s="42">
        <v>95</v>
      </c>
      <c r="F29" s="42">
        <f t="shared" ref="F29:F33" si="1">1/122</f>
        <v>8.1967213114754103E-3</v>
      </c>
      <c r="G29" s="42" t="s">
        <v>9</v>
      </c>
      <c r="H29" s="42">
        <v>10</v>
      </c>
      <c r="I29" s="42">
        <f>1/113</f>
        <v>8.8495575221238937E-3</v>
      </c>
      <c r="J29" s="42" t="s">
        <v>9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 t="s">
        <v>236</v>
      </c>
      <c r="V29" s="41"/>
      <c r="W29" s="41"/>
      <c r="X29" s="41"/>
      <c r="Y29" s="41"/>
      <c r="Z29" s="41"/>
    </row>
    <row r="30" spans="1:26" ht="15.75" customHeight="1" x14ac:dyDescent="0.25">
      <c r="A30" s="1">
        <v>205151</v>
      </c>
      <c r="B30" s="42" t="s">
        <v>237</v>
      </c>
      <c r="C30" s="42">
        <f>0+0</f>
        <v>0</v>
      </c>
      <c r="D30" s="42">
        <v>15</v>
      </c>
      <c r="E30" s="42">
        <v>66</v>
      </c>
      <c r="F30" s="42">
        <f t="shared" si="1"/>
        <v>8.1967213114754103E-3</v>
      </c>
      <c r="G30" s="42" t="s">
        <v>9</v>
      </c>
      <c r="H30" s="42">
        <v>0</v>
      </c>
      <c r="I30" s="42">
        <f>54/113</f>
        <v>0.47787610619469029</v>
      </c>
      <c r="J30" s="42" t="s">
        <v>9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 t="s">
        <v>238</v>
      </c>
      <c r="V30" s="41"/>
      <c r="W30" s="41"/>
      <c r="X30" s="41"/>
      <c r="Y30" s="41"/>
      <c r="Z30" s="41"/>
    </row>
    <row r="31" spans="1:26" ht="15.75" customHeight="1" x14ac:dyDescent="0.25">
      <c r="A31" s="1">
        <v>244207</v>
      </c>
      <c r="B31" s="42" t="s">
        <v>239</v>
      </c>
      <c r="C31" s="42">
        <v>9</v>
      </c>
      <c r="D31" s="42">
        <v>47</v>
      </c>
      <c r="E31" s="42">
        <v>96</v>
      </c>
      <c r="F31" s="42">
        <f t="shared" si="1"/>
        <v>8.1967213114754103E-3</v>
      </c>
      <c r="G31" s="42" t="s">
        <v>9</v>
      </c>
      <c r="H31" s="42">
        <v>7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 t="s">
        <v>240</v>
      </c>
      <c r="V31" s="41"/>
      <c r="W31" s="41"/>
      <c r="X31" s="41"/>
      <c r="Y31" s="41"/>
      <c r="Z31" s="41"/>
    </row>
    <row r="32" spans="1:26" ht="15.75" customHeight="1" x14ac:dyDescent="0.25">
      <c r="A32" s="1">
        <v>158425</v>
      </c>
      <c r="B32" s="42" t="s">
        <v>241</v>
      </c>
      <c r="C32" s="42">
        <f>0+1</f>
        <v>1</v>
      </c>
      <c r="D32" s="42">
        <v>108</v>
      </c>
      <c r="E32" s="42">
        <v>3</v>
      </c>
      <c r="F32" s="42">
        <f t="shared" si="1"/>
        <v>8.1967213114754103E-3</v>
      </c>
      <c r="G32" s="42" t="s">
        <v>9</v>
      </c>
      <c r="H32" s="42">
        <v>5</v>
      </c>
      <c r="I32" s="42">
        <f>70/113</f>
        <v>0.61946902654867253</v>
      </c>
      <c r="J32" s="42" t="s">
        <v>9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242</v>
      </c>
      <c r="V32" s="41"/>
      <c r="W32" s="41"/>
      <c r="X32" s="41"/>
      <c r="Y32" s="41"/>
      <c r="Z32" s="41"/>
    </row>
    <row r="33" spans="1:26" ht="15.75" customHeight="1" x14ac:dyDescent="0.25">
      <c r="A33" s="1">
        <v>257932</v>
      </c>
      <c r="B33" s="42" t="s">
        <v>243</v>
      </c>
      <c r="C33" s="42">
        <v>96</v>
      </c>
      <c r="D33" s="42">
        <v>51</v>
      </c>
      <c r="E33" s="42">
        <v>30</v>
      </c>
      <c r="F33" s="42">
        <f t="shared" si="1"/>
        <v>8.1967213114754103E-3</v>
      </c>
      <c r="G33" s="42" t="s">
        <v>9</v>
      </c>
      <c r="H33" s="42">
        <v>10</v>
      </c>
      <c r="I33" s="42"/>
      <c r="J33" s="42" t="s">
        <v>9</v>
      </c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 t="s">
        <v>244</v>
      </c>
      <c r="V33" s="41"/>
      <c r="W33" s="41"/>
      <c r="X33" s="41"/>
      <c r="Y33" s="41"/>
      <c r="Z33" s="41"/>
    </row>
    <row r="34" spans="1:26" ht="15.75" customHeight="1" x14ac:dyDescent="0.25">
      <c r="A34" s="1">
        <v>177964</v>
      </c>
      <c r="B34" s="42" t="s">
        <v>245</v>
      </c>
      <c r="C34" s="42"/>
      <c r="D34" s="42">
        <v>18</v>
      </c>
      <c r="E34" s="42">
        <v>2</v>
      </c>
      <c r="F34" s="42">
        <f>75/122</f>
        <v>0.61475409836065575</v>
      </c>
      <c r="G34" s="42" t="s">
        <v>9</v>
      </c>
      <c r="H34" s="42">
        <v>7</v>
      </c>
      <c r="I34" s="42">
        <f>2/113</f>
        <v>1.7699115044247787E-2</v>
      </c>
      <c r="J34" s="42" t="s">
        <v>9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 t="s">
        <v>246</v>
      </c>
      <c r="V34" s="41"/>
      <c r="W34" s="41"/>
      <c r="X34" s="41"/>
      <c r="Y34" s="41"/>
      <c r="Z34" s="41"/>
    </row>
    <row r="35" spans="1:26" ht="15.75" customHeight="1" x14ac:dyDescent="0.25">
      <c r="A35" s="1">
        <v>245099</v>
      </c>
      <c r="B35" s="42" t="s">
        <v>247</v>
      </c>
      <c r="C35" s="42">
        <v>85</v>
      </c>
      <c r="D35" s="42">
        <v>0</v>
      </c>
      <c r="E35" s="42"/>
      <c r="F35" s="42">
        <f>18/122</f>
        <v>0.14754098360655737</v>
      </c>
      <c r="G35" s="42" t="s">
        <v>201</v>
      </c>
      <c r="H35" s="42">
        <v>5</v>
      </c>
      <c r="I35" s="42">
        <f>61/113</f>
        <v>0.53982300884955747</v>
      </c>
      <c r="J35" s="42" t="s">
        <v>9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 t="s">
        <v>248</v>
      </c>
      <c r="V35" s="41"/>
      <c r="W35" s="41"/>
      <c r="X35" s="41"/>
      <c r="Y35" s="41"/>
      <c r="Z35" s="41"/>
    </row>
    <row r="36" spans="1:26" ht="15.75" customHeight="1" x14ac:dyDescent="0.25">
      <c r="A36" s="1">
        <v>206806</v>
      </c>
      <c r="B36" s="42" t="s">
        <v>249</v>
      </c>
      <c r="C36" s="42">
        <v>0</v>
      </c>
      <c r="D36" s="42">
        <v>39</v>
      </c>
      <c r="E36" s="42">
        <v>6</v>
      </c>
      <c r="F36" s="42"/>
      <c r="G36" s="42" t="s">
        <v>9</v>
      </c>
      <c r="H36" s="42">
        <v>5</v>
      </c>
      <c r="I36" s="42">
        <f>8/113</f>
        <v>7.0796460176991149E-2</v>
      </c>
      <c r="J36" s="42" t="s">
        <v>9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 t="s">
        <v>250</v>
      </c>
      <c r="V36" s="41"/>
      <c r="W36" s="41"/>
      <c r="X36" s="41"/>
      <c r="Y36" s="41"/>
      <c r="Z36" s="41"/>
    </row>
    <row r="37" spans="1:26" ht="15.75" customHeight="1" x14ac:dyDescent="0.25">
      <c r="A37" s="1">
        <v>225851</v>
      </c>
      <c r="B37" s="42" t="s">
        <v>251</v>
      </c>
      <c r="C37" s="42">
        <v>9</v>
      </c>
      <c r="D37" s="42"/>
      <c r="E37" s="42"/>
      <c r="F37" s="42"/>
      <c r="G37" s="42" t="s">
        <v>9</v>
      </c>
      <c r="H37" s="42">
        <v>5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 t="s">
        <v>252</v>
      </c>
      <c r="V37" s="41"/>
      <c r="W37" s="41"/>
      <c r="X37" s="41"/>
      <c r="Y37" s="41"/>
      <c r="Z37" s="41"/>
    </row>
    <row r="38" spans="1:26" ht="15.75" customHeight="1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ageMargins left="0.51180555555555496" right="0.51180555555555496" top="0.78749999999999998" bottom="0.78749999999999998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CE342_A</vt:lpstr>
      <vt:lpstr>CE342_B</vt:lpstr>
      <vt:lpstr>CE342_C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Ribeiro de Mendonça</dc:creator>
  <cp:lastModifiedBy>User</cp:lastModifiedBy>
  <dcterms:created xsi:type="dcterms:W3CDTF">2020-10-26T16:30:29Z</dcterms:created>
  <dcterms:modified xsi:type="dcterms:W3CDTF">2020-11-27T21:45:47Z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